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4\Desktop\2019.évi költségvetés\Zárszámadás 2019\"/>
    </mc:Choice>
  </mc:AlternateContent>
  <xr:revisionPtr revIDLastSave="0" documentId="13_ncr:1_{802B6F8E-3694-4623-A7EA-598D06E8DB68}" xr6:coauthVersionLast="45" xr6:coauthVersionMax="45" xr10:uidLastSave="{00000000-0000-0000-0000-000000000000}"/>
  <bookViews>
    <workbookView xWindow="-120" yWindow="-120" windowWidth="29040" windowHeight="15840" firstSheet="2" activeTab="7" xr2:uid="{00000000-000D-0000-FFFF-FFFF00000000}"/>
  </bookViews>
  <sheets>
    <sheet name="Bevételek" sheetId="1" r:id="rId1"/>
    <sheet name="Kiadások" sheetId="2" r:id="rId2"/>
    <sheet name="Óvoda " sheetId="18" r:id="rId3"/>
    <sheet name="Felhalmozási kiadások" sheetId="3" r:id="rId4"/>
    <sheet name="Működési c. pénzeszk.át." sheetId="4" r:id="rId5"/>
    <sheet name="Működési célú bevételek-kiadáso" sheetId="8" r:id="rId6"/>
    <sheet name="Felha célú bev-kiadások" sheetId="9" r:id="rId7"/>
    <sheet name="Közvetett támogatások" sheetId="10" r:id="rId8"/>
    <sheet name="Vagyonkimutatás eszközök" sheetId="11" r:id="rId9"/>
    <sheet name="Vagyonkimutatás források" sheetId="12" r:id="rId10"/>
    <sheet name="gazdálkodó szervezetek" sheetId="13" r:id="rId11"/>
    <sheet name="pénzeszközök változásai" sheetId="14" r:id="rId12"/>
    <sheet name="maradvány" sheetId="15" r:id="rId13"/>
    <sheet name="hitelek" sheetId="16" r:id="rId14"/>
    <sheet name="Munka2" sheetId="20" r:id="rId15"/>
    <sheet name="Munka1" sheetId="19" r:id="rId16"/>
  </sheets>
  <externalReferences>
    <externalReference r:id="rId17"/>
  </externalReferenc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2" i="11" l="1"/>
  <c r="E19" i="9" l="1"/>
  <c r="D19" i="9"/>
  <c r="C19" i="9"/>
  <c r="E37" i="4"/>
  <c r="D37" i="4"/>
  <c r="F21" i="4"/>
  <c r="E21" i="4"/>
  <c r="F47" i="3"/>
  <c r="E47" i="3"/>
  <c r="D47" i="3"/>
  <c r="F54" i="3"/>
  <c r="E54" i="3"/>
  <c r="D54" i="3"/>
  <c r="F16" i="3"/>
  <c r="F21" i="3"/>
  <c r="E21" i="3"/>
  <c r="D21" i="3"/>
  <c r="F24" i="3"/>
  <c r="E24" i="3"/>
  <c r="D24" i="3"/>
  <c r="E16" i="3"/>
  <c r="D16" i="3"/>
  <c r="P43" i="18" l="1"/>
  <c r="O43" i="18"/>
  <c r="N43" i="18"/>
  <c r="P42" i="2"/>
  <c r="O42" i="2"/>
  <c r="N42" i="2"/>
  <c r="H21" i="15" l="1"/>
  <c r="I8" i="16" l="1"/>
  <c r="H8" i="16"/>
  <c r="G8" i="16"/>
  <c r="F8" i="16"/>
  <c r="D50" i="11"/>
  <c r="D47" i="11"/>
  <c r="I18" i="9"/>
  <c r="F14" i="3" l="1"/>
  <c r="F11" i="3" s="1"/>
  <c r="E14" i="3"/>
  <c r="E11" i="3" s="1"/>
  <c r="D14" i="3"/>
  <c r="D11" i="3" s="1"/>
  <c r="O49" i="1" l="1"/>
  <c r="P49" i="1"/>
  <c r="F16" i="4"/>
  <c r="F37" i="4" s="1"/>
  <c r="E16" i="4"/>
  <c r="D16" i="4"/>
  <c r="F60" i="3" l="1"/>
  <c r="E60" i="3"/>
  <c r="D60" i="3"/>
  <c r="P32" i="18"/>
  <c r="O32" i="18"/>
  <c r="N32" i="18"/>
  <c r="P18" i="18"/>
  <c r="O18" i="18"/>
  <c r="N18" i="18"/>
  <c r="P8" i="18"/>
  <c r="O8" i="18"/>
  <c r="N8" i="18"/>
  <c r="O36" i="18" l="1"/>
  <c r="P36" i="18"/>
  <c r="N36" i="18"/>
  <c r="O46" i="1"/>
  <c r="P46" i="1"/>
  <c r="N46" i="1"/>
  <c r="P42" i="1"/>
  <c r="O42" i="1"/>
  <c r="N42" i="1"/>
  <c r="D38" i="11" l="1"/>
  <c r="N55" i="2"/>
  <c r="G5" i="8"/>
  <c r="N47" i="18"/>
  <c r="P47" i="18"/>
  <c r="O47" i="18"/>
  <c r="F5" i="16"/>
  <c r="E10" i="13"/>
  <c r="D10" i="13"/>
  <c r="C21" i="12"/>
  <c r="C17" i="12"/>
  <c r="C47" i="11"/>
  <c r="D43" i="11"/>
  <c r="C43" i="11"/>
  <c r="C38" i="11"/>
  <c r="D29" i="11"/>
  <c r="C29" i="11"/>
  <c r="D24" i="11"/>
  <c r="C24" i="11"/>
  <c r="D19" i="11"/>
  <c r="C19" i="11"/>
  <c r="C18" i="11" s="1"/>
  <c r="C35" i="11" s="1"/>
  <c r="D13" i="11"/>
  <c r="C13" i="11"/>
  <c r="C34" i="10"/>
  <c r="I31" i="9"/>
  <c r="H31" i="9"/>
  <c r="G31" i="9"/>
  <c r="E25" i="9"/>
  <c r="E31" i="9" s="1"/>
  <c r="C25" i="9"/>
  <c r="C31" i="9" s="1"/>
  <c r="D31" i="9"/>
  <c r="H18" i="9"/>
  <c r="G18" i="9"/>
  <c r="G32" i="9" s="1"/>
  <c r="E18" i="9"/>
  <c r="D18" i="9"/>
  <c r="C18" i="9"/>
  <c r="I28" i="8"/>
  <c r="H28" i="8"/>
  <c r="G28" i="8"/>
  <c r="C25" i="8"/>
  <c r="C28" i="8" s="1"/>
  <c r="E28" i="8"/>
  <c r="D28" i="8"/>
  <c r="I19" i="8"/>
  <c r="H19" i="8"/>
  <c r="G19" i="8"/>
  <c r="H5" i="8"/>
  <c r="O7" i="2"/>
  <c r="O16" i="2"/>
  <c r="O33" i="2"/>
  <c r="O37" i="2"/>
  <c r="O48" i="2"/>
  <c r="O55" i="2"/>
  <c r="P55" i="2"/>
  <c r="P9" i="1"/>
  <c r="P52" i="2"/>
  <c r="P48" i="2"/>
  <c r="P37" i="2"/>
  <c r="P33" i="2"/>
  <c r="P16" i="2"/>
  <c r="P7" i="2"/>
  <c r="O52" i="2"/>
  <c r="O53" i="1"/>
  <c r="P53" i="1"/>
  <c r="O31" i="1"/>
  <c r="P31" i="1"/>
  <c r="O23" i="1"/>
  <c r="P23" i="1"/>
  <c r="O18" i="1"/>
  <c r="P18" i="1"/>
  <c r="O9" i="1"/>
  <c r="N53" i="1"/>
  <c r="N52" i="2"/>
  <c r="N48" i="2"/>
  <c r="N37" i="2"/>
  <c r="N33" i="2"/>
  <c r="N16" i="2"/>
  <c r="N7" i="2"/>
  <c r="N18" i="1"/>
  <c r="N31" i="1"/>
  <c r="N23" i="1"/>
  <c r="N9" i="1"/>
  <c r="D19" i="8"/>
  <c r="C19" i="8"/>
  <c r="E19" i="8"/>
  <c r="H32" i="9" l="1"/>
  <c r="P58" i="2"/>
  <c r="O58" i="2"/>
  <c r="I32" i="9"/>
  <c r="N58" i="2"/>
  <c r="P58" i="1"/>
  <c r="N58" i="1"/>
  <c r="O58" i="1"/>
  <c r="E29" i="8"/>
  <c r="N51" i="18"/>
  <c r="C24" i="12"/>
  <c r="I29" i="8"/>
  <c r="G29" i="8"/>
  <c r="P51" i="18"/>
  <c r="O51" i="18"/>
  <c r="C52" i="11"/>
  <c r="D18" i="11"/>
  <c r="D35" i="11" s="1"/>
  <c r="H29" i="8"/>
  <c r="E32" i="9"/>
  <c r="C32" i="9"/>
  <c r="D29" i="8"/>
  <c r="C29" i="8"/>
  <c r="D32" i="9"/>
</calcChain>
</file>

<file path=xl/sharedStrings.xml><?xml version="1.0" encoding="utf-8"?>
<sst xmlns="http://schemas.openxmlformats.org/spreadsheetml/2006/main" count="967" uniqueCount="583">
  <si>
    <t>Bevételek</t>
  </si>
  <si>
    <t>B111.</t>
  </si>
  <si>
    <t>Helyi önkormányzatok működésének általános támogatása</t>
  </si>
  <si>
    <t>B112.</t>
  </si>
  <si>
    <t>Települési önkormányzatok egyes köznevelési feladatainak támogatása</t>
  </si>
  <si>
    <t>B113.</t>
  </si>
  <si>
    <t>B114.</t>
  </si>
  <si>
    <t>Települési önkormányzatok kulturális feladatainak támogatása</t>
  </si>
  <si>
    <t>B115.</t>
  </si>
  <si>
    <t>B16.</t>
  </si>
  <si>
    <t>B25.</t>
  </si>
  <si>
    <t>B311.</t>
  </si>
  <si>
    <t>Termőföld bérbeadásból származó jövedelem utáni személyi jövedelemadó</t>
  </si>
  <si>
    <t>B354.</t>
  </si>
  <si>
    <t>Talajterhelési díj</t>
  </si>
  <si>
    <t>B351.</t>
  </si>
  <si>
    <t>Állandó jelleggel végzett iparűzési tevékenység után fizetett helyi iparűzési adó</t>
  </si>
  <si>
    <t>B401.</t>
  </si>
  <si>
    <t>Készletértékesítés</t>
  </si>
  <si>
    <t xml:space="preserve">B402. </t>
  </si>
  <si>
    <t>B404.</t>
  </si>
  <si>
    <t>B405.</t>
  </si>
  <si>
    <t>B406.</t>
  </si>
  <si>
    <t>B408.</t>
  </si>
  <si>
    <t>B72.</t>
  </si>
  <si>
    <t>B8121.</t>
  </si>
  <si>
    <t>B8131.</t>
  </si>
  <si>
    <t>Előző év költségvetési maradványának igénybevétele</t>
  </si>
  <si>
    <t>B34.</t>
  </si>
  <si>
    <t>Belföldi gépjárművek adójának a helyi önkormányzatot megillető része</t>
  </si>
  <si>
    <t>B355.</t>
  </si>
  <si>
    <t>B36.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</si>
  <si>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</si>
  <si>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</si>
  <si>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</si>
  <si>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</si>
  <si>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</si>
  <si>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</si>
  <si>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</si>
  <si>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</si>
  <si>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</si>
  <si>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</si>
  <si>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</si>
  <si>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</si>
  <si>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I.</t>
  </si>
  <si>
    <t>II.</t>
  </si>
  <si>
    <t>III.</t>
  </si>
  <si>
    <t>IV.</t>
  </si>
  <si>
    <t>Tulajdonosi bevételek /tárgyi eszközök haszonbérbe adásából származó bevételek/</t>
  </si>
  <si>
    <t>Kamatbevételek /pénzeszközök után kapott kamat/</t>
  </si>
  <si>
    <t>13.</t>
  </si>
  <si>
    <t>14.</t>
  </si>
  <si>
    <t>V.</t>
  </si>
  <si>
    <t xml:space="preserve"> B1. Működési célú támogatások államháztartáson belülről</t>
  </si>
  <si>
    <t xml:space="preserve"> B2. Felhalmozási célú támogatások államháztartáson belülről</t>
  </si>
  <si>
    <t xml:space="preserve"> B3. Közhatalmi bevételek</t>
  </si>
  <si>
    <t xml:space="preserve"> B4. Működési bevételek</t>
  </si>
  <si>
    <t xml:space="preserve"> B5. Felhalmozási bevételek</t>
  </si>
  <si>
    <t>VI.</t>
  </si>
  <si>
    <t xml:space="preserve"> B7. Felhalmozási célú átvett pénzeszközök</t>
  </si>
  <si>
    <t>VII.</t>
  </si>
  <si>
    <t>Forgatási célú belföldi értékpapírok beváltása, értékesítése /befektetési jegyek/</t>
  </si>
  <si>
    <t xml:space="preserve"> B8. Finanszírozási bevételek</t>
  </si>
  <si>
    <t>VIII.</t>
  </si>
  <si>
    <t>Kiadások</t>
  </si>
  <si>
    <t xml:space="preserve"> K1. Személyi juttatások</t>
  </si>
  <si>
    <t>K1101.</t>
  </si>
  <si>
    <t>Törvény szerinti illetmények, munkabérek</t>
  </si>
  <si>
    <t>K1107.</t>
  </si>
  <si>
    <t>Béren kívűli juttatások</t>
  </si>
  <si>
    <t>K1109.</t>
  </si>
  <si>
    <t>Közlekedési költségtérítés</t>
  </si>
  <si>
    <t>K1113.</t>
  </si>
  <si>
    <t>Foglalkoztatottak egyéb személyi juttatásai</t>
  </si>
  <si>
    <t>K121.</t>
  </si>
  <si>
    <t>Választott tisztségviselők juttatásai</t>
  </si>
  <si>
    <t>K123.</t>
  </si>
  <si>
    <t>Egyéb külső személyi juttatások</t>
  </si>
  <si>
    <t xml:space="preserve"> K2. Munkaadót terhelő járulékok és szociális  hozzájárulás adó</t>
  </si>
  <si>
    <t xml:space="preserve"> K3. Dologi kiadások</t>
  </si>
  <si>
    <t>K311.</t>
  </si>
  <si>
    <t>K312.</t>
  </si>
  <si>
    <t>K321.</t>
  </si>
  <si>
    <t>K322.</t>
  </si>
  <si>
    <t>K331.</t>
  </si>
  <si>
    <t>K332.</t>
  </si>
  <si>
    <t>Vásárolt élelmezés</t>
  </si>
  <si>
    <t>15.</t>
  </si>
  <si>
    <t>K334.</t>
  </si>
  <si>
    <t>Karbantartási, kisjavítási szolgáltatások</t>
  </si>
  <si>
    <t>K336.</t>
  </si>
  <si>
    <t>Szakmai tevékenységet segítő szolgáltatások</t>
  </si>
  <si>
    <t>K337.</t>
  </si>
  <si>
    <t>K341.</t>
  </si>
  <si>
    <t>Kiküldetések kiadásai</t>
  </si>
  <si>
    <t>K351.</t>
  </si>
  <si>
    <t>Működési célú előzetesen felszámított általános forgalmi adó</t>
  </si>
  <si>
    <t>K352.</t>
  </si>
  <si>
    <t>Fizetendő általános forgalmi adó</t>
  </si>
  <si>
    <t xml:space="preserve"> K4. Ellátottak pénzbeni juttatásai</t>
  </si>
  <si>
    <t>K48.</t>
  </si>
  <si>
    <t xml:space="preserve"> K5. Egyéb működési célú kiadások</t>
  </si>
  <si>
    <t>K506.</t>
  </si>
  <si>
    <t>K511.</t>
  </si>
  <si>
    <t>K512.</t>
  </si>
  <si>
    <t xml:space="preserve"> K6. Beruházások</t>
  </si>
  <si>
    <t>K64.</t>
  </si>
  <si>
    <t>Egyéb tárgyi eszközök beszerzése</t>
  </si>
  <si>
    <t>K67.</t>
  </si>
  <si>
    <t>Beruházási célú előzetesen felszámított általános forgalmi adó</t>
  </si>
  <si>
    <t xml:space="preserve"> K7. Felújítások</t>
  </si>
  <si>
    <t>K71.</t>
  </si>
  <si>
    <t>Ingatlanok felújítása</t>
  </si>
  <si>
    <t>K74.</t>
  </si>
  <si>
    <t>Felújítási célú előzetesen felszámított általános forgalmi adó</t>
  </si>
  <si>
    <t xml:space="preserve"> K8. Egyéb felhalmozási célú kiadások</t>
  </si>
  <si>
    <t>K88.</t>
  </si>
  <si>
    <t>Egyéb felhalmozási célú támogatások államh. kívülre /háztartások/</t>
  </si>
  <si>
    <t>IX.</t>
  </si>
  <si>
    <t>K915.</t>
  </si>
  <si>
    <t>Központi, irányítószervi támogatás folyósítása</t>
  </si>
  <si>
    <t xml:space="preserve">Egyéb szolgáltatások </t>
  </si>
  <si>
    <t>Egyéb tárgyi eszköz beszerzése</t>
  </si>
  <si>
    <t>Lakástámogatás (első lakáshoz jutók támogatása)</t>
  </si>
  <si>
    <t>Működési célú pénzeszközátadás</t>
  </si>
  <si>
    <t xml:space="preserve">Egyéb működési célú támogatások államháztartáson belülre </t>
  </si>
  <si>
    <t>16.</t>
  </si>
  <si>
    <t>K355.</t>
  </si>
  <si>
    <t>Egyéb dologi kiadások</t>
  </si>
  <si>
    <t>Működési célú kiadások összesen</t>
  </si>
  <si>
    <t>Eredeti előirányzat</t>
  </si>
  <si>
    <t>Módosított előirányzat</t>
  </si>
  <si>
    <t>Teljesítés</t>
  </si>
  <si>
    <t xml:space="preserve">Módosított előirányzat          </t>
  </si>
  <si>
    <t>1. számú melléklet</t>
  </si>
  <si>
    <t>2. számú melléklet</t>
  </si>
  <si>
    <t>3. számú melléklet</t>
  </si>
  <si>
    <t>4. számú melléklet</t>
  </si>
  <si>
    <t>Egyéb felhalmozási célú átvett pénzeszköz</t>
  </si>
  <si>
    <t>K914.</t>
  </si>
  <si>
    <t>Államháztartáson belüli megelőlegezések visszafizetése</t>
  </si>
  <si>
    <t>Kiszámlázott általános forgalmi adó</t>
  </si>
  <si>
    <t xml:space="preserve">B814. </t>
  </si>
  <si>
    <t>Államháztártáson belüli megelőlegezés</t>
  </si>
  <si>
    <t>Sor-
szám</t>
  </si>
  <si>
    <t>Bevételi jogcím</t>
  </si>
  <si>
    <t>A</t>
  </si>
  <si>
    <t>B</t>
  </si>
  <si>
    <t>C</t>
  </si>
  <si>
    <t>E</t>
  </si>
  <si>
    <t>F</t>
  </si>
  <si>
    <t>Munkaadókat terhelő járulékok és szociális hozzájárulási adó</t>
  </si>
  <si>
    <t>Ellátottak pénzbeli juttatásai</t>
  </si>
  <si>
    <t>Egyéb működési célú kiadások</t>
  </si>
  <si>
    <t>Beruházások</t>
  </si>
  <si>
    <t>Felújítások</t>
  </si>
  <si>
    <t>Egyéb felhalmozási kiadások</t>
  </si>
  <si>
    <t>Pénzügyi lízing kiadásai</t>
  </si>
  <si>
    <t>I. Működési célú bevételek és kiadások mérlege
(Önkormányzati szinten)</t>
  </si>
  <si>
    <t>Megnevezés</t>
  </si>
  <si>
    <t>D</t>
  </si>
  <si>
    <t>G</t>
  </si>
  <si>
    <t>H</t>
  </si>
  <si>
    <t>I</t>
  </si>
  <si>
    <t>Önkormányzatok működési támogatásai</t>
  </si>
  <si>
    <t>Személyi juttatások</t>
  </si>
  <si>
    <t>Működési célú támogatások államháztartáson belülről</t>
  </si>
  <si>
    <t xml:space="preserve">Dologi kiadások </t>
  </si>
  <si>
    <t>Közhatalmi bevételek</t>
  </si>
  <si>
    <t>5.-ből EU-s támogatás</t>
  </si>
  <si>
    <t>Tartalékok</t>
  </si>
  <si>
    <t>Költségvetési bevételek összesen (1.+2.+4.+5.+7.+…+12.)</t>
  </si>
  <si>
    <t>Költségvetési kiadások összesen (1.+...+12.)</t>
  </si>
  <si>
    <t>Hiány belső finanszírozásának bevételei (15.+…+18. )</t>
  </si>
  <si>
    <t>Értékpapír vásárlása, visszavásárlása</t>
  </si>
  <si>
    <t xml:space="preserve">   Költségvetési maradvány igénybevétele </t>
  </si>
  <si>
    <t>Likviditási célú hitelek törlesztése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</si>
  <si>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</si>
  <si>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</si>
  <si>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</si>
  <si>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</si>
  <si>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</si>
  <si>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</si>
  <si>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</si>
  <si>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</si>
  <si>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</si>
  <si>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</si>
  <si>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</si>
  <si>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</si>
  <si>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>Betét elhelyezése</t>
  </si>
  <si>
    <t>21.</t>
  </si>
  <si>
    <t xml:space="preserve">   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</si>
  <si>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</si>
  <si>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</si>
  <si>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</si>
  <si>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</si>
  <si>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</si>
  <si>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</si>
  <si>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</si>
  <si>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</si>
  <si>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</si>
  <si>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</si>
  <si>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</si>
  <si>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</si>
  <si>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</si>
  <si>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</si>
  <si>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1.-ből EU-s forrásból megvalósuló beruházás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</si>
  <si>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</si>
  <si>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</si>
  <si>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</si>
  <si>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</si>
  <si>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</si>
  <si>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</si>
  <si>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</si>
  <si>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</si>
  <si>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</si>
  <si>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</si>
  <si>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</si>
  <si>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</si>
  <si>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</si>
  <si>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</si>
  <si>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</si>
  <si>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</si>
  <si>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</si>
  <si>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</si>
  <si>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</si>
  <si>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</si>
  <si>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 (13.+...+24.)</t>
  </si>
  <si>
    <t>26.</t>
  </si>
  <si>
    <t>BEVÉTEL ÖSSZESEN (12+25)</t>
  </si>
  <si>
    <t>KIADÁSOK ÖSSZESEN (12+25)</t>
  </si>
  <si>
    <t>27.</t>
  </si>
  <si>
    <t>28.</t>
  </si>
  <si>
    <t>Sor-szám</t>
  </si>
  <si>
    <t>Tervezett</t>
  </si>
  <si>
    <t>Tényleges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</si>
  <si>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</si>
  <si>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</si>
  <si>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</si>
  <si>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</si>
  <si>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</si>
  <si>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</si>
  <si>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</si>
  <si>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</si>
  <si>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</si>
  <si>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</si>
  <si>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</si>
  <si>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</si>
  <si>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</si>
  <si>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</si>
  <si>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</si>
  <si>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Összesen:</t>
  </si>
  <si>
    <t>A helyi adókból biztosított kedvezményeket, mentességeket, adónemenként kell feltüntetni.</t>
  </si>
  <si>
    <t>ESZKÖZÖK</t>
  </si>
  <si>
    <t>Sorszám</t>
  </si>
  <si>
    <t>állományi érték</t>
  </si>
  <si>
    <t xml:space="preserve">A </t>
  </si>
  <si>
    <t xml:space="preserve"> I. Immateriális javak 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</si>
  <si>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</si>
  <si>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</si>
  <si>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</si>
  <si>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</si>
  <si>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</si>
  <si>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</si>
  <si>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</si>
  <si>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</si>
  <si>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</si>
  <si>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</si>
  <si>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</si>
  <si>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</si>
  <si>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</si>
  <si>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</si>
  <si>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1. Tartós részesedések (30+31+32+33)</t>
  </si>
  <si>
    <t>29.</t>
  </si>
  <si>
    <t>1.1. Forgalomképtelen tartós részesedések</t>
  </si>
  <si>
    <t>30.</t>
  </si>
  <si>
    <t>1.2. Nemzetgazdasági szempontból kiemelt jelentőségű tartós részesedések</t>
  </si>
  <si>
    <t>31.</t>
  </si>
  <si>
    <t>1.3. Korlátozottan forgalomképes tartós részesedések</t>
  </si>
  <si>
    <t>32.</t>
  </si>
  <si>
    <t>1.4. Üzleti tartós részesedések</t>
  </si>
  <si>
    <t>33.</t>
  </si>
  <si>
    <t>2. Tartós hitelviszonyt megtestesítő értékpapírok (35+36+37+38)</t>
  </si>
  <si>
    <t>34.</t>
  </si>
  <si>
    <t>2.1. Forgalomképtelen tartós hitelviszonyt megtestesítő értékpapírok</t>
  </si>
  <si>
    <t>35.</t>
  </si>
  <si>
    <t>2.2. Nemzetgazdasági szempontból kiemelt jelentőségű tartós hitelviszonyt 
       megtestesítő értékpapírok</t>
  </si>
  <si>
    <t>36.</t>
  </si>
  <si>
    <t>2.3. Korlátozottan forgalomképes tartós hitelviszonyt megtestesítő értékpapírok</t>
  </si>
  <si>
    <t>37.</t>
  </si>
  <si>
    <t>2.4. Üzleti tartós hitelviszonyt megtestesítő értékpapírok</t>
  </si>
  <si>
    <t>38.</t>
  </si>
  <si>
    <t>3. Befektetett pénzügyi eszközök értékhelyesbítése (40+41+42+43)</t>
  </si>
  <si>
    <t>39.</t>
  </si>
  <si>
    <t>3.1. Forgalomképtelen befektetett pénzügyi eszközök értékhelyesbítése</t>
  </si>
  <si>
    <t>40.</t>
  </si>
  <si>
    <t>3.2. Nemzetgazdasági szempontból kiemelt jelentőségű befektetett pénzügyi 
       eszközök értékhelyesbítése</t>
  </si>
  <si>
    <t>41.</t>
  </si>
  <si>
    <t>3.3. Korlátozottan forgalomképes befektetett pénzügyi eszközök értékhelyesbítése</t>
  </si>
  <si>
    <t>42.</t>
  </si>
  <si>
    <t>3.4. Üzleti befektetett pénzügyi eszközök értékhelyesbítése</t>
  </si>
  <si>
    <t>43.</t>
  </si>
  <si>
    <t>IV. Koncesszióba, vagyonkezelésbe adott eszközök</t>
  </si>
  <si>
    <t>44.</t>
  </si>
  <si>
    <t>A) NEMZETI VAGYONBA TARTOZÓ BEFEKTETETT ESZKÖZÖK 
     (01+02+28+44)</t>
  </si>
  <si>
    <t>45.</t>
  </si>
  <si>
    <t>I. Készletek</t>
  </si>
  <si>
    <t>46.</t>
  </si>
  <si>
    <t>II. Értékpapírok</t>
  </si>
  <si>
    <t>47.</t>
  </si>
  <si>
    <t>B) NEMZETI VAGYONBA TARTOZÓ FORGÓESZKÖZÖK (46+47)</t>
  </si>
  <si>
    <t>48.</t>
  </si>
  <si>
    <t>I. Lekötött bankbetétek</t>
  </si>
  <si>
    <t>49.</t>
  </si>
  <si>
    <t>II. Pénztárak, csekkek, betétkönyvek</t>
  </si>
  <si>
    <t>50.</t>
  </si>
  <si>
    <t>III. Forintszámlák</t>
  </si>
  <si>
    <t>51.</t>
  </si>
  <si>
    <t>IV. Devizaszámlák</t>
  </si>
  <si>
    <t>52.</t>
  </si>
  <si>
    <t>C) PÉNZESZKÖZÖK (49+50+51+52)</t>
  </si>
  <si>
    <t>53.</t>
  </si>
  <si>
    <t>I. Költségvetési évben esedékes követelések</t>
  </si>
  <si>
    <t>54.</t>
  </si>
  <si>
    <t>II. Költségvetési évet követően esedékes követelések</t>
  </si>
  <si>
    <t>55.</t>
  </si>
  <si>
    <t>III. Követelés jellegű sajátos elszámolások</t>
  </si>
  <si>
    <t>56.</t>
  </si>
  <si>
    <t>D) KÖVETELÉSEK (54+55+56)</t>
  </si>
  <si>
    <t>57.</t>
  </si>
  <si>
    <t>I. December havi illetmények, munkabérek elszámolása</t>
  </si>
  <si>
    <t>58.</t>
  </si>
  <si>
    <t>II. Utalványok, bérletek és más hasonló, készpénz-helyettesítő fizetési 
     eszköznek nem minősülő eszközök elszámolásai</t>
  </si>
  <si>
    <t>59.</t>
  </si>
  <si>
    <t>E) EGYÉB SAJÁTOS ESZKÖZOLDALI ELSZÁMOLÁSOK (58+59)</t>
  </si>
  <si>
    <t>60.</t>
  </si>
  <si>
    <t>F) AKTÍV IDŐBELI ELHATÁROLÁSOK</t>
  </si>
  <si>
    <t>61.</t>
  </si>
  <si>
    <t>ESZKÖZÖK ÖSSZESEN  (45+48+53+57+60+61)</t>
  </si>
  <si>
    <t>62.</t>
  </si>
  <si>
    <t>VAGYONKIMUTATÁS
a könyvviteli mérlegben értékkel szereplő forrásokról</t>
  </si>
  <si>
    <t>FORRÁSOK</t>
  </si>
  <si>
    <t>állományi 
érték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</si>
  <si>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</si>
  <si>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</si>
  <si>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</si>
  <si>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</si>
  <si>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</si>
  <si>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</si>
  <si>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</si>
  <si>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I. Költségvetési évben esedékes kötelezettségek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</si>
  <si>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</si>
  <si>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</si>
  <si>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</si>
  <si>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</si>
  <si>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</si>
  <si>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</si>
  <si>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Gazdálkodó szervezet megnevezése</t>
  </si>
  <si>
    <t>Részesedés mértéke (%-ban)</t>
  </si>
  <si>
    <t xml:space="preserve">       ÖSSZESEN:</t>
  </si>
  <si>
    <t>Bevételek   ( + )</t>
  </si>
  <si>
    <t>Kiadások    ( - )</t>
  </si>
  <si>
    <t>Államháztartáson belüli megelőlegezés</t>
  </si>
  <si>
    <t>Önkormányzat</t>
  </si>
  <si>
    <t>Sajátos elszámolások (36-os számlaosztály (+/-)</t>
  </si>
  <si>
    <t>Soproni Vízmű Zrt.</t>
  </si>
  <si>
    <t> Bankszámlák egyenlege</t>
  </si>
  <si>
    <t> Pénztárak és betétkönyvek egyenlege</t>
  </si>
  <si>
    <t>Az önkormányzat által nyújtott hitelek és kölcsönök alakulása</t>
  </si>
  <si>
    <t xml:space="preserve">Hitel, kölcsön </t>
  </si>
  <si>
    <t>Kölcsön-
nyújtás
éve</t>
  </si>
  <si>
    <t xml:space="preserve">Lejárat
éve </t>
  </si>
  <si>
    <t>Hitel, kölcsön állomány december 31-én</t>
  </si>
  <si>
    <t xml:space="preserve">Összesen </t>
  </si>
  <si>
    <t>5. számú melléklet</t>
  </si>
  <si>
    <t>6. számú melléklet</t>
  </si>
  <si>
    <t>9. számú melléklet</t>
  </si>
  <si>
    <t>10. számú melléklet</t>
  </si>
  <si>
    <t>11. számú melléklet</t>
  </si>
  <si>
    <t>12. számú melléklet</t>
  </si>
  <si>
    <t>13. számú melléklet</t>
  </si>
  <si>
    <t>Összeg</t>
  </si>
  <si>
    <t>Részesedés összege</t>
  </si>
  <si>
    <t>Működésből származó kötelezettségek összege XII. 31-én</t>
  </si>
  <si>
    <t xml:space="preserve">Egyéb működési célú támogatások bevételei államháztartáson belülről </t>
  </si>
  <si>
    <t>Magánszemélyek kommunális adója</t>
  </si>
  <si>
    <t>Szolgáltatások ellenértéke</t>
  </si>
  <si>
    <t>Ellátási díjak</t>
  </si>
  <si>
    <t>Eredeti ei.</t>
  </si>
  <si>
    <t>Módosított</t>
  </si>
  <si>
    <t>B405</t>
  </si>
  <si>
    <t>B406</t>
  </si>
  <si>
    <t>Működési bevételek</t>
  </si>
  <si>
    <t>B4. Működési bevéelek</t>
  </si>
  <si>
    <t>B8131</t>
  </si>
  <si>
    <t>Előző évi maradvány igénybevétele</t>
  </si>
  <si>
    <t>B816</t>
  </si>
  <si>
    <t>Központi, irányító szervi támogatás</t>
  </si>
  <si>
    <t xml:space="preserve">Összes bevétel: </t>
  </si>
  <si>
    <t>Összes kiadás:</t>
  </si>
  <si>
    <t xml:space="preserve">Egyéb nem intézményi ellátások </t>
  </si>
  <si>
    <t xml:space="preserve"> K9. Finanszírozási kiadások (tájékoztató adat)</t>
  </si>
  <si>
    <t>Hulladékgazdálkodási Konzorcium tagdíj</t>
  </si>
  <si>
    <t>Agyagosszergényi Sportegyesület támogatása</t>
  </si>
  <si>
    <t>Felhalm. célú visszatérítendő tám., kölcsönök visszatérülése államh. Kívülről</t>
  </si>
  <si>
    <t>Települési önkormányzatok szociális, gyermekjóléti feladataira</t>
  </si>
  <si>
    <t>Egyéb felhalm. célú tám. bevételei államháztartáson belülről</t>
  </si>
  <si>
    <t>Értékpapír beválltása</t>
  </si>
  <si>
    <t>Előző időszak</t>
  </si>
  <si>
    <t>Tárgyi időszak</t>
  </si>
  <si>
    <t xml:space="preserve">1. Ingatlanok és kapcsolódó vagyoni értékű jogok  </t>
  </si>
  <si>
    <t>2. Gépek, berendezések, felszerelések, járművek</t>
  </si>
  <si>
    <t xml:space="preserve">II. Tárgyi eszközök </t>
  </si>
  <si>
    <t>3. Beruházások, felújítások</t>
  </si>
  <si>
    <t xml:space="preserve">5. Tárgyi eszközök értékhelyesbítése </t>
  </si>
  <si>
    <t xml:space="preserve">ebből:           </t>
  </si>
  <si>
    <t>Tevékenység nettó eredményszemléletű bevétele</t>
  </si>
  <si>
    <t>Egyéb eredményszemléletű bevételek</t>
  </si>
  <si>
    <t>Anyagjellegű ráfordítások</t>
  </si>
  <si>
    <t>Személyi jellegű ráfordítások</t>
  </si>
  <si>
    <t>Értékcsökkenés</t>
  </si>
  <si>
    <t>Egyéb ráfordítások</t>
  </si>
  <si>
    <t>Tevékenységek eredménye</t>
  </si>
  <si>
    <t>Rendkívüli eredményszemléletű bevételek</t>
  </si>
  <si>
    <t>Rendkívüli ráfordítások</t>
  </si>
  <si>
    <t>Rendkívüli eredmény</t>
  </si>
  <si>
    <t>Mérleg szerinti eredmény</t>
  </si>
  <si>
    <t>7. számú melléklet</t>
  </si>
  <si>
    <t>8 . számú melléklet</t>
  </si>
  <si>
    <t>14. számú melléklet</t>
  </si>
  <si>
    <t>Működési célú költségvetési támogatások</t>
  </si>
  <si>
    <t>Egyéb közhatalmi bevételek</t>
  </si>
  <si>
    <t>B403.</t>
  </si>
  <si>
    <t>Közvetített szolgáltatások ellenértéke</t>
  </si>
  <si>
    <t>B75.</t>
  </si>
  <si>
    <t xml:space="preserve">K1113. </t>
  </si>
  <si>
    <t>K47.</t>
  </si>
  <si>
    <t>Oktatásban résztvevők pénzbeli juttatásai</t>
  </si>
  <si>
    <t>K5021.</t>
  </si>
  <si>
    <t>A helyi önkormányzatok előző évi elszámolásából származó kiadások</t>
  </si>
  <si>
    <t>Egyéb működési célú támogatások ÁHT-n belülre</t>
  </si>
  <si>
    <t>Tartalék</t>
  </si>
  <si>
    <t>Egyházközség támogatása</t>
  </si>
  <si>
    <t>"Agyagosszergény Művelődéséért" Alapítvány  támogatása</t>
  </si>
  <si>
    <t>Helyi Vöröskereszt Alapszervezet támogatása</t>
  </si>
  <si>
    <t>Kerékpáros Klub támogatása</t>
  </si>
  <si>
    <t>Működési célú támogatások kölcsönök visszatérülése</t>
  </si>
  <si>
    <t>2017.</t>
  </si>
  <si>
    <t>Pénzeszközök változásának levezetése</t>
  </si>
  <si>
    <t>adatok Ft-ban</t>
  </si>
  <si>
    <t>B23.</t>
  </si>
  <si>
    <t>Felhalmozási célú visszatérítendő támogatások , kölcsönök</t>
  </si>
  <si>
    <t>B409.</t>
  </si>
  <si>
    <t>Egyéb pénzügyi műveletek bevételei</t>
  </si>
  <si>
    <t>B52.</t>
  </si>
  <si>
    <t>Ingatlanok értékesítése</t>
  </si>
  <si>
    <t xml:space="preserve">Üzemeltetési anyagok beszerzése </t>
  </si>
  <si>
    <t xml:space="preserve">Összes kiadás: </t>
  </si>
  <si>
    <t>Szakmai anyagok beszerzése</t>
  </si>
  <si>
    <t>Inform. szolgáltatások igénybevétele</t>
  </si>
  <si>
    <t xml:space="preserve">Egyéb kommunikációs szolgáltatások </t>
  </si>
  <si>
    <t xml:space="preserve">Közüzemi díjak </t>
  </si>
  <si>
    <t>K35.</t>
  </si>
  <si>
    <t>Közi Horváth József Népfőiskola támogatása</t>
  </si>
  <si>
    <t>Ezüstfenyő Nyugdíjas Klub támogatása</t>
  </si>
  <si>
    <t xml:space="preserve">Egyéb működési célú támogatások államháztartáson kívülre </t>
  </si>
  <si>
    <t>Felhalmozási célú visszatérítendő támogatások,kölcsönök</t>
  </si>
  <si>
    <t xml:space="preserve">Egyéb működési célú támogatások ÁHT-n  kívűlre </t>
  </si>
  <si>
    <t>B116.</t>
  </si>
  <si>
    <t>Elszámolásból származó bevételek</t>
  </si>
  <si>
    <t>B410.</t>
  </si>
  <si>
    <t>Biztosító által fizetett kártérítés</t>
  </si>
  <si>
    <t>B53</t>
  </si>
  <si>
    <t>Egéb tárgyi eszközök értékesítése</t>
  </si>
  <si>
    <t>B6. Működési célú átvett pénzeszközök</t>
  </si>
  <si>
    <t>B65</t>
  </si>
  <si>
    <t>Egyéb működési célú átvett pénzeszközök</t>
  </si>
  <si>
    <t>K342</t>
  </si>
  <si>
    <t>Reklám- és propaganda kiadások</t>
  </si>
  <si>
    <t>K42</t>
  </si>
  <si>
    <t>Pénzbeni és természetbeni gyermekvédelmi támogatások</t>
  </si>
  <si>
    <t>K62</t>
  </si>
  <si>
    <t>Ingatlanok beszerzése, létesítése</t>
  </si>
  <si>
    <t>K73</t>
  </si>
  <si>
    <t>Egyéb tárgyi eszköz felújítása</t>
  </si>
  <si>
    <t>K341</t>
  </si>
  <si>
    <t>K6. Beruházások</t>
  </si>
  <si>
    <t>Egyéb tárgyi eszközök beszerzése, létesítése</t>
  </si>
  <si>
    <t>K89.</t>
  </si>
  <si>
    <t>AGYAGOSSZERGÉNYI   CSICSERGŐ ÓVODA:</t>
  </si>
  <si>
    <t>INTÉZMÉNYI BERUHÁZÁSOK</t>
  </si>
  <si>
    <t>ÖNKORMÁNYZAT:</t>
  </si>
  <si>
    <t>200.000,- Ft alatti kisértékű tárgyi eszköz beszerzése</t>
  </si>
  <si>
    <t>BURSA ösztöndíjak</t>
  </si>
  <si>
    <t>Nyitott Kapu-Vár Társulásnak</t>
  </si>
  <si>
    <t>Működési célú átvett pénzeszközök</t>
  </si>
  <si>
    <t>K63</t>
  </si>
  <si>
    <t>K1105.</t>
  </si>
  <si>
    <t>Végkielégítés</t>
  </si>
  <si>
    <t>Informatikai szolgáltatások</t>
  </si>
  <si>
    <t>Informatikai eszközök beszerzése</t>
  </si>
  <si>
    <t>K63.</t>
  </si>
  <si>
    <t>Művelődési ház korszerüsítése</t>
  </si>
  <si>
    <t>Könyvtári információs és Köz.hely</t>
  </si>
  <si>
    <t>Rákóczi Szövetség</t>
  </si>
  <si>
    <t>Máltai Szeretszolgálat</t>
  </si>
  <si>
    <t>Kiss István Néptánccsoport</t>
  </si>
  <si>
    <t>Beruházások óvoda</t>
  </si>
  <si>
    <t>2018.évi teljesítés</t>
  </si>
  <si>
    <t>2018.</t>
  </si>
  <si>
    <t>Hulladékgazdálkdoási Társulás részére</t>
  </si>
  <si>
    <t>Alaptevékenység költségvetési bevételel</t>
  </si>
  <si>
    <t>Alaptevékenység költségvetési kiadásai</t>
  </si>
  <si>
    <t>Alaptevékenység költségvetési egyenlege</t>
  </si>
  <si>
    <t>Alaptevékenység finanszírozási bevételei</t>
  </si>
  <si>
    <t>Alaptevékenység finanszírozási kiadásai</t>
  </si>
  <si>
    <t>Alaptevékenség finanszírozási egyenlege</t>
  </si>
  <si>
    <t>Agyagosszergény Község Önkormányzata 2019. évi bevételeinek alakulása</t>
  </si>
  <si>
    <t>B22.</t>
  </si>
  <si>
    <t>Egyéb felhalmozási célő támogatások</t>
  </si>
  <si>
    <t>Agyagosszergény Község Önkormányzata 2019. évi kiadásainak alakulása</t>
  </si>
  <si>
    <t>K335.</t>
  </si>
  <si>
    <t>Közvetíttt szolgáltatások</t>
  </si>
  <si>
    <t>K354.</t>
  </si>
  <si>
    <t>Egyéb pénzügyi műveletek kiadásai</t>
  </si>
  <si>
    <t>K61</t>
  </si>
  <si>
    <t>Immateriális javak beszerzése</t>
  </si>
  <si>
    <t>Agygosszergényi Csicseregő Óvoda 2019. évi bevételeinek-kiadásainak alakulása</t>
  </si>
  <si>
    <t>B407</t>
  </si>
  <si>
    <t>ÁFA visszatérítése</t>
  </si>
  <si>
    <t>Agyagosszergény Község Önkormányzata 2019. évi felhalmozási kiadásainak alakulása</t>
  </si>
  <si>
    <t>Agyagosszergény Község Önkormányzata 2019. évi működési célú pénzeszköz átadásai</t>
  </si>
  <si>
    <t>2019. évi eredeti előirányzat</t>
  </si>
  <si>
    <t>2019. évi módosított előirányzat</t>
  </si>
  <si>
    <t>2019. évi teljesítés</t>
  </si>
  <si>
    <t>K61.</t>
  </si>
  <si>
    <t>Immateriális javask beszerzése</t>
  </si>
  <si>
    <t>K62.</t>
  </si>
  <si>
    <t>Rendezési terv módosítása</t>
  </si>
  <si>
    <t>óvodai fektetők beszerzése</t>
  </si>
  <si>
    <t>Hallásvizsgáló védőbe- MFP</t>
  </si>
  <si>
    <t>Hangosítás -művelődési ház</t>
  </si>
  <si>
    <t>Monitor hivatalba</t>
  </si>
  <si>
    <t>Hótolólap</t>
  </si>
  <si>
    <t>Előtető - ifjusági háznál</t>
  </si>
  <si>
    <t>Előtető sportnál</t>
  </si>
  <si>
    <t>Dózsa utca - áram csatlakozási díj új telkeknél</t>
  </si>
  <si>
    <t>Udvari kiülő játsztérre</t>
  </si>
  <si>
    <t>Pelenkázó asztal - MFP</t>
  </si>
  <si>
    <t xml:space="preserve">Padok, asztalok, szemetesek </t>
  </si>
  <si>
    <t>Padok, asztalok művelődési ház udvarára - MFP</t>
  </si>
  <si>
    <t>Hangosítás művelődési ház - MFP</t>
  </si>
  <si>
    <t>Hangosítás népfőiskola - MFP</t>
  </si>
  <si>
    <t>Informatikai eszközök népfőiskola-MFP</t>
  </si>
  <si>
    <t>Asztalok, székek népfőiskola -MFP</t>
  </si>
  <si>
    <t>Bútorzat, szakmai beszerzések védő - MFP</t>
  </si>
  <si>
    <t>Bútorzat, szakmai beszerzések orvosi rendelő - MFP</t>
  </si>
  <si>
    <t>Temető kerítés építése</t>
  </si>
  <si>
    <t>Traktorhoz pótkocsi</t>
  </si>
  <si>
    <t>Traktor beszerzése - MFP</t>
  </si>
  <si>
    <t>Traktorhoz hótoló</t>
  </si>
  <si>
    <t>Traktorhoz homlokrakodó</t>
  </si>
  <si>
    <t>Öltözőszekrények beszerzése óvoda - MFP</t>
  </si>
  <si>
    <t>Eszközbeszerzések óvoda - MFP</t>
  </si>
  <si>
    <t>4 db irodai szék hivatalba, sarokcsiszoló, permetező</t>
  </si>
  <si>
    <t>Temető felújítás-keretösszeg</t>
  </si>
  <si>
    <t>K73.</t>
  </si>
  <si>
    <t>Veiziközmű rendszer felújítása</t>
  </si>
  <si>
    <t>Iskola épületének felújtása-népfőiskola részen</t>
  </si>
  <si>
    <t>Utak felújítása - tervezési költség</t>
  </si>
  <si>
    <t>Orvosi rendelő felújtása</t>
  </si>
  <si>
    <t>Kapuvári Óvodások támogatása</t>
  </si>
  <si>
    <t>Agyagosszergény  Baráti Kör Egyesület</t>
  </si>
  <si>
    <t>Mentőalapítvány</t>
  </si>
  <si>
    <t>Önkormányzat által adott közvetett támogatások 2019.    évben    (kedvezményezettek)</t>
  </si>
  <si>
    <t>VAGYONKIMUTATÁS a könyvviteli mérlegben értékkel szereplő eszközökről 2019.</t>
  </si>
  <si>
    <t>2019. év</t>
  </si>
  <si>
    <t>Agyagosszergény Község Önkormányzat tulajdonában lévő gazdálkodó szervezetek működéséből származó kötelezettségek és részesedések alakulása 2019.</t>
  </si>
  <si>
    <t>PÉNZESZKÖZÖK VÁLTOZÁSÁNAK LEVEZETÉSE 2019. január 1-én ebből:</t>
  </si>
  <si>
    <t>Záró pénzkészlet 2019. december 31-én</t>
  </si>
  <si>
    <t>2019. évi maradvány kimutatás</t>
  </si>
  <si>
    <t>Alaptevékenység SZABAD maradványa</t>
  </si>
  <si>
    <t>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</si>
</sst>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\ _F_t_-;\-* #,##0\ _F_t_-;_-* &quot;-&quot;\ _F_t_-;_-@_-"/>
    <numFmt numFmtId="165" formatCode="_-* #,##0.00\ _F_t_-;\-* #,##0.00\ _F_t_-;_-* &quot;-&quot;??\ _F_t_-;_-@_-"/>
    <numFmt numFmtId="166" formatCode="#,##0\ _F_t"/>
    <numFmt numFmtId="167" formatCode="#,###"/>
    <numFmt numFmtId="168" formatCode="_-* #,##0\ _F_t_-;\-* #,##0\ _F_t_-;_-* &quot;-&quot;??\ _F_t_-;_-@_-"/>
    <numFmt numFmtId="169" formatCode="#,###__;\-#,###__"/>
    <numFmt numFmtId="170" formatCode="00"/>
    <numFmt numFmtId="171" formatCode="#,###\ _F_t;\-#,###\ _F_t"/>
    <numFmt numFmtId="172" formatCode="#,###__"/>
  </numFmts>
  <fonts count="62" x14ac:knownFonts="1">
    <font>
      <sz val="11"/>
      <color theme="1"/>
      <name val="Calibri"/>
      <family val="2"/>
      <charset val="238"/>
      <scheme val="minor"/>
    </font>
    <font>
      <i/>
      <sz val="10"/>
      <name val="Candara"/>
      <family val="2"/>
      <charset val="238"/>
    </font>
    <font>
      <sz val="10"/>
      <name val="Candara"/>
      <family val="2"/>
      <charset val="238"/>
    </font>
    <font>
      <b/>
      <sz val="10"/>
      <name val="Candara"/>
      <family val="2"/>
      <charset val="238"/>
    </font>
    <font>
      <b/>
      <sz val="18"/>
      <color indexed="8"/>
      <name val="Candara"/>
      <family val="2"/>
      <charset val="238"/>
    </font>
    <font>
      <sz val="11"/>
      <color indexed="8"/>
      <name val="Candara"/>
      <family val="2"/>
      <charset val="238"/>
    </font>
    <font>
      <b/>
      <sz val="11"/>
      <color indexed="8"/>
      <name val="Candara"/>
      <family val="2"/>
      <charset val="238"/>
    </font>
    <font>
      <b/>
      <sz val="9"/>
      <color indexed="8"/>
      <name val="Candara"/>
      <family val="2"/>
      <charset val="238"/>
    </font>
    <font>
      <sz val="9"/>
      <color indexed="8"/>
      <name val="Candara"/>
      <family val="2"/>
      <charset val="238"/>
    </font>
    <font>
      <sz val="10"/>
      <color indexed="8"/>
      <name val="Candara"/>
      <family val="2"/>
      <charset val="238"/>
    </font>
    <font>
      <i/>
      <sz val="10"/>
      <color indexed="8"/>
      <name val="Candara"/>
      <family val="2"/>
      <charset val="238"/>
    </font>
    <font>
      <b/>
      <sz val="9"/>
      <name val="Candara"/>
      <family val="2"/>
      <charset val="238"/>
    </font>
    <font>
      <b/>
      <sz val="11"/>
      <name val="Candara"/>
      <family val="2"/>
      <charset val="238"/>
    </font>
    <font>
      <b/>
      <sz val="14"/>
      <name val="Candara"/>
      <family val="2"/>
      <charset val="238"/>
    </font>
    <font>
      <b/>
      <sz val="14"/>
      <color indexed="8"/>
      <name val="Candara"/>
      <family val="2"/>
      <charset val="238"/>
    </font>
    <font>
      <sz val="9"/>
      <name val="Candara"/>
      <family val="2"/>
      <charset val="238"/>
    </font>
    <font>
      <i/>
      <sz val="14"/>
      <name val="Candara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i/>
      <sz val="11"/>
      <color indexed="8"/>
      <name val="Calibri"/>
      <family val="2"/>
      <charset val="238"/>
    </font>
    <font>
      <b/>
      <sz val="10"/>
      <color indexed="8"/>
      <name val="Candara"/>
      <family val="2"/>
      <charset val="238"/>
    </font>
    <font>
      <b/>
      <i/>
      <sz val="10"/>
      <name val="Candara"/>
      <family val="2"/>
      <charset val="238"/>
    </font>
    <font>
      <b/>
      <i/>
      <sz val="11"/>
      <color indexed="8"/>
      <name val="Calibri"/>
      <family val="2"/>
      <charset val="238"/>
    </font>
    <font>
      <b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0"/>
      <name val="Times New Roman CE"/>
      <family val="1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sz val="12"/>
      <name val="Times New Roman"/>
      <family val="1"/>
      <charset val="238"/>
    </font>
    <font>
      <b/>
      <sz val="12"/>
      <color indexed="8"/>
      <name val="Candara"/>
      <family val="2"/>
      <charset val="238"/>
    </font>
    <font>
      <b/>
      <i/>
      <sz val="9"/>
      <name val="Candara"/>
      <family val="2"/>
      <charset val="238"/>
    </font>
    <font>
      <b/>
      <sz val="8"/>
      <name val="Candara"/>
      <family val="2"/>
      <charset val="238"/>
    </font>
    <font>
      <sz val="8"/>
      <name val="Candara"/>
      <family val="2"/>
      <charset val="238"/>
    </font>
    <font>
      <i/>
      <sz val="11"/>
      <name val="Candara"/>
      <family val="2"/>
      <charset val="238"/>
    </font>
    <font>
      <b/>
      <sz val="6"/>
      <name val="Candara"/>
      <family val="2"/>
      <charset val="238"/>
    </font>
    <font>
      <i/>
      <sz val="9"/>
      <name val="Candara"/>
      <family val="2"/>
      <charset val="238"/>
    </font>
    <font>
      <b/>
      <i/>
      <sz val="10"/>
      <color indexed="8"/>
      <name val="Candara"/>
      <family val="2"/>
      <charset val="238"/>
    </font>
    <font>
      <sz val="11"/>
      <name val="Candara"/>
      <family val="2"/>
      <charset val="238"/>
    </font>
    <font>
      <sz val="8"/>
      <name val="Calibri"/>
      <family val="2"/>
      <charset val="238"/>
    </font>
    <font>
      <i/>
      <sz val="11"/>
      <color indexed="8"/>
      <name val="Candara"/>
      <family val="2"/>
      <charset val="238"/>
    </font>
    <font>
      <sz val="14"/>
      <color indexed="8"/>
      <name val="Candara"/>
      <family val="2"/>
      <charset val="238"/>
    </font>
    <font>
      <sz val="14"/>
      <color theme="1"/>
      <name val="Calibri"/>
      <family val="2"/>
      <charset val="238"/>
      <scheme val="minor"/>
    </font>
    <font>
      <sz val="14"/>
      <color theme="1"/>
      <name val="Candara"/>
      <family val="2"/>
      <charset val="238"/>
    </font>
    <font>
      <sz val="14"/>
      <name val="Times New Roman CE"/>
      <charset val="238"/>
    </font>
    <font>
      <sz val="14"/>
      <name val="Candara"/>
      <family val="2"/>
      <charset val="238"/>
    </font>
    <font>
      <i/>
      <sz val="9"/>
      <color indexed="8"/>
      <name val="Candara"/>
      <family val="2"/>
      <charset val="238"/>
    </font>
    <font>
      <sz val="9"/>
      <color indexed="10"/>
      <name val="Candara"/>
      <family val="2"/>
      <charset val="238"/>
    </font>
    <font>
      <b/>
      <sz val="12"/>
      <name val="Candara"/>
      <family val="2"/>
      <charset val="238"/>
    </font>
    <font>
      <sz val="12"/>
      <name val="Candara"/>
      <family val="2"/>
      <charset val="238"/>
    </font>
    <font>
      <sz val="11"/>
      <color theme="1"/>
      <name val="Candara"/>
      <family val="2"/>
      <charset val="238"/>
    </font>
    <font>
      <b/>
      <sz val="11"/>
      <color theme="1"/>
      <name val="Candara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9"/>
      <color rgb="FFFF0000"/>
      <name val="Candara"/>
      <family val="2"/>
      <charset val="238"/>
    </font>
    <font>
      <sz val="11"/>
      <color rgb="FFFF0000"/>
      <name val="Candara"/>
      <family val="2"/>
      <charset val="238"/>
    </font>
    <font>
      <i/>
      <sz val="1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</font>
    <font>
      <sz val="10"/>
      <color rgb="FFFF0000"/>
      <name val="Candara"/>
      <family val="2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31"/>
      </patternFill>
    </fill>
    <fill>
      <patternFill patternType="solid">
        <fgColor indexed="22"/>
        <bgColor indexed="31"/>
      </patternFill>
    </fill>
    <fill>
      <patternFill patternType="gray125">
        <bgColor indexed="47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31"/>
      </patternFill>
    </fill>
  </fills>
  <borders count="7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7" fillId="0" borderId="0"/>
    <xf numFmtId="0" fontId="31" fillId="0" borderId="0"/>
    <xf numFmtId="9" fontId="17" fillId="0" borderId="0" applyFont="0" applyFill="0" applyBorder="0" applyAlignment="0" applyProtection="0"/>
  </cellStyleXfs>
  <cellXfs count="62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Border="1"/>
    <xf numFmtId="0" fontId="7" fillId="2" borderId="2" xfId="0" applyFont="1" applyFill="1" applyBorder="1"/>
    <xf numFmtId="0" fontId="7" fillId="2" borderId="3" xfId="0" applyFont="1" applyFill="1" applyBorder="1"/>
    <xf numFmtId="0" fontId="7" fillId="2" borderId="4" xfId="0" applyFont="1" applyFill="1" applyBorder="1"/>
    <xf numFmtId="0" fontId="6" fillId="0" borderId="0" xfId="0" applyFont="1"/>
    <xf numFmtId="0" fontId="8" fillId="0" borderId="5" xfId="0" applyFont="1" applyBorder="1"/>
    <xf numFmtId="0" fontId="8" fillId="0" borderId="2" xfId="0" applyFont="1" applyBorder="1"/>
    <xf numFmtId="0" fontId="8" fillId="0" borderId="3" xfId="0" applyFont="1" applyBorder="1"/>
    <xf numFmtId="0" fontId="8" fillId="0" borderId="4" xfId="0" applyFont="1" applyBorder="1"/>
    <xf numFmtId="0" fontId="8" fillId="0" borderId="7" xfId="0" applyFont="1" applyBorder="1"/>
    <xf numFmtId="0" fontId="8" fillId="0" borderId="8" xfId="0" applyFont="1" applyBorder="1"/>
    <xf numFmtId="0" fontId="8" fillId="0" borderId="9" xfId="0" applyFont="1" applyBorder="1"/>
    <xf numFmtId="0" fontId="8" fillId="0" borderId="10" xfId="0" applyFont="1" applyBorder="1"/>
    <xf numFmtId="0" fontId="8" fillId="0" borderId="11" xfId="0" applyFont="1" applyBorder="1"/>
    <xf numFmtId="0" fontId="8" fillId="0" borderId="12" xfId="0" applyFont="1" applyBorder="1"/>
    <xf numFmtId="0" fontId="8" fillId="0" borderId="13" xfId="0" applyFont="1" applyBorder="1"/>
    <xf numFmtId="0" fontId="8" fillId="0" borderId="0" xfId="0" applyFont="1"/>
    <xf numFmtId="0" fontId="8" fillId="3" borderId="2" xfId="0" applyFont="1" applyFill="1" applyBorder="1"/>
    <xf numFmtId="0" fontId="8" fillId="3" borderId="4" xfId="0" applyFont="1" applyFill="1" applyBorder="1"/>
    <xf numFmtId="0" fontId="9" fillId="0" borderId="0" xfId="0" applyFont="1"/>
    <xf numFmtId="0" fontId="9" fillId="0" borderId="0" xfId="0" applyFont="1" applyAlignment="1">
      <alignment vertical="center"/>
    </xf>
    <xf numFmtId="0" fontId="12" fillId="4" borderId="0" xfId="0" applyFont="1" applyFill="1" applyBorder="1" applyAlignment="1">
      <alignment horizontal="center" vertical="center"/>
    </xf>
    <xf numFmtId="3" fontId="2" fillId="0" borderId="0" xfId="0" applyNumberFormat="1" applyFont="1"/>
    <xf numFmtId="166" fontId="2" fillId="0" borderId="0" xfId="0" applyNumberFormat="1" applyFont="1"/>
    <xf numFmtId="164" fontId="5" fillId="0" borderId="15" xfId="0" applyNumberFormat="1" applyFont="1" applyBorder="1"/>
    <xf numFmtId="0" fontId="11" fillId="4" borderId="15" xfId="0" applyFont="1" applyFill="1" applyBorder="1" applyAlignment="1">
      <alignment horizontal="center" vertical="center" wrapText="1"/>
    </xf>
    <xf numFmtId="164" fontId="6" fillId="2" borderId="18" xfId="0" applyNumberFormat="1" applyFont="1" applyFill="1" applyBorder="1"/>
    <xf numFmtId="164" fontId="5" fillId="0" borderId="0" xfId="0" applyNumberFormat="1" applyFont="1"/>
    <xf numFmtId="164" fontId="5" fillId="0" borderId="16" xfId="0" applyNumberFormat="1" applyFont="1" applyBorder="1"/>
    <xf numFmtId="0" fontId="2" fillId="0" borderId="0" xfId="0" applyFont="1" applyAlignment="1">
      <alignment wrapText="1"/>
    </xf>
    <xf numFmtId="0" fontId="17" fillId="0" borderId="0" xfId="6" applyFill="1" applyAlignment="1" applyProtection="1">
      <alignment vertical="center" wrapText="1"/>
    </xf>
    <xf numFmtId="0" fontId="17" fillId="0" borderId="0" xfId="6" applyFill="1" applyAlignment="1" applyProtection="1">
      <alignment horizontal="center" vertical="center"/>
    </xf>
    <xf numFmtId="49" fontId="26" fillId="0" borderId="0" xfId="6" applyNumberFormat="1" applyFont="1" applyFill="1" applyAlignment="1" applyProtection="1">
      <alignment horizontal="center" vertical="center"/>
    </xf>
    <xf numFmtId="0" fontId="28" fillId="0" borderId="0" xfId="6" applyFont="1" applyFill="1" applyAlignment="1" applyProtection="1">
      <alignment horizontal="center" vertical="center"/>
    </xf>
    <xf numFmtId="0" fontId="29" fillId="0" borderId="0" xfId="7" applyFont="1" applyFill="1" applyProtection="1"/>
    <xf numFmtId="3" fontId="31" fillId="0" borderId="0" xfId="7" applyNumberFormat="1" applyFont="1" applyFill="1" applyProtection="1"/>
    <xf numFmtId="0" fontId="31" fillId="0" borderId="0" xfId="7" applyFont="1" applyFill="1" applyProtection="1"/>
    <xf numFmtId="0" fontId="17" fillId="0" borderId="0" xfId="6" applyFill="1" applyAlignment="1" applyProtection="1">
      <alignment vertical="center"/>
    </xf>
    <xf numFmtId="0" fontId="26" fillId="0" borderId="0" xfId="6" applyFont="1" applyFill="1" applyAlignment="1" applyProtection="1">
      <alignment vertical="center"/>
    </xf>
    <xf numFmtId="0" fontId="31" fillId="0" borderId="0" xfId="7" applyFont="1" applyFill="1" applyAlignment="1" applyProtection="1"/>
    <xf numFmtId="167" fontId="0" fillId="0" borderId="0" xfId="0" applyNumberFormat="1" applyFill="1" applyAlignment="1" applyProtection="1">
      <alignment vertical="center" wrapText="1"/>
    </xf>
    <xf numFmtId="167" fontId="0" fillId="0" borderId="0" xfId="0" applyNumberFormat="1" applyFill="1" applyAlignment="1" applyProtection="1">
      <alignment horizontal="center" vertical="center" wrapText="1"/>
    </xf>
    <xf numFmtId="167" fontId="24" fillId="0" borderId="0" xfId="0" applyNumberFormat="1" applyFont="1" applyFill="1" applyAlignment="1" applyProtection="1">
      <alignment horizontal="center" vertical="center" wrapText="1"/>
    </xf>
    <xf numFmtId="167" fontId="30" fillId="0" borderId="0" xfId="0" applyNumberFormat="1" applyFont="1" applyFill="1" applyAlignment="1" applyProtection="1">
      <alignment horizontal="center" vertical="center" wrapText="1"/>
    </xf>
    <xf numFmtId="167" fontId="25" fillId="0" borderId="0" xfId="0" applyNumberFormat="1" applyFont="1" applyFill="1" applyAlignment="1">
      <alignment vertical="center" wrapText="1"/>
    </xf>
    <xf numFmtId="0" fontId="2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Protection="1"/>
    <xf numFmtId="0" fontId="0" fillId="0" borderId="0" xfId="0" applyFill="1"/>
    <xf numFmtId="0" fontId="0" fillId="0" borderId="0" xfId="0" applyFill="1" applyAlignment="1">
      <alignment horizontal="center"/>
    </xf>
    <xf numFmtId="164" fontId="5" fillId="0" borderId="17" xfId="0" applyNumberFormat="1" applyFont="1" applyBorder="1"/>
    <xf numFmtId="0" fontId="7" fillId="3" borderId="3" xfId="0" applyFont="1" applyFill="1" applyBorder="1"/>
    <xf numFmtId="0" fontId="3" fillId="0" borderId="2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indent="5"/>
    </xf>
    <xf numFmtId="0" fontId="2" fillId="0" borderId="2" xfId="0" applyFont="1" applyFill="1" applyBorder="1" applyAlignment="1">
      <alignment horizontal="left" vertical="center" indent="1"/>
    </xf>
    <xf numFmtId="0" fontId="2" fillId="0" borderId="11" xfId="0" applyFont="1" applyFill="1" applyBorder="1" applyAlignment="1">
      <alignment horizontal="left" vertical="center" indent="1"/>
    </xf>
    <xf numFmtId="0" fontId="2" fillId="0" borderId="13" xfId="0" applyFont="1" applyFill="1" applyBorder="1" applyAlignment="1">
      <alignment horizontal="left" vertical="center" indent="1"/>
    </xf>
    <xf numFmtId="0" fontId="2" fillId="0" borderId="26" xfId="0" applyFont="1" applyFill="1" applyBorder="1" applyAlignment="1">
      <alignment horizontal="left" vertical="center" indent="5"/>
    </xf>
    <xf numFmtId="0" fontId="2" fillId="0" borderId="0" xfId="7" applyFont="1" applyFill="1" applyProtection="1"/>
    <xf numFmtId="0" fontId="3" fillId="0" borderId="30" xfId="7" applyFont="1" applyFill="1" applyBorder="1" applyAlignment="1" applyProtection="1">
      <alignment vertical="center" wrapText="1"/>
    </xf>
    <xf numFmtId="167" fontId="36" fillId="0" borderId="0" xfId="0" applyNumberFormat="1" applyFont="1" applyFill="1" applyAlignment="1">
      <alignment horizontal="center" vertical="center" wrapText="1"/>
    </xf>
    <xf numFmtId="167" fontId="36" fillId="0" borderId="0" xfId="0" applyNumberFormat="1" applyFont="1" applyFill="1" applyAlignment="1">
      <alignment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37" fillId="0" borderId="25" xfId="0" applyFont="1" applyFill="1" applyBorder="1" applyAlignment="1">
      <alignment horizontal="center" vertical="center" wrapText="1"/>
    </xf>
    <xf numFmtId="0" fontId="35" fillId="0" borderId="31" xfId="0" applyFont="1" applyFill="1" applyBorder="1" applyAlignment="1" applyProtection="1">
      <alignment horizontal="right" vertical="center" wrapText="1" indent="1"/>
    </xf>
    <xf numFmtId="0" fontId="35" fillId="0" borderId="30" xfId="0" applyFont="1" applyFill="1" applyBorder="1" applyAlignment="1" applyProtection="1">
      <alignment horizontal="right" vertical="center" wrapText="1" indent="1"/>
    </xf>
    <xf numFmtId="0" fontId="35" fillId="0" borderId="30" xfId="0" applyFont="1" applyFill="1" applyBorder="1" applyAlignment="1">
      <alignment horizontal="right" vertical="center" wrapText="1" indent="1"/>
    </xf>
    <xf numFmtId="0" fontId="35" fillId="0" borderId="27" xfId="0" applyFont="1" applyFill="1" applyBorder="1" applyAlignment="1">
      <alignment horizontal="right" vertical="center" wrapText="1" indent="1"/>
    </xf>
    <xf numFmtId="0" fontId="34" fillId="0" borderId="25" xfId="0" applyFont="1" applyFill="1" applyBorder="1" applyAlignment="1">
      <alignment horizontal="right" vertical="center" wrapText="1" indent="1"/>
    </xf>
    <xf numFmtId="0" fontId="5" fillId="0" borderId="0" xfId="0" applyFont="1" applyFill="1" applyAlignment="1">
      <alignment horizontal="right" vertical="center" wrapText="1"/>
    </xf>
    <xf numFmtId="167" fontId="1" fillId="0" borderId="0" xfId="0" applyNumberFormat="1" applyFont="1" applyFill="1" applyAlignment="1">
      <alignment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 applyProtection="1">
      <alignment horizontal="left" vertical="center" wrapText="1" indent="1"/>
      <protection locked="0"/>
    </xf>
    <xf numFmtId="167" fontId="2" fillId="0" borderId="7" xfId="0" applyNumberFormat="1" applyFont="1" applyFill="1" applyBorder="1" applyAlignment="1" applyProtection="1">
      <alignment horizontal="right" vertical="center" wrapText="1" indent="2"/>
      <protection locked="0"/>
    </xf>
    <xf numFmtId="167" fontId="2" fillId="0" borderId="34" xfId="0" applyNumberFormat="1" applyFont="1" applyFill="1" applyBorder="1" applyAlignment="1" applyProtection="1">
      <alignment horizontal="right" vertical="center" wrapText="1" indent="2"/>
      <protection locked="0"/>
    </xf>
    <xf numFmtId="0" fontId="2" fillId="0" borderId="4" xfId="0" applyFont="1" applyFill="1" applyBorder="1" applyAlignment="1" applyProtection="1">
      <alignment horizontal="left" vertical="center" wrapText="1" indent="1"/>
      <protection locked="0"/>
    </xf>
    <xf numFmtId="167" fontId="2" fillId="0" borderId="2" xfId="0" applyNumberFormat="1" applyFont="1" applyFill="1" applyBorder="1" applyAlignment="1" applyProtection="1">
      <alignment horizontal="right" vertical="center" wrapText="1" indent="2"/>
      <protection locked="0"/>
    </xf>
    <xf numFmtId="167" fontId="2" fillId="0" borderId="24" xfId="0" applyNumberFormat="1" applyFont="1" applyFill="1" applyBorder="1" applyAlignment="1" applyProtection="1">
      <alignment horizontal="right" vertical="center" wrapText="1" indent="2"/>
      <protection locked="0"/>
    </xf>
    <xf numFmtId="0" fontId="2" fillId="0" borderId="4" xfId="0" applyFont="1" applyFill="1" applyBorder="1" applyAlignment="1" applyProtection="1">
      <alignment horizontal="left" vertical="center" wrapText="1" indent="8"/>
      <protection locked="0"/>
    </xf>
    <xf numFmtId="0" fontId="2" fillId="0" borderId="2" xfId="0" applyFont="1" applyFill="1" applyBorder="1" applyAlignment="1" applyProtection="1">
      <alignment vertical="center" wrapText="1"/>
      <protection locked="0"/>
    </xf>
    <xf numFmtId="0" fontId="2" fillId="0" borderId="26" xfId="0" applyFont="1" applyFill="1" applyBorder="1" applyAlignment="1" applyProtection="1">
      <alignment vertical="center" wrapText="1"/>
      <protection locked="0"/>
    </xf>
    <xf numFmtId="0" fontId="3" fillId="0" borderId="32" xfId="0" applyFont="1" applyFill="1" applyBorder="1" applyAlignment="1">
      <alignment vertical="center" wrapText="1"/>
    </xf>
    <xf numFmtId="167" fontId="11" fillId="0" borderId="25" xfId="0" applyNumberFormat="1" applyFont="1" applyFill="1" applyBorder="1" applyAlignment="1" applyProtection="1">
      <alignment horizontal="centerContinuous" vertical="center" wrapText="1"/>
    </xf>
    <xf numFmtId="167" fontId="11" fillId="0" borderId="32" xfId="0" applyNumberFormat="1" applyFont="1" applyFill="1" applyBorder="1" applyAlignment="1" applyProtection="1">
      <alignment horizontal="centerContinuous" vertical="center" wrapText="1"/>
    </xf>
    <xf numFmtId="167" fontId="11" fillId="0" borderId="33" xfId="0" applyNumberFormat="1" applyFont="1" applyFill="1" applyBorder="1" applyAlignment="1" applyProtection="1">
      <alignment horizontal="centerContinuous" vertical="center" wrapText="1"/>
    </xf>
    <xf numFmtId="167" fontId="11" fillId="0" borderId="25" xfId="0" applyNumberFormat="1" applyFont="1" applyFill="1" applyBorder="1" applyAlignment="1" applyProtection="1">
      <alignment horizontal="center" vertical="center" wrapText="1"/>
    </xf>
    <xf numFmtId="167" fontId="11" fillId="0" borderId="32" xfId="0" applyNumberFormat="1" applyFont="1" applyFill="1" applyBorder="1" applyAlignment="1" applyProtection="1">
      <alignment horizontal="center" vertical="center" wrapText="1"/>
    </xf>
    <xf numFmtId="167" fontId="11" fillId="0" borderId="36" xfId="0" applyNumberFormat="1" applyFont="1" applyFill="1" applyBorder="1" applyAlignment="1" applyProtection="1">
      <alignment horizontal="center" vertical="center" wrapText="1"/>
    </xf>
    <xf numFmtId="167" fontId="11" fillId="0" borderId="33" xfId="0" applyNumberFormat="1" applyFont="1" applyFill="1" applyBorder="1" applyAlignment="1" applyProtection="1">
      <alignment horizontal="center" vertical="center" wrapText="1"/>
    </xf>
    <xf numFmtId="167" fontId="8" fillId="0" borderId="0" xfId="0" applyNumberFormat="1" applyFont="1" applyFill="1" applyAlignment="1" applyProtection="1">
      <alignment vertical="center" wrapText="1"/>
    </xf>
    <xf numFmtId="167" fontId="8" fillId="0" borderId="0" xfId="0" applyNumberFormat="1" applyFont="1" applyFill="1" applyAlignment="1" applyProtection="1">
      <alignment horizontal="center" vertical="center" wrapText="1"/>
    </xf>
    <xf numFmtId="167" fontId="33" fillId="0" borderId="0" xfId="0" applyNumberFormat="1" applyFont="1" applyFill="1" applyAlignment="1" applyProtection="1">
      <alignment horizontal="right" vertical="center"/>
    </xf>
    <xf numFmtId="167" fontId="11" fillId="0" borderId="37" xfId="0" applyNumberFormat="1" applyFont="1" applyFill="1" applyBorder="1" applyAlignment="1" applyProtection="1">
      <alignment horizontal="center" vertical="center" wrapText="1"/>
    </xf>
    <xf numFmtId="167" fontId="8" fillId="0" borderId="17" xfId="0" applyNumberFormat="1" applyFont="1" applyFill="1" applyBorder="1" applyAlignment="1" applyProtection="1">
      <alignment horizontal="left" vertical="center" wrapText="1" indent="1"/>
    </xf>
    <xf numFmtId="167" fontId="15" fillId="0" borderId="31" xfId="0" applyNumberFormat="1" applyFont="1" applyFill="1" applyBorder="1" applyAlignment="1" applyProtection="1">
      <alignment horizontal="left" vertical="center" wrapText="1" indent="1"/>
    </xf>
    <xf numFmtId="167" fontId="8" fillId="0" borderId="16" xfId="0" applyNumberFormat="1" applyFont="1" applyFill="1" applyBorder="1" applyAlignment="1" applyProtection="1">
      <alignment horizontal="left" vertical="center" wrapText="1" indent="1"/>
    </xf>
    <xf numFmtId="167" fontId="15" fillId="0" borderId="30" xfId="0" applyNumberFormat="1" applyFont="1" applyFill="1" applyBorder="1" applyAlignment="1" applyProtection="1">
      <alignment horizontal="left" vertical="center" wrapText="1" indent="1"/>
    </xf>
    <xf numFmtId="167" fontId="15" fillId="0" borderId="21" xfId="0" applyNumberFormat="1" applyFont="1" applyFill="1" applyBorder="1" applyAlignment="1" applyProtection="1">
      <alignment horizontal="left" vertical="center" wrapText="1" indent="1"/>
    </xf>
    <xf numFmtId="167" fontId="15" fillId="0" borderId="30" xfId="0" applyNumberFormat="1" applyFont="1" applyFill="1" applyBorder="1" applyAlignment="1" applyProtection="1">
      <alignment horizontal="left" vertical="center" wrapText="1" indent="1"/>
      <protection locked="0"/>
    </xf>
    <xf numFmtId="167" fontId="15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7" fontId="15" fillId="0" borderId="38" xfId="0" applyNumberFormat="1" applyFont="1" applyFill="1" applyBorder="1" applyAlignment="1" applyProtection="1">
      <alignment horizontal="left" vertical="center" wrapText="1" indent="1"/>
      <protection locked="0"/>
    </xf>
    <xf numFmtId="167" fontId="11" fillId="0" borderId="37" xfId="0" applyNumberFormat="1" applyFont="1" applyFill="1" applyBorder="1" applyAlignment="1" applyProtection="1">
      <alignment horizontal="left" vertical="center" wrapText="1" indent="1"/>
    </xf>
    <xf numFmtId="167" fontId="11" fillId="0" borderId="25" xfId="0" applyNumberFormat="1" applyFont="1" applyFill="1" applyBorder="1" applyAlignment="1" applyProtection="1">
      <alignment horizontal="left" vertical="center" wrapText="1" indent="1"/>
    </xf>
    <xf numFmtId="167" fontId="15" fillId="0" borderId="15" xfId="0" applyNumberFormat="1" applyFont="1" applyFill="1" applyBorder="1" applyAlignment="1" applyProtection="1">
      <alignment horizontal="left" vertical="center" wrapText="1" indent="1"/>
    </xf>
    <xf numFmtId="167" fontId="15" fillId="0" borderId="40" xfId="0" applyNumberFormat="1" applyFont="1" applyFill="1" applyBorder="1" applyAlignment="1" applyProtection="1">
      <alignment horizontal="left" vertical="center" wrapText="1" indent="1"/>
    </xf>
    <xf numFmtId="167" fontId="15" fillId="0" borderId="16" xfId="0" applyNumberFormat="1" applyFont="1" applyFill="1" applyBorder="1" applyAlignment="1" applyProtection="1">
      <alignment horizontal="left" vertical="center" wrapText="1" indent="1"/>
    </xf>
    <xf numFmtId="167" fontId="15" fillId="0" borderId="30" xfId="0" quotePrefix="1" applyNumberFormat="1" applyFont="1" applyFill="1" applyBorder="1" applyAlignment="1" applyProtection="1">
      <alignment horizontal="left" vertical="center" wrapText="1" indent="3"/>
      <protection locked="0"/>
    </xf>
    <xf numFmtId="167" fontId="8" fillId="0" borderId="15" xfId="0" applyNumberFormat="1" applyFont="1" applyFill="1" applyBorder="1" applyAlignment="1" applyProtection="1">
      <alignment horizontal="left" vertical="center" wrapText="1" indent="1"/>
    </xf>
    <xf numFmtId="167" fontId="15" fillId="0" borderId="40" xfId="0" applyNumberFormat="1" applyFont="1" applyFill="1" applyBorder="1" applyAlignment="1" applyProtection="1">
      <alignment horizontal="left" vertical="center" wrapText="1" indent="1"/>
      <protection locked="0"/>
    </xf>
    <xf numFmtId="167" fontId="38" fillId="0" borderId="40" xfId="0" applyNumberFormat="1" applyFont="1" applyFill="1" applyBorder="1" applyAlignment="1" applyProtection="1">
      <alignment horizontal="left" vertical="center" wrapText="1" indent="1"/>
    </xf>
    <xf numFmtId="167" fontId="15" fillId="0" borderId="30" xfId="0" applyNumberFormat="1" applyFont="1" applyFill="1" applyBorder="1" applyAlignment="1" applyProtection="1">
      <alignment horizontal="left" vertical="center" wrapText="1" indent="2"/>
    </xf>
    <xf numFmtId="167" fontId="15" fillId="0" borderId="2" xfId="0" applyNumberFormat="1" applyFont="1" applyFill="1" applyBorder="1" applyAlignment="1" applyProtection="1">
      <alignment horizontal="left" vertical="center" wrapText="1" indent="2"/>
    </xf>
    <xf numFmtId="167" fontId="38" fillId="0" borderId="2" xfId="0" applyNumberFormat="1" applyFont="1" applyFill="1" applyBorder="1" applyAlignment="1" applyProtection="1">
      <alignment horizontal="left" vertical="center" wrapText="1" indent="1"/>
    </xf>
    <xf numFmtId="167" fontId="15" fillId="0" borderId="31" xfId="0" applyNumberFormat="1" applyFont="1" applyFill="1" applyBorder="1" applyAlignment="1" applyProtection="1">
      <alignment horizontal="left" vertical="center" wrapText="1" indent="1"/>
      <protection locked="0"/>
    </xf>
    <xf numFmtId="167" fontId="15" fillId="0" borderId="31" xfId="0" applyNumberFormat="1" applyFont="1" applyFill="1" applyBorder="1" applyAlignment="1" applyProtection="1">
      <alignment horizontal="left" vertical="center" wrapText="1" indent="2"/>
    </xf>
    <xf numFmtId="167" fontId="15" fillId="0" borderId="38" xfId="0" applyNumberFormat="1" applyFont="1" applyFill="1" applyBorder="1" applyAlignment="1" applyProtection="1">
      <alignment horizontal="left" vertical="center" wrapText="1" indent="2"/>
    </xf>
    <xf numFmtId="167" fontId="5" fillId="0" borderId="0" xfId="0" applyNumberFormat="1" applyFont="1" applyFill="1" applyAlignment="1">
      <alignment horizontal="center" vertical="center" wrapText="1"/>
    </xf>
    <xf numFmtId="167" fontId="5" fillId="0" borderId="0" xfId="0" applyNumberFormat="1" applyFont="1" applyFill="1" applyAlignment="1">
      <alignment vertical="center" wrapText="1"/>
    </xf>
    <xf numFmtId="0" fontId="21" fillId="0" borderId="0" xfId="0" applyFont="1" applyAlignment="1"/>
    <xf numFmtId="167" fontId="23" fillId="0" borderId="0" xfId="0" applyNumberFormat="1" applyFont="1" applyFill="1" applyAlignment="1" applyProtection="1">
      <alignment vertical="center" wrapText="1"/>
    </xf>
    <xf numFmtId="0" fontId="23" fillId="0" borderId="0" xfId="0" applyFont="1" applyAlignment="1">
      <alignment vertical="center" wrapText="1"/>
    </xf>
    <xf numFmtId="0" fontId="8" fillId="0" borderId="0" xfId="0" applyFont="1" applyBorder="1"/>
    <xf numFmtId="164" fontId="5" fillId="0" borderId="0" xfId="0" applyNumberFormat="1" applyFont="1" applyBorder="1"/>
    <xf numFmtId="0" fontId="8" fillId="3" borderId="3" xfId="0" applyFont="1" applyFill="1" applyBorder="1"/>
    <xf numFmtId="0" fontId="7" fillId="2" borderId="5" xfId="0" applyFont="1" applyFill="1" applyBorder="1"/>
    <xf numFmtId="0" fontId="15" fillId="0" borderId="5" xfId="0" applyFont="1" applyBorder="1"/>
    <xf numFmtId="167" fontId="1" fillId="0" borderId="0" xfId="0" applyNumberFormat="1" applyFont="1" applyFill="1" applyAlignment="1">
      <alignment horizontal="right" vertical="center"/>
    </xf>
    <xf numFmtId="0" fontId="2" fillId="0" borderId="0" xfId="6" applyFont="1" applyFill="1" applyAlignment="1" applyProtection="1">
      <alignment vertical="center" wrapText="1"/>
    </xf>
    <xf numFmtId="0" fontId="2" fillId="0" borderId="0" xfId="6" applyFont="1" applyFill="1" applyAlignment="1" applyProtection="1">
      <alignment vertical="center"/>
    </xf>
    <xf numFmtId="0" fontId="2" fillId="0" borderId="0" xfId="6" applyFont="1" applyFill="1" applyAlignment="1" applyProtection="1">
      <alignment horizontal="center" vertical="center"/>
    </xf>
    <xf numFmtId="3" fontId="2" fillId="0" borderId="0" xfId="7" applyNumberFormat="1" applyFont="1" applyFill="1" applyProtection="1"/>
    <xf numFmtId="0" fontId="21" fillId="0" borderId="25" xfId="0" applyFont="1" applyBorder="1" applyAlignment="1" applyProtection="1">
      <alignment horizontal="center" vertical="center" wrapText="1"/>
    </xf>
    <xf numFmtId="0" fontId="9" fillId="0" borderId="0" xfId="0" applyFont="1" applyProtection="1"/>
    <xf numFmtId="0" fontId="39" fillId="0" borderId="0" xfId="0" applyFont="1" applyAlignment="1" applyProtection="1">
      <alignment horizontal="right"/>
    </xf>
    <xf numFmtId="0" fontId="21" fillId="0" borderId="0" xfId="0" applyFont="1" applyAlignment="1" applyProtection="1">
      <alignment horizontal="center"/>
    </xf>
    <xf numFmtId="0" fontId="21" fillId="0" borderId="32" xfId="0" applyFont="1" applyBorder="1" applyAlignment="1" applyProtection="1">
      <alignment horizontal="center" vertical="center" wrapText="1"/>
    </xf>
    <xf numFmtId="0" fontId="21" fillId="0" borderId="33" xfId="0" applyFont="1" applyBorder="1" applyAlignment="1" applyProtection="1">
      <alignment horizontal="center" vertical="center" wrapText="1"/>
    </xf>
    <xf numFmtId="0" fontId="21" fillId="0" borderId="31" xfId="0" applyFont="1" applyBorder="1" applyAlignment="1" applyProtection="1">
      <alignment horizontal="center" vertical="top" wrapText="1"/>
    </xf>
    <xf numFmtId="0" fontId="9" fillId="0" borderId="7" xfId="0" applyFont="1" applyBorder="1" applyAlignment="1" applyProtection="1">
      <alignment horizontal="left" vertical="top" wrapText="1"/>
      <protection locked="0"/>
    </xf>
    <xf numFmtId="2" fontId="9" fillId="0" borderId="7" xfId="8" applyNumberFormat="1" applyFont="1" applyBorder="1" applyAlignment="1" applyProtection="1">
      <alignment horizontal="center" vertical="center" wrapText="1"/>
      <protection locked="0"/>
    </xf>
    <xf numFmtId="168" fontId="9" fillId="0" borderId="34" xfId="1" applyNumberFormat="1" applyFont="1" applyBorder="1" applyAlignment="1" applyProtection="1">
      <alignment horizontal="center" vertical="top" wrapText="1"/>
      <protection locked="0"/>
    </xf>
    <xf numFmtId="0" fontId="21" fillId="6" borderId="32" xfId="0" applyFont="1" applyFill="1" applyBorder="1" applyAlignment="1" applyProtection="1">
      <alignment horizontal="center" vertical="top" wrapText="1"/>
    </xf>
    <xf numFmtId="168" fontId="9" fillId="0" borderId="33" xfId="1" applyNumberFormat="1" applyFont="1" applyBorder="1" applyAlignment="1" applyProtection="1">
      <alignment horizontal="center" vertical="top" wrapText="1"/>
    </xf>
    <xf numFmtId="0" fontId="9" fillId="0" borderId="0" xfId="0" applyFont="1" applyFill="1"/>
    <xf numFmtId="0" fontId="3" fillId="0" borderId="32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  <xf numFmtId="0" fontId="9" fillId="0" borderId="7" xfId="0" applyFont="1" applyFill="1" applyBorder="1" applyAlignment="1" applyProtection="1">
      <alignment horizontal="left" vertical="center" wrapText="1" indent="1"/>
      <protection locked="0"/>
    </xf>
    <xf numFmtId="172" fontId="3" fillId="0" borderId="34" xfId="0" applyNumberFormat="1" applyFont="1" applyFill="1" applyBorder="1" applyAlignment="1" applyProtection="1">
      <alignment horizontal="right" vertical="center"/>
    </xf>
    <xf numFmtId="0" fontId="9" fillId="0" borderId="30" xfId="0" applyFont="1" applyFill="1" applyBorder="1" applyAlignment="1">
      <alignment horizontal="center" vertical="center"/>
    </xf>
    <xf numFmtId="172" fontId="2" fillId="0" borderId="24" xfId="0" applyNumberFormat="1" applyFont="1" applyFill="1" applyBorder="1" applyAlignment="1" applyProtection="1">
      <alignment horizontal="right" vertical="center"/>
      <protection locked="0"/>
    </xf>
    <xf numFmtId="0" fontId="9" fillId="0" borderId="38" xfId="0" applyFont="1" applyFill="1" applyBorder="1" applyAlignment="1">
      <alignment horizontal="center" vertical="center"/>
    </xf>
    <xf numFmtId="172" fontId="2" fillId="0" borderId="39" xfId="0" applyNumberFormat="1" applyFont="1" applyFill="1" applyBorder="1" applyAlignment="1" applyProtection="1">
      <alignment horizontal="right" vertical="center"/>
      <protection locked="0"/>
    </xf>
    <xf numFmtId="0" fontId="9" fillId="0" borderId="40" xfId="0" applyFont="1" applyFill="1" applyBorder="1" applyAlignment="1">
      <alignment horizontal="center" vertical="center"/>
    </xf>
    <xf numFmtId="172" fontId="2" fillId="0" borderId="59" xfId="0" applyNumberFormat="1" applyFont="1" applyFill="1" applyBorder="1" applyAlignment="1" applyProtection="1">
      <alignment horizontal="right" vertical="center"/>
      <protection locked="0"/>
    </xf>
    <xf numFmtId="0" fontId="9" fillId="0" borderId="28" xfId="0" applyFont="1" applyFill="1" applyBorder="1" applyAlignment="1">
      <alignment horizontal="center" vertical="center"/>
    </xf>
    <xf numFmtId="0" fontId="9" fillId="0" borderId="29" xfId="0" applyFont="1" applyFill="1" applyBorder="1" applyAlignment="1" applyProtection="1">
      <alignment horizontal="left" vertical="center" wrapText="1" indent="1"/>
      <protection locked="0"/>
    </xf>
    <xf numFmtId="172" fontId="3" fillId="0" borderId="58" xfId="0" applyNumberFormat="1" applyFont="1" applyFill="1" applyBorder="1" applyAlignment="1" applyProtection="1">
      <alignment horizontal="right" vertical="center"/>
    </xf>
    <xf numFmtId="0" fontId="9" fillId="0" borderId="27" xfId="0" applyFont="1" applyFill="1" applyBorder="1" applyAlignment="1">
      <alignment horizontal="center" vertical="center"/>
    </xf>
    <xf numFmtId="172" fontId="2" fillId="0" borderId="35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21" fillId="0" borderId="25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left"/>
    </xf>
    <xf numFmtId="0" fontId="9" fillId="0" borderId="30" xfId="0" applyFont="1" applyBorder="1" applyAlignment="1">
      <alignment horizontal="left"/>
    </xf>
    <xf numFmtId="0" fontId="9" fillId="0" borderId="38" xfId="0" applyFont="1" applyBorder="1" applyAlignment="1">
      <alignment horizontal="left"/>
    </xf>
    <xf numFmtId="0" fontId="10" fillId="0" borderId="0" xfId="0" applyFont="1" applyAlignment="1" applyProtection="1">
      <alignment horizontal="right"/>
    </xf>
    <xf numFmtId="0" fontId="0" fillId="0" borderId="0" xfId="0" applyAlignment="1">
      <alignment wrapText="1"/>
    </xf>
    <xf numFmtId="0" fontId="8" fillId="0" borderId="0" xfId="0" applyFont="1" applyBorder="1" applyAlignment="1">
      <alignment horizontal="left"/>
    </xf>
    <xf numFmtId="0" fontId="9" fillId="0" borderId="25" xfId="0" applyFont="1" applyBorder="1" applyAlignment="1">
      <alignment horizontal="left"/>
    </xf>
    <xf numFmtId="0" fontId="32" fillId="0" borderId="0" xfId="0" applyFont="1"/>
    <xf numFmtId="164" fontId="5" fillId="3" borderId="16" xfId="0" applyNumberFormat="1" applyFont="1" applyFill="1" applyBorder="1"/>
    <xf numFmtId="164" fontId="5" fillId="0" borderId="18" xfId="0" applyNumberFormat="1" applyFont="1" applyBorder="1"/>
    <xf numFmtId="164" fontId="6" fillId="2" borderId="14" xfId="0" applyNumberFormat="1" applyFont="1" applyFill="1" applyBorder="1"/>
    <xf numFmtId="164" fontId="6" fillId="2" borderId="16" xfId="0" applyNumberFormat="1" applyFont="1" applyFill="1" applyBorder="1"/>
    <xf numFmtId="0" fontId="12" fillId="0" borderId="0" xfId="0" applyFont="1"/>
    <xf numFmtId="0" fontId="12" fillId="4" borderId="21" xfId="0" applyFont="1" applyFill="1" applyBorder="1" applyAlignment="1">
      <alignment horizontal="center" vertical="center"/>
    </xf>
    <xf numFmtId="0" fontId="11" fillId="2" borderId="30" xfId="0" applyFont="1" applyFill="1" applyBorder="1"/>
    <xf numFmtId="0" fontId="15" fillId="0" borderId="30" xfId="0" applyFont="1" applyBorder="1"/>
    <xf numFmtId="0" fontId="15" fillId="0" borderId="31" xfId="0" applyFont="1" applyBorder="1"/>
    <xf numFmtId="0" fontId="7" fillId="2" borderId="30" xfId="0" applyFont="1" applyFill="1" applyBorder="1"/>
    <xf numFmtId="0" fontId="8" fillId="0" borderId="21" xfId="0" applyFont="1" applyBorder="1"/>
    <xf numFmtId="0" fontId="8" fillId="0" borderId="20" xfId="0" applyFont="1" applyBorder="1"/>
    <xf numFmtId="0" fontId="8" fillId="0" borderId="61" xfId="0" applyFont="1" applyBorder="1"/>
    <xf numFmtId="0" fontId="8" fillId="0" borderId="30" xfId="0" applyFont="1" applyBorder="1"/>
    <xf numFmtId="0" fontId="8" fillId="3" borderId="20" xfId="0" applyFont="1" applyFill="1" applyBorder="1"/>
    <xf numFmtId="0" fontId="8" fillId="0" borderId="64" xfId="0" applyFont="1" applyBorder="1"/>
    <xf numFmtId="0" fontId="7" fillId="2" borderId="28" xfId="0" applyFont="1" applyFill="1" applyBorder="1"/>
    <xf numFmtId="0" fontId="7" fillId="2" borderId="57" xfId="0" applyFont="1" applyFill="1" applyBorder="1"/>
    <xf numFmtId="164" fontId="5" fillId="0" borderId="14" xfId="0" applyNumberFormat="1" applyFont="1" applyBorder="1"/>
    <xf numFmtId="164" fontId="6" fillId="3" borderId="16" xfId="0" applyNumberFormat="1" applyFont="1" applyFill="1" applyBorder="1"/>
    <xf numFmtId="164" fontId="6" fillId="2" borderId="17" xfId="0" applyNumberFormat="1" applyFont="1" applyFill="1" applyBorder="1" applyAlignment="1">
      <alignment horizontal="center" vertical="center"/>
    </xf>
    <xf numFmtId="166" fontId="12" fillId="2" borderId="16" xfId="0" applyNumberFormat="1" applyFont="1" applyFill="1" applyBorder="1"/>
    <xf numFmtId="166" fontId="40" fillId="0" borderId="15" xfId="0" applyNumberFormat="1" applyFont="1" applyBorder="1"/>
    <xf numFmtId="166" fontId="40" fillId="0" borderId="16" xfId="0" applyNumberFormat="1" applyFont="1" applyBorder="1"/>
    <xf numFmtId="167" fontId="40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7" fontId="4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7" fontId="4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7" fontId="40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7" fontId="12" fillId="0" borderId="32" xfId="0" applyNumberFormat="1" applyFont="1" applyFill="1" applyBorder="1" applyAlignment="1" applyProtection="1">
      <alignment horizontal="right" vertical="center" wrapText="1" indent="1"/>
    </xf>
    <xf numFmtId="167" fontId="36" fillId="0" borderId="13" xfId="0" applyNumberFormat="1" applyFont="1" applyFill="1" applyBorder="1" applyAlignment="1" applyProtection="1">
      <alignment horizontal="right" vertical="center" wrapText="1" indent="1"/>
    </xf>
    <xf numFmtId="167" fontId="36" fillId="0" borderId="2" xfId="0" applyNumberFormat="1" applyFont="1" applyFill="1" applyBorder="1" applyAlignment="1" applyProtection="1">
      <alignment horizontal="right" vertical="center" wrapText="1" indent="1"/>
    </xf>
    <xf numFmtId="167" fontId="40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7" fontId="12" fillId="0" borderId="41" xfId="0" applyNumberFormat="1" applyFont="1" applyFill="1" applyBorder="1" applyAlignment="1" applyProtection="1">
      <alignment horizontal="right" vertical="center" wrapText="1" indent="1"/>
    </xf>
    <xf numFmtId="167" fontId="40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7" fontId="4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7" fontId="40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7" fontId="40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7" fontId="36" fillId="0" borderId="7" xfId="0" applyNumberFormat="1" applyFont="1" applyFill="1" applyBorder="1" applyAlignment="1" applyProtection="1">
      <alignment horizontal="right" vertical="center" wrapText="1" indent="1"/>
    </xf>
    <xf numFmtId="167" fontId="12" fillId="0" borderId="33" xfId="0" applyNumberFormat="1" applyFont="1" applyFill="1" applyBorder="1" applyAlignment="1" applyProtection="1">
      <alignment horizontal="right" vertical="center" wrapText="1" indent="1"/>
    </xf>
    <xf numFmtId="167" fontId="40" fillId="0" borderId="2" xfId="0" applyNumberFormat="1" applyFont="1" applyFill="1" applyBorder="1" applyAlignment="1" applyProtection="1">
      <alignment horizontal="right" vertical="center" wrapText="1" indent="2"/>
      <protection locked="0"/>
    </xf>
    <xf numFmtId="167" fontId="40" fillId="0" borderId="24" xfId="0" applyNumberFormat="1" applyFont="1" applyFill="1" applyBorder="1" applyAlignment="1" applyProtection="1">
      <alignment horizontal="right" vertical="center" wrapText="1" indent="2"/>
      <protection locked="0"/>
    </xf>
    <xf numFmtId="167" fontId="40" fillId="0" borderId="26" xfId="0" applyNumberFormat="1" applyFont="1" applyFill="1" applyBorder="1" applyAlignment="1" applyProtection="1">
      <alignment horizontal="right" vertical="center" wrapText="1" indent="2"/>
      <protection locked="0"/>
    </xf>
    <xf numFmtId="167" fontId="40" fillId="0" borderId="35" xfId="0" applyNumberFormat="1" applyFont="1" applyFill="1" applyBorder="1" applyAlignment="1" applyProtection="1">
      <alignment horizontal="right" vertical="center" wrapText="1" indent="2"/>
      <protection locked="0"/>
    </xf>
    <xf numFmtId="167" fontId="12" fillId="0" borderId="32" xfId="0" applyNumberFormat="1" applyFont="1" applyFill="1" applyBorder="1" applyAlignment="1">
      <alignment horizontal="right" vertical="center" wrapText="1" indent="2"/>
    </xf>
    <xf numFmtId="167" fontId="12" fillId="0" borderId="33" xfId="0" applyNumberFormat="1" applyFont="1" applyFill="1" applyBorder="1" applyAlignment="1">
      <alignment horizontal="right" vertical="center" wrapText="1" indent="2"/>
    </xf>
    <xf numFmtId="168" fontId="5" fillId="0" borderId="7" xfId="1" applyNumberFormat="1" applyFont="1" applyBorder="1" applyAlignment="1" applyProtection="1">
      <alignment horizontal="center" vertical="center" wrapText="1"/>
      <protection locked="0"/>
    </xf>
    <xf numFmtId="168" fontId="5" fillId="0" borderId="32" xfId="1" applyNumberFormat="1" applyFont="1" applyBorder="1" applyAlignment="1" applyProtection="1">
      <alignment horizontal="center" vertical="center" wrapText="1"/>
    </xf>
    <xf numFmtId="167" fontId="43" fillId="0" borderId="0" xfId="0" applyNumberFormat="1" applyFont="1" applyFill="1" applyAlignment="1" applyProtection="1">
      <alignment horizontal="centerContinuous" vertical="center"/>
    </xf>
    <xf numFmtId="167" fontId="43" fillId="0" borderId="0" xfId="0" applyNumberFormat="1" applyFont="1" applyFill="1" applyAlignment="1" applyProtection="1">
      <alignment vertical="center" wrapText="1"/>
    </xf>
    <xf numFmtId="167" fontId="13" fillId="0" borderId="0" xfId="0" applyNumberFormat="1" applyFont="1" applyFill="1" applyAlignment="1" applyProtection="1">
      <alignment horizontal="centerContinuous" vertical="center" wrapText="1"/>
    </xf>
    <xf numFmtId="167" fontId="44" fillId="0" borderId="0" xfId="0" applyNumberFormat="1" applyFont="1" applyFill="1" applyAlignment="1" applyProtection="1">
      <alignment vertical="center" wrapText="1"/>
    </xf>
    <xf numFmtId="0" fontId="46" fillId="0" borderId="0" xfId="6" applyFont="1" applyFill="1" applyAlignment="1" applyProtection="1">
      <alignment vertical="center"/>
    </xf>
    <xf numFmtId="0" fontId="45" fillId="0" borderId="0" xfId="0" applyFont="1" applyProtection="1"/>
    <xf numFmtId="0" fontId="43" fillId="0" borderId="0" xfId="0" applyFont="1" applyFill="1"/>
    <xf numFmtId="0" fontId="44" fillId="0" borderId="0" xfId="0" applyFont="1" applyFill="1"/>
    <xf numFmtId="0" fontId="13" fillId="0" borderId="0" xfId="0" applyFont="1" applyFill="1" applyAlignment="1" applyProtection="1">
      <alignment horizontal="center" vertical="top" wrapText="1"/>
      <protection locked="0"/>
    </xf>
    <xf numFmtId="164" fontId="42" fillId="0" borderId="0" xfId="0" applyNumberFormat="1" applyFont="1" applyAlignment="1">
      <alignment horizontal="right"/>
    </xf>
    <xf numFmtId="164" fontId="20" fillId="0" borderId="0" xfId="0" applyNumberFormat="1" applyFont="1" applyAlignment="1">
      <alignment horizontal="right"/>
    </xf>
    <xf numFmtId="0" fontId="14" fillId="0" borderId="0" xfId="0" applyFont="1" applyAlignment="1">
      <alignment horizontal="center" vertical="center"/>
    </xf>
    <xf numFmtId="0" fontId="0" fillId="0" borderId="0" xfId="0" applyAlignment="1"/>
    <xf numFmtId="0" fontId="42" fillId="0" borderId="0" xfId="0" applyFont="1" applyAlignment="1">
      <alignment horizontal="right"/>
    </xf>
    <xf numFmtId="0" fontId="20" fillId="0" borderId="0" xfId="0" applyFont="1" applyAlignment="1">
      <alignment horizontal="right"/>
    </xf>
    <xf numFmtId="0" fontId="32" fillId="2" borderId="22" xfId="0" applyFont="1" applyFill="1" applyBorder="1"/>
    <xf numFmtId="0" fontId="32" fillId="2" borderId="64" xfId="0" applyFont="1" applyFill="1" applyBorder="1"/>
    <xf numFmtId="164" fontId="32" fillId="2" borderId="18" xfId="0" applyNumberFormat="1" applyFont="1" applyFill="1" applyBorder="1"/>
    <xf numFmtId="0" fontId="8" fillId="0" borderId="62" xfId="0" applyFont="1" applyBorder="1"/>
    <xf numFmtId="0" fontId="8" fillId="0" borderId="20" xfId="0" applyFont="1" applyBorder="1" applyAlignment="1">
      <alignment horizontal="left"/>
    </xf>
    <xf numFmtId="0" fontId="6" fillId="2" borderId="22" xfId="0" applyFont="1" applyFill="1" applyBorder="1"/>
    <xf numFmtId="0" fontId="6" fillId="2" borderId="64" xfId="0" applyFont="1" applyFill="1" applyBorder="1"/>
    <xf numFmtId="0" fontId="6" fillId="2" borderId="65" xfId="0" applyFont="1" applyFill="1" applyBorder="1"/>
    <xf numFmtId="0" fontId="12" fillId="8" borderId="0" xfId="0" applyFont="1" applyFill="1" applyBorder="1"/>
    <xf numFmtId="164" fontId="12" fillId="8" borderId="0" xfId="0" applyNumberFormat="1" applyFont="1" applyFill="1" applyBorder="1"/>
    <xf numFmtId="166" fontId="40" fillId="3" borderId="42" xfId="0" applyNumberFormat="1" applyFont="1" applyFill="1" applyBorder="1"/>
    <xf numFmtId="0" fontId="15" fillId="0" borderId="3" xfId="0" applyFont="1" applyBorder="1"/>
    <xf numFmtId="0" fontId="2" fillId="0" borderId="0" xfId="0" applyFont="1" applyBorder="1"/>
    <xf numFmtId="0" fontId="15" fillId="0" borderId="6" xfId="0" applyFont="1" applyBorder="1"/>
    <xf numFmtId="0" fontId="15" fillId="0" borderId="10" xfId="0" applyFont="1" applyBorder="1"/>
    <xf numFmtId="0" fontId="11" fillId="4" borderId="63" xfId="0" applyFont="1" applyFill="1" applyBorder="1" applyAlignment="1">
      <alignment horizontal="center" vertical="center" wrapText="1"/>
    </xf>
    <xf numFmtId="166" fontId="40" fillId="0" borderId="66" xfId="0" applyNumberFormat="1" applyFont="1" applyBorder="1"/>
    <xf numFmtId="0" fontId="15" fillId="8" borderId="5" xfId="0" applyFont="1" applyFill="1" applyBorder="1"/>
    <xf numFmtId="166" fontId="40" fillId="8" borderId="16" xfId="0" applyNumberFormat="1" applyFont="1" applyFill="1" applyBorder="1"/>
    <xf numFmtId="166" fontId="40" fillId="8" borderId="42" xfId="0" applyNumberFormat="1" applyFont="1" applyFill="1" applyBorder="1"/>
    <xf numFmtId="0" fontId="2" fillId="8" borderId="0" xfId="0" applyFont="1" applyFill="1" applyBorder="1"/>
    <xf numFmtId="0" fontId="2" fillId="8" borderId="0" xfId="0" applyFont="1" applyFill="1"/>
    <xf numFmtId="0" fontId="3" fillId="0" borderId="0" xfId="0" applyFont="1"/>
    <xf numFmtId="166" fontId="12" fillId="7" borderId="16" xfId="0" applyNumberFormat="1" applyFont="1" applyFill="1" applyBorder="1"/>
    <xf numFmtId="0" fontId="36" fillId="0" borderId="0" xfId="0" applyFont="1" applyAlignment="1">
      <alignment horizontal="right"/>
    </xf>
    <xf numFmtId="166" fontId="40" fillId="0" borderId="0" xfId="0" applyNumberFormat="1" applyFont="1" applyBorder="1"/>
    <xf numFmtId="0" fontId="14" fillId="0" borderId="0" xfId="0" applyFont="1" applyAlignment="1">
      <alignment horizontal="center" vertical="center"/>
    </xf>
    <xf numFmtId="0" fontId="0" fillId="0" borderId="0" xfId="0" applyAlignment="1"/>
    <xf numFmtId="0" fontId="47" fillId="0" borderId="0" xfId="0" applyFont="1" applyFill="1" applyAlignment="1">
      <alignment vertical="center" wrapText="1"/>
    </xf>
    <xf numFmtId="49" fontId="40" fillId="0" borderId="2" xfId="0" applyNumberFormat="1" applyFont="1" applyFill="1" applyBorder="1" applyAlignment="1" applyProtection="1">
      <alignment horizontal="right" vertical="center" wrapText="1" indent="2"/>
      <protection locked="0"/>
    </xf>
    <xf numFmtId="49" fontId="40" fillId="0" borderId="24" xfId="0" applyNumberFormat="1" applyFont="1" applyFill="1" applyBorder="1" applyAlignment="1" applyProtection="1">
      <alignment horizontal="right" vertical="center" wrapText="1" indent="2"/>
      <protection locked="0"/>
    </xf>
    <xf numFmtId="0" fontId="15" fillId="0" borderId="0" xfId="7" applyFont="1" applyFill="1" applyAlignment="1" applyProtection="1">
      <alignment horizontal="center"/>
    </xf>
    <xf numFmtId="0" fontId="49" fillId="0" borderId="0" xfId="7" applyFont="1" applyFill="1" applyProtection="1"/>
    <xf numFmtId="0" fontId="33" fillId="0" borderId="27" xfId="7" applyFont="1" applyFill="1" applyBorder="1" applyAlignment="1" applyProtection="1">
      <alignment horizontal="center" vertical="center" wrapText="1"/>
    </xf>
    <xf numFmtId="0" fontId="33" fillId="0" borderId="26" xfId="7" applyFont="1" applyFill="1" applyBorder="1" applyAlignment="1" applyProtection="1">
      <alignment horizontal="center" vertical="center" wrapText="1"/>
    </xf>
    <xf numFmtId="0" fontId="11" fillId="0" borderId="28" xfId="7" applyFont="1" applyFill="1" applyBorder="1" applyAlignment="1" applyProtection="1">
      <alignment vertical="center" wrapText="1"/>
    </xf>
    <xf numFmtId="170" fontId="15" fillId="0" borderId="29" xfId="6" applyNumberFormat="1" applyFont="1" applyFill="1" applyBorder="1" applyAlignment="1" applyProtection="1">
      <alignment horizontal="center" vertical="center"/>
    </xf>
    <xf numFmtId="169" fontId="11" fillId="0" borderId="29" xfId="7" applyNumberFormat="1" applyFont="1" applyFill="1" applyBorder="1" applyAlignment="1" applyProtection="1">
      <alignment horizontal="right" vertical="center" wrapText="1"/>
      <protection locked="0"/>
    </xf>
    <xf numFmtId="0" fontId="11" fillId="0" borderId="30" xfId="7" applyFont="1" applyFill="1" applyBorder="1" applyAlignment="1" applyProtection="1">
      <alignment vertical="center" wrapText="1"/>
    </xf>
    <xf numFmtId="170" fontId="15" fillId="0" borderId="2" xfId="6" applyNumberFormat="1" applyFont="1" applyFill="1" applyBorder="1" applyAlignment="1" applyProtection="1">
      <alignment horizontal="center" vertical="center"/>
    </xf>
    <xf numFmtId="169" fontId="11" fillId="0" borderId="2" xfId="7" applyNumberFormat="1" applyFont="1" applyFill="1" applyBorder="1" applyAlignment="1" applyProtection="1">
      <alignment horizontal="right" vertical="center" wrapText="1"/>
    </xf>
    <xf numFmtId="169" fontId="15" fillId="0" borderId="2" xfId="7" applyNumberFormat="1" applyFont="1" applyFill="1" applyBorder="1" applyAlignment="1" applyProtection="1">
      <alignment horizontal="right" vertical="center" wrapText="1"/>
    </xf>
    <xf numFmtId="0" fontId="38" fillId="0" borderId="30" xfId="7" applyFont="1" applyFill="1" applyBorder="1" applyAlignment="1" applyProtection="1">
      <alignment horizontal="left" vertical="center" wrapText="1" indent="1"/>
    </xf>
    <xf numFmtId="169" fontId="15" fillId="0" borderId="2" xfId="7" applyNumberFormat="1" applyFont="1" applyFill="1" applyBorder="1" applyAlignment="1" applyProtection="1">
      <alignment horizontal="right" vertical="center" wrapText="1"/>
      <protection locked="0"/>
    </xf>
    <xf numFmtId="170" fontId="11" fillId="0" borderId="2" xfId="6" applyNumberFormat="1" applyFont="1" applyFill="1" applyBorder="1" applyAlignment="1" applyProtection="1">
      <alignment horizontal="center" vertical="center"/>
    </xf>
    <xf numFmtId="0" fontId="11" fillId="0" borderId="27" xfId="7" applyFont="1" applyFill="1" applyBorder="1" applyAlignment="1" applyProtection="1">
      <alignment vertical="center" wrapText="1"/>
    </xf>
    <xf numFmtId="170" fontId="15" fillId="0" borderId="26" xfId="6" applyNumberFormat="1" applyFont="1" applyFill="1" applyBorder="1" applyAlignment="1" applyProtection="1">
      <alignment horizontal="center" vertical="center"/>
    </xf>
    <xf numFmtId="169" fontId="11" fillId="0" borderId="26" xfId="7" applyNumberFormat="1" applyFont="1" applyFill="1" applyBorder="1" applyAlignment="1" applyProtection="1">
      <alignment horizontal="right" vertical="center" wrapText="1"/>
    </xf>
    <xf numFmtId="0" fontId="15" fillId="0" borderId="0" xfId="7" applyFont="1" applyFill="1" applyProtection="1"/>
    <xf numFmtId="0" fontId="15" fillId="0" borderId="0" xfId="7" applyFont="1" applyFill="1" applyAlignment="1" applyProtection="1">
      <alignment horizontal="center" vertical="center"/>
    </xf>
    <xf numFmtId="0" fontId="15" fillId="0" borderId="0" xfId="7" applyFont="1" applyFill="1" applyAlignment="1" applyProtection="1">
      <alignment vertical="center"/>
    </xf>
    <xf numFmtId="0" fontId="11" fillId="0" borderId="0" xfId="7" applyFont="1" applyFill="1" applyAlignment="1" applyProtection="1">
      <alignment vertical="center"/>
    </xf>
    <xf numFmtId="3" fontId="15" fillId="0" borderId="0" xfId="7" applyNumberFormat="1" applyFont="1" applyFill="1" applyProtection="1"/>
    <xf numFmtId="0" fontId="51" fillId="0" borderId="0" xfId="7" applyFont="1" applyFill="1" applyProtection="1"/>
    <xf numFmtId="0" fontId="2" fillId="0" borderId="0" xfId="7" applyFont="1" applyFill="1" applyAlignment="1" applyProtection="1">
      <alignment vertical="center"/>
    </xf>
    <xf numFmtId="167" fontId="3" fillId="0" borderId="0" xfId="0" applyNumberFormat="1" applyFont="1" applyFill="1" applyAlignment="1">
      <alignment vertical="center"/>
    </xf>
    <xf numFmtId="167" fontId="3" fillId="0" borderId="43" xfId="0" applyNumberFormat="1" applyFont="1" applyFill="1" applyBorder="1" applyAlignment="1">
      <alignment horizontal="center" vertical="center"/>
    </xf>
    <xf numFmtId="167" fontId="3" fillId="0" borderId="44" xfId="0" applyNumberFormat="1" applyFont="1" applyFill="1" applyBorder="1" applyAlignment="1">
      <alignment horizontal="center" vertical="center"/>
    </xf>
    <xf numFmtId="167" fontId="3" fillId="0" borderId="45" xfId="0" applyNumberFormat="1" applyFont="1" applyFill="1" applyBorder="1" applyAlignment="1">
      <alignment horizontal="center" vertical="center" wrapText="1"/>
    </xf>
    <xf numFmtId="167" fontId="3" fillId="0" borderId="0" xfId="0" applyNumberFormat="1" applyFont="1" applyFill="1" applyAlignment="1">
      <alignment horizontal="center" vertical="center"/>
    </xf>
    <xf numFmtId="167" fontId="3" fillId="0" borderId="17" xfId="0" applyNumberFormat="1" applyFont="1" applyFill="1" applyBorder="1" applyAlignment="1">
      <alignment horizontal="right" vertical="center" wrapText="1" indent="1"/>
    </xf>
    <xf numFmtId="0" fontId="9" fillId="0" borderId="16" xfId="0" applyFont="1" applyBorder="1"/>
    <xf numFmtId="164" fontId="2" fillId="0" borderId="17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9" xfId="0" applyNumberFormat="1" applyFont="1" applyFill="1" applyBorder="1" applyAlignment="1">
      <alignment horizontal="left" vertical="center" wrapText="1" indent="2"/>
    </xf>
    <xf numFmtId="164" fontId="2" fillId="0" borderId="31" xfId="0" applyNumberFormat="1" applyFont="1" applyFill="1" applyBorder="1" applyAlignment="1" applyProtection="1">
      <alignment vertical="center" wrapText="1"/>
      <protection locked="0"/>
    </xf>
    <xf numFmtId="164" fontId="2" fillId="0" borderId="7" xfId="0" applyNumberFormat="1" applyFont="1" applyFill="1" applyBorder="1" applyAlignment="1" applyProtection="1">
      <alignment vertical="center" wrapText="1"/>
      <protection locked="0"/>
    </xf>
    <xf numFmtId="164" fontId="2" fillId="0" borderId="34" xfId="0" applyNumberFormat="1" applyFont="1" applyFill="1" applyBorder="1" applyAlignment="1" applyProtection="1">
      <alignment vertical="center" wrapText="1"/>
      <protection locked="0"/>
    </xf>
    <xf numFmtId="167" fontId="9" fillId="0" borderId="0" xfId="0" applyNumberFormat="1" applyFont="1" applyFill="1" applyAlignment="1">
      <alignment vertical="center" wrapText="1"/>
    </xf>
    <xf numFmtId="167" fontId="3" fillId="0" borderId="19" xfId="0" applyNumberFormat="1" applyFont="1" applyFill="1" applyBorder="1" applyAlignment="1">
      <alignment horizontal="right" vertical="center" wrapText="1" indent="1"/>
    </xf>
    <xf numFmtId="167" fontId="3" fillId="0" borderId="41" xfId="0" applyNumberFormat="1" applyFont="1" applyFill="1" applyBorder="1" applyAlignment="1">
      <alignment horizontal="left" vertical="center" wrapText="1" indent="1"/>
    </xf>
    <xf numFmtId="164" fontId="2" fillId="2" borderId="37" xfId="0" applyNumberFormat="1" applyFont="1" applyFill="1" applyBorder="1" applyAlignment="1">
      <alignment horizontal="left" vertical="center" wrapText="1" indent="2"/>
    </xf>
    <xf numFmtId="164" fontId="2" fillId="2" borderId="36" xfId="0" applyNumberFormat="1" applyFont="1" applyFill="1" applyBorder="1" applyAlignment="1">
      <alignment horizontal="left" vertical="center" wrapText="1" indent="2"/>
    </xf>
    <xf numFmtId="164" fontId="3" fillId="0" borderId="25" xfId="0" applyNumberFormat="1" applyFont="1" applyFill="1" applyBorder="1" applyAlignment="1">
      <alignment vertical="center" wrapText="1"/>
    </xf>
    <xf numFmtId="164" fontId="3" fillId="0" borderId="37" xfId="0" applyNumberFormat="1" applyFont="1" applyFill="1" applyBorder="1" applyAlignment="1">
      <alignment vertical="center" wrapText="1"/>
    </xf>
    <xf numFmtId="0" fontId="8" fillId="3" borderId="30" xfId="0" applyFont="1" applyFill="1" applyBorder="1"/>
    <xf numFmtId="164" fontId="5" fillId="0" borderId="66" xfId="0" applyNumberFormat="1" applyFont="1" applyBorder="1"/>
    <xf numFmtId="0" fontId="5" fillId="0" borderId="0" xfId="0" applyFont="1" applyAlignment="1">
      <alignment horizontal="left"/>
    </xf>
    <xf numFmtId="0" fontId="5" fillId="8" borderId="0" xfId="0" applyFont="1" applyFill="1"/>
    <xf numFmtId="0" fontId="8" fillId="8" borderId="2" xfId="0" applyFont="1" applyFill="1" applyBorder="1"/>
    <xf numFmtId="0" fontId="7" fillId="9" borderId="21" xfId="0" applyFont="1" applyFill="1" applyBorder="1"/>
    <xf numFmtId="0" fontId="7" fillId="9" borderId="0" xfId="0" applyFont="1" applyFill="1" applyBorder="1"/>
    <xf numFmtId="0" fontId="7" fillId="9" borderId="0" xfId="0" applyFont="1" applyFill="1" applyBorder="1" applyAlignment="1"/>
    <xf numFmtId="0" fontId="7" fillId="0" borderId="0" xfId="0" applyFont="1" applyBorder="1"/>
    <xf numFmtId="0" fontId="8" fillId="0" borderId="3" xfId="0" applyFont="1" applyBorder="1" applyAlignment="1">
      <alignment horizontal="left"/>
    </xf>
    <xf numFmtId="0" fontId="36" fillId="0" borderId="0" xfId="0" applyFont="1" applyBorder="1" applyAlignment="1">
      <alignment horizontal="right"/>
    </xf>
    <xf numFmtId="0" fontId="0" fillId="0" borderId="0" xfId="0" applyFont="1" applyAlignment="1"/>
    <xf numFmtId="0" fontId="13" fillId="0" borderId="0" xfId="6" applyFont="1" applyFill="1" applyAlignment="1" applyProtection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13" fillId="0" borderId="0" xfId="0" applyFont="1" applyFill="1" applyAlignment="1" applyProtection="1">
      <alignment horizontal="center" vertical="top" wrapText="1"/>
      <protection locked="0"/>
    </xf>
    <xf numFmtId="164" fontId="56" fillId="0" borderId="15" xfId="0" applyNumberFormat="1" applyFont="1" applyBorder="1"/>
    <xf numFmtId="0" fontId="56" fillId="0" borderId="0" xfId="0" applyFont="1"/>
    <xf numFmtId="0" fontId="57" fillId="0" borderId="0" xfId="0" applyFont="1" applyAlignment="1"/>
    <xf numFmtId="164" fontId="12" fillId="2" borderId="16" xfId="0" applyNumberFormat="1" applyFont="1" applyFill="1" applyBorder="1"/>
    <xf numFmtId="164" fontId="40" fillId="0" borderId="15" xfId="0" applyNumberFormat="1" applyFont="1" applyBorder="1"/>
    <xf numFmtId="164" fontId="40" fillId="0" borderId="16" xfId="0" applyNumberFormat="1" applyFont="1" applyBorder="1"/>
    <xf numFmtId="164" fontId="40" fillId="8" borderId="14" xfId="0" applyNumberFormat="1" applyFont="1" applyFill="1" applyBorder="1"/>
    <xf numFmtId="164" fontId="40" fillId="8" borderId="16" xfId="0" applyNumberFormat="1" applyFont="1" applyFill="1" applyBorder="1"/>
    <xf numFmtId="164" fontId="12" fillId="9" borderId="16" xfId="0" applyNumberFormat="1" applyFont="1" applyFill="1" applyBorder="1"/>
    <xf numFmtId="164" fontId="12" fillId="2" borderId="14" xfId="0" applyNumberFormat="1" applyFont="1" applyFill="1" applyBorder="1"/>
    <xf numFmtId="164" fontId="40" fillId="3" borderId="16" xfId="0" applyNumberFormat="1" applyFont="1" applyFill="1" applyBorder="1"/>
    <xf numFmtId="164" fontId="40" fillId="0" borderId="66" xfId="0" applyNumberFormat="1" applyFont="1" applyBorder="1"/>
    <xf numFmtId="164" fontId="40" fillId="0" borderId="18" xfId="0" applyNumberFormat="1" applyFont="1" applyBorder="1"/>
    <xf numFmtId="0" fontId="58" fillId="0" borderId="0" xfId="0" applyFont="1" applyAlignment="1">
      <alignment horizontal="right"/>
    </xf>
    <xf numFmtId="0" fontId="54" fillId="0" borderId="0" xfId="0" applyFont="1" applyAlignment="1"/>
    <xf numFmtId="164" fontId="40" fillId="0" borderId="14" xfId="0" applyNumberFormat="1" applyFont="1" applyBorder="1"/>
    <xf numFmtId="0" fontId="8" fillId="9" borderId="2" xfId="0" applyFont="1" applyFill="1" applyBorder="1"/>
    <xf numFmtId="164" fontId="12" fillId="2" borderId="18" xfId="0" applyNumberFormat="1" applyFont="1" applyFill="1" applyBorder="1"/>
    <xf numFmtId="0" fontId="59" fillId="0" borderId="0" xfId="0" applyFont="1"/>
    <xf numFmtId="166" fontId="56" fillId="0" borderId="15" xfId="0" applyNumberFormat="1" applyFont="1" applyBorder="1"/>
    <xf numFmtId="166" fontId="59" fillId="0" borderId="0" xfId="0" applyNumberFormat="1" applyFont="1"/>
    <xf numFmtId="3" fontId="59" fillId="0" borderId="0" xfId="0" applyNumberFormat="1" applyFont="1"/>
    <xf numFmtId="0" fontId="11" fillId="10" borderId="15" xfId="0" applyFont="1" applyFill="1" applyBorder="1" applyAlignment="1">
      <alignment horizontal="center" vertical="center" wrapText="1"/>
    </xf>
    <xf numFmtId="0" fontId="40" fillId="0" borderId="0" xfId="0" applyFont="1"/>
    <xf numFmtId="0" fontId="12" fillId="2" borderId="30" xfId="0" applyFont="1" applyFill="1" applyBorder="1"/>
    <xf numFmtId="0" fontId="40" fillId="0" borderId="30" xfId="0" applyFont="1" applyBorder="1"/>
    <xf numFmtId="166" fontId="40" fillId="0" borderId="0" xfId="0" applyNumberFormat="1" applyFont="1"/>
    <xf numFmtId="166" fontId="56" fillId="0" borderId="0" xfId="0" applyNumberFormat="1" applyFont="1"/>
    <xf numFmtId="0" fontId="40" fillId="8" borderId="0" xfId="0" applyFont="1" applyFill="1"/>
    <xf numFmtId="0" fontId="12" fillId="9" borderId="30" xfId="0" applyFont="1" applyFill="1" applyBorder="1"/>
    <xf numFmtId="0" fontId="40" fillId="8" borderId="30" xfId="0" applyFont="1" applyFill="1" applyBorder="1"/>
    <xf numFmtId="0" fontId="8" fillId="8" borderId="30" xfId="0" applyFont="1" applyFill="1" applyBorder="1"/>
    <xf numFmtId="0" fontId="8" fillId="8" borderId="5" xfId="0" applyFont="1" applyFill="1" applyBorder="1"/>
    <xf numFmtId="164" fontId="53" fillId="9" borderId="15" xfId="0" applyNumberFormat="1" applyFont="1" applyFill="1" applyBorder="1"/>
    <xf numFmtId="164" fontId="52" fillId="8" borderId="16" xfId="0" applyNumberFormat="1" applyFont="1" applyFill="1" applyBorder="1"/>
    <xf numFmtId="164" fontId="21" fillId="2" borderId="37" xfId="0" applyNumberFormat="1" applyFont="1" applyFill="1" applyBorder="1" applyAlignment="1">
      <alignment horizontal="center" vertical="center" wrapText="1"/>
    </xf>
    <xf numFmtId="0" fontId="7" fillId="2" borderId="31" xfId="0" applyFont="1" applyFill="1" applyBorder="1"/>
    <xf numFmtId="0" fontId="7" fillId="2" borderId="8" xfId="0" applyFont="1" applyFill="1" applyBorder="1"/>
    <xf numFmtId="164" fontId="6" fillId="2" borderId="17" xfId="0" applyNumberFormat="1" applyFont="1" applyFill="1" applyBorder="1"/>
    <xf numFmtId="164" fontId="12" fillId="2" borderId="17" xfId="0" applyNumberFormat="1" applyFont="1" applyFill="1" applyBorder="1"/>
    <xf numFmtId="0" fontId="7" fillId="2" borderId="37" xfId="0" applyFont="1" applyFill="1" applyBorder="1" applyAlignment="1">
      <alignment horizontal="center" vertical="center" wrapText="1"/>
    </xf>
    <xf numFmtId="0" fontId="11" fillId="2" borderId="37" xfId="0" applyFont="1" applyFill="1" applyBorder="1" applyAlignment="1">
      <alignment horizontal="center" vertical="center" wrapText="1"/>
    </xf>
    <xf numFmtId="0" fontId="8" fillId="3" borderId="0" xfId="0" applyFont="1" applyFill="1" applyBorder="1"/>
    <xf numFmtId="0" fontId="8" fillId="9" borderId="30" xfId="0" applyFont="1" applyFill="1" applyBorder="1"/>
    <xf numFmtId="164" fontId="40" fillId="0" borderId="17" xfId="0" applyNumberFormat="1" applyFont="1" applyBorder="1"/>
    <xf numFmtId="0" fontId="7" fillId="2" borderId="25" xfId="0" applyFont="1" applyFill="1" applyBorder="1"/>
    <xf numFmtId="0" fontId="7" fillId="2" borderId="69" xfId="0" applyFont="1" applyFill="1" applyBorder="1"/>
    <xf numFmtId="164" fontId="6" fillId="2" borderId="37" xfId="0" applyNumberFormat="1" applyFont="1" applyFill="1" applyBorder="1"/>
    <xf numFmtId="164" fontId="12" fillId="2" borderId="37" xfId="0" applyNumberFormat="1" applyFont="1" applyFill="1" applyBorder="1"/>
    <xf numFmtId="0" fontId="8" fillId="9" borderId="5" xfId="0" applyFont="1" applyFill="1" applyBorder="1"/>
    <xf numFmtId="164" fontId="5" fillId="9" borderId="16" xfId="0" applyNumberFormat="1" applyFont="1" applyFill="1" applyBorder="1"/>
    <xf numFmtId="164" fontId="12" fillId="7" borderId="18" xfId="0" applyNumberFormat="1" applyFont="1" applyFill="1" applyBorder="1"/>
    <xf numFmtId="164" fontId="56" fillId="0" borderId="0" xfId="0" applyNumberFormat="1" applyFont="1" applyBorder="1"/>
    <xf numFmtId="0" fontId="12" fillId="7" borderId="55" xfId="0" applyFont="1" applyFill="1" applyBorder="1"/>
    <xf numFmtId="0" fontId="12" fillId="7" borderId="47" xfId="0" applyFont="1" applyFill="1" applyBorder="1"/>
    <xf numFmtId="164" fontId="6" fillId="9" borderId="16" xfId="0" applyNumberFormat="1" applyFont="1" applyFill="1" applyBorder="1"/>
    <xf numFmtId="164" fontId="12" fillId="7" borderId="19" xfId="0" applyNumberFormat="1" applyFont="1" applyFill="1" applyBorder="1"/>
    <xf numFmtId="164" fontId="12" fillId="7" borderId="53" xfId="0" applyNumberFormat="1" applyFont="1" applyFill="1" applyBorder="1"/>
    <xf numFmtId="0" fontId="7" fillId="2" borderId="31" xfId="0" applyFont="1" applyFill="1" applyBorder="1" applyAlignment="1">
      <alignment horizontal="center" vertical="center"/>
    </xf>
    <xf numFmtId="0" fontId="8" fillId="0" borderId="65" xfId="0" applyFont="1" applyBorder="1"/>
    <xf numFmtId="166" fontId="40" fillId="0" borderId="42" xfId="0" applyNumberFormat="1" applyFont="1" applyBorder="1"/>
    <xf numFmtId="166" fontId="12" fillId="9" borderId="14" xfId="0" applyNumberFormat="1" applyFont="1" applyFill="1" applyBorder="1"/>
    <xf numFmtId="166" fontId="12" fillId="9" borderId="18" xfId="0" applyNumberFormat="1" applyFont="1" applyFill="1" applyBorder="1"/>
    <xf numFmtId="0" fontId="12" fillId="9" borderId="27" xfId="0" applyFont="1" applyFill="1" applyBorder="1"/>
    <xf numFmtId="0" fontId="3" fillId="0" borderId="20" xfId="7" applyFont="1" applyFill="1" applyBorder="1" applyAlignment="1" applyProtection="1">
      <alignment vertical="center" wrapText="1"/>
    </xf>
    <xf numFmtId="0" fontId="3" fillId="0" borderId="22" xfId="6" applyFont="1" applyFill="1" applyBorder="1" applyAlignment="1" applyProtection="1">
      <alignment horizontal="left" vertical="center" wrapText="1"/>
    </xf>
    <xf numFmtId="171" fontId="40" fillId="0" borderId="60" xfId="6" applyNumberFormat="1" applyFont="1" applyFill="1" applyBorder="1" applyAlignment="1" applyProtection="1">
      <alignment vertical="center"/>
      <protection locked="0"/>
    </xf>
    <xf numFmtId="171" fontId="40" fillId="0" borderId="42" xfId="6" applyNumberFormat="1" applyFont="1" applyFill="1" applyBorder="1" applyAlignment="1" applyProtection="1">
      <alignment vertical="center"/>
      <protection locked="0"/>
    </xf>
    <xf numFmtId="171" fontId="12" fillId="0" borderId="42" xfId="6" applyNumberFormat="1" applyFont="1" applyFill="1" applyBorder="1" applyAlignment="1" applyProtection="1">
      <alignment vertical="center"/>
    </xf>
    <xf numFmtId="171" fontId="12" fillId="0" borderId="42" xfId="6" applyNumberFormat="1" applyFont="1" applyFill="1" applyBorder="1" applyAlignment="1" applyProtection="1">
      <alignment vertical="center"/>
      <protection locked="0"/>
    </xf>
    <xf numFmtId="171" fontId="12" fillId="0" borderId="68" xfId="6" applyNumberFormat="1" applyFont="1" applyFill="1" applyBorder="1" applyAlignment="1" applyProtection="1">
      <alignment vertical="center"/>
    </xf>
    <xf numFmtId="170" fontId="2" fillId="0" borderId="17" xfId="6" applyNumberFormat="1" applyFont="1" applyFill="1" applyBorder="1" applyAlignment="1" applyProtection="1">
      <alignment horizontal="center" vertical="center"/>
    </xf>
    <xf numFmtId="170" fontId="2" fillId="0" borderId="16" xfId="6" applyNumberFormat="1" applyFont="1" applyFill="1" applyBorder="1" applyAlignment="1" applyProtection="1">
      <alignment horizontal="center" vertical="center"/>
    </xf>
    <xf numFmtId="170" fontId="2" fillId="0" borderId="18" xfId="6" applyNumberFormat="1" applyFont="1" applyFill="1" applyBorder="1" applyAlignment="1" applyProtection="1">
      <alignment horizontal="center" vertical="center"/>
    </xf>
    <xf numFmtId="49" fontId="3" fillId="0" borderId="55" xfId="6" applyNumberFormat="1" applyFont="1" applyFill="1" applyBorder="1" applyAlignment="1" applyProtection="1">
      <alignment horizontal="center" vertical="center" wrapText="1"/>
    </xf>
    <xf numFmtId="49" fontId="3" fillId="0" borderId="19" xfId="6" applyNumberFormat="1" applyFont="1" applyFill="1" applyBorder="1" applyAlignment="1" applyProtection="1">
      <alignment horizontal="center" vertical="center"/>
    </xf>
    <xf numFmtId="49" fontId="3" fillId="0" borderId="53" xfId="6" applyNumberFormat="1" applyFont="1" applyFill="1" applyBorder="1" applyAlignment="1" applyProtection="1">
      <alignment horizontal="center" vertical="center"/>
    </xf>
    <xf numFmtId="0" fontId="8" fillId="0" borderId="3" xfId="0" applyFont="1" applyBorder="1" applyAlignment="1"/>
    <xf numFmtId="164" fontId="5" fillId="0" borderId="63" xfId="0" applyNumberFormat="1" applyFont="1" applyBorder="1"/>
    <xf numFmtId="0" fontId="8" fillId="0" borderId="4" xfId="0" applyFont="1" applyBorder="1" applyAlignment="1"/>
    <xf numFmtId="164" fontId="21" fillId="2" borderId="41" xfId="0" applyNumberFormat="1" applyFont="1" applyFill="1" applyBorder="1" applyAlignment="1">
      <alignment horizontal="center" vertical="center" wrapText="1"/>
    </xf>
    <xf numFmtId="164" fontId="6" fillId="2" borderId="42" xfId="0" applyNumberFormat="1" applyFont="1" applyFill="1" applyBorder="1" applyAlignment="1"/>
    <xf numFmtId="164" fontId="5" fillId="0" borderId="42" xfId="0" applyNumberFormat="1" applyFont="1" applyBorder="1" applyAlignment="1"/>
    <xf numFmtId="164" fontId="5" fillId="0" borderId="42" xfId="0" applyNumberFormat="1" applyFont="1" applyBorder="1"/>
    <xf numFmtId="164" fontId="5" fillId="0" borderId="60" xfId="0" applyNumberFormat="1" applyFont="1" applyBorder="1" applyAlignment="1"/>
    <xf numFmtId="164" fontId="5" fillId="0" borderId="63" xfId="0" applyNumberFormat="1" applyFont="1" applyBorder="1" applyAlignment="1"/>
    <xf numFmtId="164" fontId="6" fillId="2" borderId="46" xfId="0" applyNumberFormat="1" applyFont="1" applyFill="1" applyBorder="1"/>
    <xf numFmtId="164" fontId="5" fillId="3" borderId="42" xfId="0" applyNumberFormat="1" applyFont="1" applyFill="1" applyBorder="1"/>
    <xf numFmtId="164" fontId="5" fillId="0" borderId="60" xfId="0" applyNumberFormat="1" applyFont="1" applyBorder="1"/>
    <xf numFmtId="164" fontId="53" fillId="9" borderId="63" xfId="0" applyNumberFormat="1" applyFont="1" applyFill="1" applyBorder="1"/>
    <xf numFmtId="164" fontId="52" fillId="8" borderId="42" xfId="0" applyNumberFormat="1" applyFont="1" applyFill="1" applyBorder="1"/>
    <xf numFmtId="164" fontId="6" fillId="2" borderId="42" xfId="0" applyNumberFormat="1" applyFont="1" applyFill="1" applyBorder="1"/>
    <xf numFmtId="164" fontId="6" fillId="2" borderId="68" xfId="0" applyNumberFormat="1" applyFont="1" applyFill="1" applyBorder="1"/>
    <xf numFmtId="0" fontId="5" fillId="8" borderId="0" xfId="0" applyFont="1" applyFill="1" applyBorder="1"/>
    <xf numFmtId="0" fontId="12" fillId="7" borderId="30" xfId="0" applyFont="1" applyFill="1" applyBorder="1"/>
    <xf numFmtId="0" fontId="12" fillId="8" borderId="0" xfId="0" applyFont="1" applyFill="1"/>
    <xf numFmtId="166" fontId="12" fillId="8" borderId="15" xfId="0" applyNumberFormat="1" applyFont="1" applyFill="1" applyBorder="1"/>
    <xf numFmtId="166" fontId="40" fillId="0" borderId="16" xfId="0" applyNumberFormat="1" applyFont="1" applyBorder="1" applyAlignment="1"/>
    <xf numFmtId="167" fontId="60" fillId="0" borderId="0" xfId="0" applyNumberFormat="1" applyFont="1" applyFill="1" applyAlignment="1" applyProtection="1">
      <alignment vertical="center" wrapText="1"/>
    </xf>
    <xf numFmtId="167" fontId="47" fillId="0" borderId="0" xfId="0" applyNumberFormat="1" applyFont="1" applyFill="1" applyAlignment="1" applyProtection="1">
      <alignment horizontal="centerContinuous" vertical="center"/>
    </xf>
    <xf numFmtId="167" fontId="47" fillId="0" borderId="0" xfId="0" applyNumberFormat="1" applyFont="1" applyFill="1" applyAlignment="1" applyProtection="1">
      <alignment vertical="center" wrapText="1"/>
    </xf>
    <xf numFmtId="167" fontId="40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7" fontId="40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7" fontId="40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167" fontId="11" fillId="0" borderId="32" xfId="0" applyNumberFormat="1" applyFont="1" applyFill="1" applyBorder="1" applyAlignment="1" applyProtection="1">
      <alignment horizontal="right" vertical="center" wrapText="1" indent="1"/>
    </xf>
    <xf numFmtId="167" fontId="11" fillId="0" borderId="33" xfId="0" applyNumberFormat="1" applyFont="1" applyFill="1" applyBorder="1" applyAlignment="1" applyProtection="1">
      <alignment horizontal="right" vertical="center" wrapText="1" indent="1"/>
    </xf>
    <xf numFmtId="167" fontId="15" fillId="0" borderId="0" xfId="0" applyNumberFormat="1" applyFont="1" applyFill="1" applyAlignment="1" applyProtection="1">
      <alignment vertical="center" wrapText="1"/>
    </xf>
    <xf numFmtId="167" fontId="15" fillId="0" borderId="30" xfId="0" quotePrefix="1" applyNumberFormat="1" applyFont="1" applyFill="1" applyBorder="1" applyAlignment="1" applyProtection="1">
      <alignment horizontal="left" vertical="center" wrapText="1" indent="6"/>
      <protection locked="0"/>
    </xf>
    <xf numFmtId="167" fontId="15" fillId="0" borderId="30" xfId="0" quotePrefix="1" applyNumberFormat="1" applyFont="1" applyFill="1" applyBorder="1" applyAlignment="1" applyProtection="1">
      <alignment horizontal="left" vertical="center" wrapText="1"/>
      <protection locked="0"/>
    </xf>
    <xf numFmtId="0" fontId="32" fillId="0" borderId="38" xfId="0" applyFont="1" applyBorder="1" applyAlignment="1">
      <alignment horizontal="left"/>
    </xf>
    <xf numFmtId="3" fontId="9" fillId="0" borderId="0" xfId="0" applyNumberFormat="1" applyFont="1"/>
    <xf numFmtId="3" fontId="5" fillId="0" borderId="0" xfId="0" applyNumberFormat="1" applyFont="1" applyBorder="1"/>
    <xf numFmtId="3" fontId="5" fillId="0" borderId="0" xfId="0" applyNumberFormat="1" applyFont="1"/>
    <xf numFmtId="0" fontId="5" fillId="0" borderId="30" xfId="0" applyFont="1" applyBorder="1"/>
    <xf numFmtId="0" fontId="6" fillId="0" borderId="30" xfId="0" applyFont="1" applyBorder="1"/>
    <xf numFmtId="0" fontId="5" fillId="0" borderId="27" xfId="0" applyFont="1" applyBorder="1"/>
    <xf numFmtId="0" fontId="14" fillId="0" borderId="0" xfId="0" applyFont="1" applyAlignment="1">
      <alignment horizontal="center" vertical="center"/>
    </xf>
    <xf numFmtId="0" fontId="0" fillId="0" borderId="0" xfId="0" applyAlignment="1"/>
    <xf numFmtId="164" fontId="5" fillId="8" borderId="2" xfId="0" applyNumberFormat="1" applyFont="1" applyFill="1" applyBorder="1"/>
    <xf numFmtId="164" fontId="40" fillId="8" borderId="2" xfId="0" applyNumberFormat="1" applyFont="1" applyFill="1" applyBorder="1"/>
    <xf numFmtId="0" fontId="12" fillId="7" borderId="0" xfId="0" applyFont="1" applyFill="1"/>
    <xf numFmtId="166" fontId="11" fillId="10" borderId="15" xfId="0" applyNumberFormat="1" applyFont="1" applyFill="1" applyBorder="1" applyAlignment="1">
      <alignment horizontal="center" vertical="center" wrapText="1"/>
    </xf>
    <xf numFmtId="166" fontId="12" fillId="9" borderId="16" xfId="0" applyNumberFormat="1" applyFont="1" applyFill="1" applyBorder="1"/>
    <xf numFmtId="0" fontId="7" fillId="2" borderId="5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164" fontId="42" fillId="0" borderId="0" xfId="0" applyNumberFormat="1" applyFont="1" applyAlignment="1">
      <alignment horizontal="right"/>
    </xf>
    <xf numFmtId="164" fontId="20" fillId="0" borderId="0" xfId="0" applyNumberFormat="1" applyFont="1" applyAlignment="1">
      <alignment horizontal="right"/>
    </xf>
    <xf numFmtId="0" fontId="21" fillId="2" borderId="67" xfId="0" applyFont="1" applyFill="1" applyBorder="1" applyAlignment="1">
      <alignment horizontal="center" vertical="center"/>
    </xf>
    <xf numFmtId="0" fontId="21" fillId="2" borderId="69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/>
    <xf numFmtId="164" fontId="42" fillId="0" borderId="0" xfId="0" applyNumberFormat="1" applyFont="1" applyBorder="1" applyAlignment="1">
      <alignment horizontal="right"/>
    </xf>
    <xf numFmtId="0" fontId="8" fillId="8" borderId="5" xfId="0" applyFont="1" applyFill="1" applyBorder="1" applyAlignment="1">
      <alignment horizontal="left"/>
    </xf>
    <xf numFmtId="0" fontId="8" fillId="8" borderId="3" xfId="0" applyFont="1" applyFill="1" applyBorder="1" applyAlignment="1">
      <alignment horizontal="left"/>
    </xf>
    <xf numFmtId="0" fontId="8" fillId="8" borderId="4" xfId="0" applyFont="1" applyFill="1" applyBorder="1" applyAlignment="1">
      <alignment horizontal="left"/>
    </xf>
    <xf numFmtId="0" fontId="42" fillId="0" borderId="0" xfId="0" applyFont="1" applyAlignment="1">
      <alignment horizontal="right"/>
    </xf>
    <xf numFmtId="0" fontId="20" fillId="0" borderId="0" xfId="0" applyFont="1" applyAlignment="1">
      <alignment horizontal="right"/>
    </xf>
    <xf numFmtId="0" fontId="7" fillId="2" borderId="67" xfId="0" applyFont="1" applyFill="1" applyBorder="1" applyAlignment="1">
      <alignment horizontal="center" vertical="center"/>
    </xf>
    <xf numFmtId="0" fontId="7" fillId="2" borderId="69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left"/>
    </xf>
    <xf numFmtId="0" fontId="8" fillId="3" borderId="3" xfId="0" applyFont="1" applyFill="1" applyBorder="1" applyAlignment="1">
      <alignment horizontal="left"/>
    </xf>
    <xf numFmtId="0" fontId="8" fillId="3" borderId="4" xfId="0" applyFont="1" applyFill="1" applyBorder="1" applyAlignment="1">
      <alignment horizontal="left"/>
    </xf>
    <xf numFmtId="0" fontId="7" fillId="2" borderId="6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42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6" fillId="2" borderId="54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55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0" fontId="6" fillId="2" borderId="48" xfId="0" applyNumberFormat="1" applyFont="1" applyFill="1" applyBorder="1" applyAlignment="1">
      <alignment horizontal="center" vertical="center"/>
    </xf>
    <xf numFmtId="0" fontId="6" fillId="2" borderId="15" xfId="0" applyNumberFormat="1" applyFont="1" applyFill="1" applyBorder="1" applyAlignment="1">
      <alignment horizontal="center" vertical="center"/>
    </xf>
    <xf numFmtId="0" fontId="6" fillId="2" borderId="19" xfId="0" applyNumberFormat="1" applyFont="1" applyFill="1" applyBorder="1" applyAlignment="1">
      <alignment horizontal="center" vertical="center"/>
    </xf>
    <xf numFmtId="0" fontId="12" fillId="2" borderId="48" xfId="0" applyNumberFormat="1" applyFont="1" applyFill="1" applyBorder="1" applyAlignment="1">
      <alignment horizontal="center" vertical="center"/>
    </xf>
    <xf numFmtId="0" fontId="12" fillId="2" borderId="15" xfId="0" applyNumberFormat="1" applyFont="1" applyFill="1" applyBorder="1" applyAlignment="1">
      <alignment horizontal="center" vertical="center"/>
    </xf>
    <xf numFmtId="0" fontId="12" fillId="2" borderId="19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9" borderId="6" xfId="0" applyFont="1" applyFill="1" applyBorder="1" applyAlignment="1">
      <alignment horizontal="left"/>
    </xf>
    <xf numFmtId="0" fontId="8" fillId="9" borderId="3" xfId="0" applyFont="1" applyFill="1" applyBorder="1" applyAlignment="1">
      <alignment horizontal="left"/>
    </xf>
    <xf numFmtId="0" fontId="8" fillId="9" borderId="4" xfId="0" applyFont="1" applyFill="1" applyBorder="1" applyAlignment="1">
      <alignment horizontal="left"/>
    </xf>
    <xf numFmtId="0" fontId="36" fillId="0" borderId="0" xfId="0" applyFont="1" applyBorder="1" applyAlignment="1">
      <alignment horizontal="right"/>
    </xf>
    <xf numFmtId="0" fontId="0" fillId="0" borderId="0" xfId="0" applyFont="1" applyAlignment="1"/>
    <xf numFmtId="0" fontId="1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right"/>
    </xf>
    <xf numFmtId="0" fontId="11" fillId="5" borderId="48" xfId="0" applyFont="1" applyFill="1" applyBorder="1" applyAlignment="1">
      <alignment horizontal="center" vertical="center" wrapText="1"/>
    </xf>
    <xf numFmtId="0" fontId="11" fillId="5" borderId="15" xfId="0" applyFont="1" applyFill="1" applyBorder="1" applyAlignment="1">
      <alignment horizontal="center" vertical="center" wrapText="1"/>
    </xf>
    <xf numFmtId="0" fontId="11" fillId="5" borderId="19" xfId="0" applyFont="1" applyFill="1" applyBorder="1" applyAlignment="1">
      <alignment horizontal="center" vertical="center" wrapText="1"/>
    </xf>
    <xf numFmtId="166" fontId="12" fillId="2" borderId="18" xfId="0" applyNumberFormat="1" applyFont="1" applyFill="1" applyBorder="1" applyAlignment="1">
      <alignment horizontal="right" vertical="center"/>
    </xf>
    <xf numFmtId="0" fontId="11" fillId="5" borderId="52" xfId="0" applyFont="1" applyFill="1" applyBorder="1" applyAlignment="1">
      <alignment horizontal="center" vertical="center" wrapText="1"/>
    </xf>
    <xf numFmtId="0" fontId="11" fillId="5" borderId="63" xfId="0" applyFont="1" applyFill="1" applyBorder="1" applyAlignment="1">
      <alignment horizontal="center" vertical="center" wrapText="1"/>
    </xf>
    <xf numFmtId="0" fontId="11" fillId="5" borderId="53" xfId="0" applyFont="1" applyFill="1" applyBorder="1" applyAlignment="1">
      <alignment horizontal="center" vertical="center" wrapText="1"/>
    </xf>
    <xf numFmtId="0" fontId="12" fillId="2" borderId="55" xfId="0" applyFont="1" applyFill="1" applyBorder="1" applyAlignment="1">
      <alignment horizontal="left" vertical="center"/>
    </xf>
    <xf numFmtId="0" fontId="12" fillId="2" borderId="47" xfId="0" applyFont="1" applyFill="1" applyBorder="1" applyAlignment="1">
      <alignment horizontal="left" vertical="center"/>
    </xf>
    <xf numFmtId="0" fontId="12" fillId="5" borderId="54" xfId="0" applyFont="1" applyFill="1" applyBorder="1" applyAlignment="1">
      <alignment horizontal="center" vertical="center"/>
    </xf>
    <xf numFmtId="0" fontId="12" fillId="5" borderId="49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/>
    </xf>
    <xf numFmtId="0" fontId="12" fillId="5" borderId="0" xfId="0" applyFont="1" applyFill="1" applyBorder="1" applyAlignment="1">
      <alignment horizontal="center" vertical="center"/>
    </xf>
    <xf numFmtId="0" fontId="12" fillId="5" borderId="55" xfId="0" applyFont="1" applyFill="1" applyBorder="1" applyAlignment="1">
      <alignment horizontal="center" vertical="center"/>
    </xf>
    <xf numFmtId="0" fontId="12" fillId="5" borderId="47" xfId="0" applyFont="1" applyFill="1" applyBorder="1" applyAlignment="1">
      <alignment horizontal="center" vertical="center"/>
    </xf>
    <xf numFmtId="0" fontId="36" fillId="0" borderId="0" xfId="0" applyFont="1" applyAlignment="1">
      <alignment horizontal="right"/>
    </xf>
    <xf numFmtId="0" fontId="16" fillId="0" borderId="0" xfId="0" applyFont="1" applyAlignment="1">
      <alignment horizontal="center" wrapText="1"/>
    </xf>
    <xf numFmtId="166" fontId="12" fillId="2" borderId="17" xfId="0" applyNumberFormat="1" applyFont="1" applyFill="1" applyBorder="1" applyAlignment="1">
      <alignment horizontal="right" vertical="center"/>
    </xf>
    <xf numFmtId="0" fontId="12" fillId="2" borderId="21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167" fontId="27" fillId="0" borderId="0" xfId="0" applyNumberFormat="1" applyFont="1" applyFill="1" applyAlignment="1" applyProtection="1">
      <alignment horizontal="center" textRotation="180" wrapText="1"/>
    </xf>
    <xf numFmtId="167" fontId="11" fillId="0" borderId="48" xfId="0" applyNumberFormat="1" applyFont="1" applyFill="1" applyBorder="1" applyAlignment="1" applyProtection="1">
      <alignment horizontal="center" vertical="center" wrapText="1"/>
    </xf>
    <xf numFmtId="167" fontId="11" fillId="0" borderId="19" xfId="0" applyNumberFormat="1" applyFont="1" applyFill="1" applyBorder="1" applyAlignment="1" applyProtection="1">
      <alignment horizontal="center" vertical="center" wrapText="1"/>
    </xf>
    <xf numFmtId="167" fontId="1" fillId="0" borderId="0" xfId="0" applyNumberFormat="1" applyFont="1" applyFill="1" applyAlignment="1" applyProtection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167" fontId="38" fillId="0" borderId="47" xfId="0" applyNumberFormat="1" applyFont="1" applyFill="1" applyBorder="1" applyAlignment="1" applyProtection="1">
      <alignment horizontal="right" vertical="center"/>
    </xf>
    <xf numFmtId="167" fontId="27" fillId="0" borderId="0" xfId="0" applyNumberFormat="1" applyFont="1" applyFill="1" applyAlignment="1" applyProtection="1">
      <alignment horizontal="center" textRotation="180" wrapText="1"/>
      <protection locked="0"/>
    </xf>
    <xf numFmtId="167" fontId="11" fillId="0" borderId="14" xfId="0" applyNumberFormat="1" applyFont="1" applyFill="1" applyBorder="1" applyAlignment="1" applyProtection="1">
      <alignment horizontal="center" vertical="center" wrapText="1"/>
    </xf>
    <xf numFmtId="167" fontId="11" fillId="0" borderId="18" xfId="0" applyNumberFormat="1" applyFont="1" applyFill="1" applyBorder="1" applyAlignment="1" applyProtection="1">
      <alignment horizontal="center" vertical="center" wrapText="1"/>
    </xf>
    <xf numFmtId="0" fontId="35" fillId="0" borderId="49" xfId="0" applyFont="1" applyFill="1" applyBorder="1" applyAlignment="1">
      <alignment horizontal="justify" vertical="center" wrapText="1"/>
    </xf>
    <xf numFmtId="167" fontId="10" fillId="0" borderId="0" xfId="0" applyNumberFormat="1" applyFont="1" applyFill="1" applyAlignment="1" applyProtection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47" fillId="0" borderId="0" xfId="0" applyFont="1" applyAlignment="1">
      <alignment vertical="center" wrapText="1"/>
    </xf>
    <xf numFmtId="167" fontId="48" fillId="0" borderId="0" xfId="0" applyNumberFormat="1" applyFont="1" applyFill="1" applyAlignment="1" applyProtection="1">
      <alignment horizontal="right" vertical="center" wrapText="1"/>
    </xf>
    <xf numFmtId="0" fontId="48" fillId="0" borderId="0" xfId="0" applyFont="1" applyAlignment="1">
      <alignment horizontal="right" vertical="center" wrapText="1"/>
    </xf>
    <xf numFmtId="0" fontId="15" fillId="0" borderId="0" xfId="7" applyFont="1" applyFill="1" applyAlignment="1" applyProtection="1">
      <alignment horizontal="left"/>
    </xf>
    <xf numFmtId="0" fontId="50" fillId="0" borderId="0" xfId="7" applyFont="1" applyFill="1" applyAlignment="1" applyProtection="1">
      <alignment horizontal="center" vertical="center" wrapText="1"/>
    </xf>
    <xf numFmtId="0" fontId="50" fillId="0" borderId="0" xfId="7" applyFont="1" applyFill="1" applyAlignment="1" applyProtection="1">
      <alignment horizontal="center" vertical="center"/>
    </xf>
    <xf numFmtId="0" fontId="38" fillId="0" borderId="0" xfId="7" applyFont="1" applyFill="1" applyBorder="1" applyAlignment="1" applyProtection="1">
      <alignment horizontal="right"/>
    </xf>
    <xf numFmtId="0" fontId="11" fillId="0" borderId="50" xfId="7" applyFont="1" applyFill="1" applyBorder="1" applyAlignment="1" applyProtection="1">
      <alignment horizontal="center" vertical="center" wrapText="1"/>
    </xf>
    <xf numFmtId="0" fontId="11" fillId="0" borderId="40" xfId="7" applyFont="1" applyFill="1" applyBorder="1" applyAlignment="1" applyProtection="1">
      <alignment horizontal="center" vertical="center" wrapText="1"/>
    </xf>
    <xf numFmtId="0" fontId="11" fillId="0" borderId="31" xfId="7" applyFont="1" applyFill="1" applyBorder="1" applyAlignment="1" applyProtection="1">
      <alignment horizontal="center" vertical="center" wrapText="1"/>
    </xf>
    <xf numFmtId="0" fontId="33" fillId="0" borderId="51" xfId="6" applyFont="1" applyFill="1" applyBorder="1" applyAlignment="1" applyProtection="1">
      <alignment horizontal="center" vertical="center" textRotation="90"/>
    </xf>
    <xf numFmtId="0" fontId="33" fillId="0" borderId="13" xfId="6" applyFont="1" applyFill="1" applyBorder="1" applyAlignment="1" applyProtection="1">
      <alignment horizontal="center" vertical="center" textRotation="90"/>
    </xf>
    <xf numFmtId="0" fontId="33" fillId="0" borderId="7" xfId="6" applyFont="1" applyFill="1" applyBorder="1" applyAlignment="1" applyProtection="1">
      <alignment horizontal="center" vertical="center" textRotation="90"/>
    </xf>
    <xf numFmtId="0" fontId="11" fillId="0" borderId="29" xfId="7" applyFont="1" applyFill="1" applyBorder="1" applyAlignment="1" applyProtection="1">
      <alignment horizontal="center" vertical="center" wrapText="1"/>
    </xf>
    <xf numFmtId="0" fontId="11" fillId="0" borderId="2" xfId="7" applyFont="1" applyFill="1" applyBorder="1" applyAlignment="1" applyProtection="1">
      <alignment horizontal="center" vertical="center" wrapText="1"/>
    </xf>
    <xf numFmtId="0" fontId="33" fillId="0" borderId="2" xfId="7" applyFont="1" applyFill="1" applyBorder="1" applyAlignment="1" applyProtection="1">
      <alignment horizontal="center" wrapText="1"/>
    </xf>
    <xf numFmtId="0" fontId="31" fillId="0" borderId="0" xfId="7" applyFont="1" applyFill="1" applyAlignment="1" applyProtection="1">
      <alignment horizontal="center"/>
    </xf>
    <xf numFmtId="0" fontId="13" fillId="0" borderId="0" xfId="6" applyFont="1" applyFill="1" applyAlignment="1" applyProtection="1">
      <alignment horizontal="center" vertical="center" wrapText="1"/>
    </xf>
    <xf numFmtId="0" fontId="1" fillId="0" borderId="0" xfId="6" applyFont="1" applyFill="1" applyBorder="1" applyAlignment="1" applyProtection="1">
      <alignment horizontal="right" vertical="center"/>
    </xf>
    <xf numFmtId="0" fontId="3" fillId="0" borderId="23" xfId="6" applyFont="1" applyFill="1" applyBorder="1" applyAlignment="1" applyProtection="1">
      <alignment horizontal="center" vertical="center" wrapText="1"/>
    </xf>
    <xf numFmtId="0" fontId="3" fillId="0" borderId="22" xfId="6" applyFont="1" applyFill="1" applyBorder="1" applyAlignment="1" applyProtection="1">
      <alignment horizontal="center" vertical="center" wrapText="1"/>
    </xf>
    <xf numFmtId="0" fontId="22" fillId="0" borderId="14" xfId="6" applyFont="1" applyFill="1" applyBorder="1" applyAlignment="1" applyProtection="1">
      <alignment horizontal="center" vertical="center" textRotation="90"/>
    </xf>
    <xf numFmtId="0" fontId="22" fillId="0" borderId="18" xfId="6" applyFont="1" applyFill="1" applyBorder="1" applyAlignment="1" applyProtection="1">
      <alignment horizontal="center" vertical="center" textRotation="90"/>
    </xf>
    <xf numFmtId="0" fontId="22" fillId="0" borderId="46" xfId="6" applyFont="1" applyFill="1" applyBorder="1" applyAlignment="1" applyProtection="1">
      <alignment horizontal="center" vertical="center" wrapText="1"/>
    </xf>
    <xf numFmtId="0" fontId="22" fillId="0" borderId="68" xfId="6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textRotation="180"/>
    </xf>
    <xf numFmtId="0" fontId="21" fillId="0" borderId="25" xfId="0" applyFont="1" applyBorder="1" applyAlignment="1" applyProtection="1">
      <alignment wrapText="1"/>
    </xf>
    <xf numFmtId="0" fontId="21" fillId="0" borderId="32" xfId="0" applyFont="1" applyBorder="1" applyAlignment="1" applyProtection="1">
      <alignment wrapText="1"/>
    </xf>
    <xf numFmtId="0" fontId="14" fillId="0" borderId="0" xfId="0" applyFont="1" applyAlignment="1" applyProtection="1">
      <alignment horizontal="center" vertical="center" wrapText="1"/>
      <protection locked="0"/>
    </xf>
    <xf numFmtId="0" fontId="43" fillId="0" borderId="0" xfId="0" applyFont="1" applyAlignment="1">
      <alignment horizontal="center" vertical="center" wrapText="1"/>
    </xf>
    <xf numFmtId="0" fontId="13" fillId="0" borderId="0" xfId="0" applyFont="1" applyFill="1" applyAlignment="1" applyProtection="1">
      <alignment horizontal="center" vertical="top" wrapText="1"/>
      <protection locked="0"/>
    </xf>
    <xf numFmtId="0" fontId="6" fillId="0" borderId="26" xfId="0" applyFont="1" applyBorder="1" applyAlignment="1">
      <alignment horizontal="left"/>
    </xf>
    <xf numFmtId="3" fontId="6" fillId="0" borderId="26" xfId="0" applyNumberFormat="1" applyFont="1" applyBorder="1" applyAlignment="1">
      <alignment horizontal="center"/>
    </xf>
    <xf numFmtId="3" fontId="6" fillId="0" borderId="35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3" fontId="5" fillId="0" borderId="24" xfId="0" applyNumberFormat="1" applyFont="1" applyBorder="1" applyAlignment="1">
      <alignment horizontal="center"/>
    </xf>
    <xf numFmtId="3" fontId="6" fillId="0" borderId="2" xfId="0" applyNumberFormat="1" applyFont="1" applyBorder="1" applyAlignment="1">
      <alignment horizontal="center"/>
    </xf>
    <xf numFmtId="3" fontId="6" fillId="0" borderId="24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3" fontId="10" fillId="0" borderId="0" xfId="0" applyNumberFormat="1" applyFont="1" applyFill="1" applyAlignment="1" applyProtection="1">
      <alignment horizontal="right" vertical="center" wrapText="1"/>
    </xf>
    <xf numFmtId="3" fontId="10" fillId="0" borderId="0" xfId="0" applyNumberFormat="1" applyFont="1" applyAlignment="1">
      <alignment horizontal="right" vertical="center" wrapText="1"/>
    </xf>
    <xf numFmtId="0" fontId="9" fillId="0" borderId="7" xfId="0" applyFont="1" applyBorder="1" applyAlignment="1">
      <alignment horizontal="left"/>
    </xf>
    <xf numFmtId="3" fontId="5" fillId="0" borderId="7" xfId="0" applyNumberFormat="1" applyFont="1" applyBorder="1" applyAlignment="1">
      <alignment horizontal="center"/>
    </xf>
    <xf numFmtId="3" fontId="5" fillId="0" borderId="34" xfId="0" applyNumberFormat="1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21" fillId="0" borderId="32" xfId="0" applyFont="1" applyBorder="1" applyAlignment="1">
      <alignment horizontal="center" vertical="center" wrapText="1"/>
    </xf>
    <xf numFmtId="3" fontId="21" fillId="0" borderId="32" xfId="0" applyNumberFormat="1" applyFont="1" applyBorder="1" applyAlignment="1">
      <alignment horizontal="center" vertical="center" wrapText="1"/>
    </xf>
    <xf numFmtId="3" fontId="21" fillId="0" borderId="33" xfId="0" applyNumberFormat="1" applyFont="1" applyBorder="1" applyAlignment="1">
      <alignment horizontal="center" vertical="center" wrapText="1"/>
    </xf>
    <xf numFmtId="3" fontId="10" fillId="0" borderId="47" xfId="0" applyNumberFormat="1" applyFont="1" applyBorder="1" applyAlignment="1">
      <alignment horizontal="right"/>
    </xf>
    <xf numFmtId="0" fontId="9" fillId="0" borderId="11" xfId="0" applyFont="1" applyBorder="1" applyAlignment="1">
      <alignment horizontal="left"/>
    </xf>
    <xf numFmtId="3" fontId="5" fillId="0" borderId="11" xfId="0" applyNumberFormat="1" applyFont="1" applyBorder="1" applyAlignment="1">
      <alignment horizontal="center"/>
    </xf>
    <xf numFmtId="3" fontId="5" fillId="0" borderId="39" xfId="0" applyNumberFormat="1" applyFont="1" applyBorder="1" applyAlignment="1">
      <alignment horizontal="center"/>
    </xf>
    <xf numFmtId="0" fontId="9" fillId="0" borderId="32" xfId="0" applyFont="1" applyBorder="1" applyAlignment="1">
      <alignment horizontal="left"/>
    </xf>
    <xf numFmtId="3" fontId="5" fillId="0" borderId="32" xfId="0" applyNumberFormat="1" applyFont="1" applyBorder="1" applyAlignment="1">
      <alignment horizontal="center"/>
    </xf>
    <xf numFmtId="3" fontId="5" fillId="0" borderId="33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32" fillId="0" borderId="11" xfId="0" applyFont="1" applyBorder="1" applyAlignment="1">
      <alignment horizontal="left"/>
    </xf>
    <xf numFmtId="3" fontId="6" fillId="0" borderId="11" xfId="0" applyNumberFormat="1" applyFont="1" applyBorder="1" applyAlignment="1">
      <alignment horizontal="center"/>
    </xf>
    <xf numFmtId="3" fontId="6" fillId="0" borderId="39" xfId="0" applyNumberFormat="1" applyFont="1" applyBorder="1" applyAlignment="1">
      <alignment horizontal="center"/>
    </xf>
    <xf numFmtId="0" fontId="10" fillId="0" borderId="0" xfId="0" applyFont="1" applyAlignment="1">
      <alignment horizontal="right"/>
    </xf>
    <xf numFmtId="167" fontId="14" fillId="0" borderId="0" xfId="0" applyNumberFormat="1" applyFont="1" applyFill="1" applyAlignment="1">
      <alignment horizontal="center" vertical="center" wrapText="1"/>
    </xf>
    <xf numFmtId="167" fontId="1" fillId="0" borderId="47" xfId="0" applyNumberFormat="1" applyFont="1" applyFill="1" applyBorder="1" applyAlignment="1">
      <alignment horizontal="right" vertical="center"/>
    </xf>
    <xf numFmtId="167" fontId="36" fillId="0" borderId="0" xfId="0" applyNumberFormat="1" applyFont="1" applyFill="1" applyAlignment="1">
      <alignment horizontal="center" textRotation="180" wrapText="1"/>
    </xf>
    <xf numFmtId="167" fontId="3" fillId="0" borderId="48" xfId="0" applyNumberFormat="1" applyFont="1" applyFill="1" applyBorder="1" applyAlignment="1">
      <alignment horizontal="center" vertical="center" wrapText="1"/>
    </xf>
    <xf numFmtId="167" fontId="3" fillId="0" borderId="19" xfId="0" applyNumberFormat="1" applyFont="1" applyFill="1" applyBorder="1" applyAlignment="1">
      <alignment horizontal="center" vertical="center" wrapText="1"/>
    </xf>
    <xf numFmtId="167" fontId="3" fillId="0" borderId="52" xfId="0" applyNumberFormat="1" applyFont="1" applyFill="1" applyBorder="1" applyAlignment="1">
      <alignment horizontal="center" vertical="center"/>
    </xf>
    <xf numFmtId="167" fontId="3" fillId="0" borderId="53" xfId="0" applyNumberFormat="1" applyFont="1" applyFill="1" applyBorder="1" applyAlignment="1">
      <alignment horizontal="center" vertical="center"/>
    </xf>
    <xf numFmtId="167" fontId="3" fillId="0" borderId="19" xfId="0" applyNumberFormat="1" applyFont="1" applyFill="1" applyBorder="1" applyAlignment="1">
      <alignment horizontal="center" vertical="center"/>
    </xf>
    <xf numFmtId="167" fontId="3" fillId="0" borderId="54" xfId="0" applyNumberFormat="1" applyFont="1" applyFill="1" applyBorder="1" applyAlignment="1">
      <alignment horizontal="center" vertical="center" wrapText="1"/>
    </xf>
    <xf numFmtId="167" fontId="3" fillId="0" borderId="55" xfId="0" applyNumberFormat="1" applyFont="1" applyFill="1" applyBorder="1" applyAlignment="1">
      <alignment horizontal="center" vertical="center" wrapText="1"/>
    </xf>
    <xf numFmtId="167" fontId="3" fillId="0" borderId="56" xfId="0" applyNumberFormat="1" applyFont="1" applyFill="1" applyBorder="1" applyAlignment="1">
      <alignment horizontal="center" vertical="center" wrapText="1"/>
    </xf>
    <xf numFmtId="167" fontId="3" fillId="0" borderId="57" xfId="0" applyNumberFormat="1" applyFont="1" applyFill="1" applyBorder="1" applyAlignment="1">
      <alignment horizontal="center" vertical="center" wrapText="1"/>
    </xf>
    <xf numFmtId="167" fontId="3" fillId="0" borderId="46" xfId="0" applyNumberFormat="1" applyFont="1" applyFill="1" applyBorder="1" applyAlignment="1">
      <alignment horizontal="center" vertical="center" wrapText="1"/>
    </xf>
    <xf numFmtId="0" fontId="12" fillId="5" borderId="28" xfId="0" applyFont="1" applyFill="1" applyBorder="1" applyAlignment="1">
      <alignment horizontal="center" vertical="center"/>
    </xf>
    <xf numFmtId="0" fontId="12" fillId="5" borderId="58" xfId="0" applyFont="1" applyFill="1" applyBorder="1" applyAlignment="1">
      <alignment horizontal="center" vertical="center"/>
    </xf>
    <xf numFmtId="0" fontId="12" fillId="5" borderId="30" xfId="0" applyFont="1" applyFill="1" applyBorder="1" applyAlignment="1">
      <alignment horizontal="center" vertical="center"/>
    </xf>
    <xf numFmtId="0" fontId="12" fillId="5" borderId="24" xfId="0" applyFont="1" applyFill="1" applyBorder="1" applyAlignment="1">
      <alignment horizontal="center" vertical="center"/>
    </xf>
    <xf numFmtId="0" fontId="12" fillId="10" borderId="30" xfId="0" applyFont="1" applyFill="1" applyBorder="1" applyAlignment="1">
      <alignment horizontal="center" vertical="center"/>
    </xf>
    <xf numFmtId="0" fontId="12" fillId="10" borderId="24" xfId="0" applyFont="1" applyFill="1" applyBorder="1" applyAlignment="1">
      <alignment horizontal="center" vertical="center"/>
    </xf>
    <xf numFmtId="0" fontId="2" fillId="0" borderId="30" xfId="0" applyFont="1" applyBorder="1"/>
    <xf numFmtId="0" fontId="12" fillId="7" borderId="24" xfId="0" applyFont="1" applyFill="1" applyBorder="1"/>
    <xf numFmtId="0" fontId="40" fillId="8" borderId="24" xfId="0" applyFont="1" applyFill="1" applyBorder="1"/>
    <xf numFmtId="0" fontId="12" fillId="2" borderId="24" xfId="0" applyFont="1" applyFill="1" applyBorder="1"/>
    <xf numFmtId="0" fontId="40" fillId="0" borderId="24" xfId="0" applyFont="1" applyBorder="1"/>
    <xf numFmtId="0" fontId="6" fillId="2" borderId="24" xfId="0" applyFont="1" applyFill="1" applyBorder="1"/>
    <xf numFmtId="0" fontId="12" fillId="8" borderId="30" xfId="0" applyFont="1" applyFill="1" applyBorder="1"/>
    <xf numFmtId="0" fontId="6" fillId="8" borderId="24" xfId="0" applyFont="1" applyFill="1" applyBorder="1"/>
    <xf numFmtId="0" fontId="12" fillId="9" borderId="24" xfId="0" applyFont="1" applyFill="1" applyBorder="1"/>
    <xf numFmtId="0" fontId="12" fillId="0" borderId="24" xfId="0" applyFont="1" applyBorder="1" applyAlignment="1">
      <alignment horizontal="center"/>
    </xf>
    <xf numFmtId="0" fontId="6" fillId="2" borderId="35" xfId="0" applyFont="1" applyFill="1" applyBorder="1"/>
    <xf numFmtId="166" fontId="12" fillId="2" borderId="15" xfId="0" applyNumberFormat="1" applyFont="1" applyFill="1" applyBorder="1"/>
    <xf numFmtId="0" fontId="55" fillId="10" borderId="15" xfId="0" applyFont="1" applyFill="1" applyBorder="1" applyAlignment="1">
      <alignment horizontal="center" vertical="center" wrapText="1"/>
    </xf>
  </cellXfs>
  <cellStyles count="9">
    <cellStyle name="Ezres 2" xfId="1" xr:uid="{00000000-0005-0000-0000-000000000000}"/>
    <cellStyle name="Ezres 3" xfId="2" xr:uid="{00000000-0005-0000-0000-000001000000}"/>
    <cellStyle name="Hiperhivatkozás" xfId="3" xr:uid="{00000000-0005-0000-0000-000002000000}"/>
    <cellStyle name="Már látott hiperhivatkozás" xfId="4" xr:uid="{00000000-0005-0000-0000-000003000000}"/>
    <cellStyle name="Normál" xfId="0" builtinId="0"/>
    <cellStyle name="Normál 2" xfId="5" xr:uid="{00000000-0005-0000-0000-000005000000}"/>
    <cellStyle name="Normál_VAGYONK" xfId="6" xr:uid="{00000000-0005-0000-0000-000006000000}"/>
    <cellStyle name="Normál_VAGYONKIM" xfId="7" xr:uid="{00000000-0005-0000-0000-000007000000}"/>
    <cellStyle name="Százalék 2" xfId="8" xr:uid="{00000000-0005-0000-0000-000008000000}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zab&#225;lyzatok\ZARSZREND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1.sz.2.2.sz."/>
      <sheetName val="3.sz.mell."/>
      <sheetName val="4.sz.mell."/>
      <sheetName val="5. sz. mell. "/>
      <sheetName val="6.1. sz. mell"/>
      <sheetName val="6.2. sz. mell"/>
      <sheetName val="6.3. sz. mell"/>
      <sheetName val="6.4. sz. mell"/>
      <sheetName val="7.1. sz. mell"/>
      <sheetName val="7.2. sz. mell"/>
      <sheetName val="7.3. sz. mell"/>
      <sheetName val="7.4. sz. mell"/>
      <sheetName val="8.1. sz. mell."/>
      <sheetName val="8.1.1. sz. mell."/>
      <sheetName val="8.1.2. sz. mell."/>
      <sheetName val="8.1.3. sz. mell."/>
      <sheetName val="8.2. sz. mell."/>
      <sheetName val="8.2.1. sz. mell."/>
      <sheetName val="8.2.2. sz. mell."/>
      <sheetName val="8.2.3. sz. mell."/>
      <sheetName val="8.3. sz. mell."/>
      <sheetName val="8.3.1. sz. mell."/>
      <sheetName val="8.3.2. sz. mell. "/>
      <sheetName val="8.3.3. sz. mell."/>
      <sheetName val="9. sz. mell"/>
      <sheetName val="1.tájékoztató"/>
      <sheetName val="2. tájékoztató tábla"/>
      <sheetName val="3. tájékoztató tábla"/>
      <sheetName val="4. tájékoztató tábla"/>
      <sheetName val="5. tájékoztató tábla"/>
      <sheetName val="6. tájékoztató tábla"/>
      <sheetName val="7.1. tájékoztató tábla"/>
      <sheetName val="7.2. tájékoztató tábla"/>
      <sheetName val="7.3. tájékoztató tábla"/>
      <sheetName val="7.4. tájékoztató tábla"/>
      <sheetName val="8. tájékoztató tábla"/>
      <sheetName val="9. tájékoztató tábla"/>
      <sheetName val="Munka1"/>
    </sheetNames>
    <sheetDataSet>
      <sheetData sheetId="0" refreshError="1">
        <row r="4">
          <cell r="A4" t="str">
            <v>2014. évi eredeti előirányzat BEVÉTELEK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23"/>
  <sheetViews>
    <sheetView topLeftCell="A16" workbookViewId="0">
      <selection activeCell="P57" sqref="P57"/>
    </sheetView>
  </sheetViews>
  <sheetFormatPr defaultRowHeight="15" x14ac:dyDescent="0.25"/>
  <cols>
    <col min="1" max="2" width="3.7109375" style="3" customWidth="1"/>
    <col min="3" max="3" width="7.5703125" style="3" customWidth="1"/>
    <col min="4" max="9" width="9.140625" style="3"/>
    <col min="10" max="10" width="3.28515625" style="3" customWidth="1"/>
    <col min="11" max="11" width="0.140625" style="3" hidden="1" customWidth="1"/>
    <col min="12" max="12" width="4.140625" style="3" hidden="1" customWidth="1"/>
    <col min="13" max="13" width="1.28515625" style="3" hidden="1" customWidth="1"/>
    <col min="14" max="14" width="14.28515625" style="32" customWidth="1"/>
    <col min="15" max="15" width="16.28515625" style="32" customWidth="1"/>
    <col min="16" max="16" width="15" style="32" customWidth="1"/>
    <col min="17" max="16384" width="9.140625" style="3"/>
  </cols>
  <sheetData>
    <row r="1" spans="2:17" x14ac:dyDescent="0.25">
      <c r="N1" s="458" t="s">
        <v>134</v>
      </c>
      <c r="O1" s="459"/>
      <c r="P1" s="459"/>
    </row>
    <row r="2" spans="2:17" x14ac:dyDescent="0.25">
      <c r="N2" s="234"/>
      <c r="O2" s="235"/>
      <c r="P2" s="235"/>
    </row>
    <row r="3" spans="2:17" x14ac:dyDescent="0.25">
      <c r="B3" s="462" t="s">
        <v>517</v>
      </c>
      <c r="C3" s="462"/>
      <c r="D3" s="462"/>
      <c r="E3" s="462"/>
      <c r="F3" s="462"/>
      <c r="G3" s="462"/>
      <c r="H3" s="462"/>
      <c r="I3" s="462"/>
      <c r="J3" s="462"/>
      <c r="K3" s="462"/>
      <c r="L3" s="462"/>
      <c r="M3" s="462"/>
      <c r="N3" s="462"/>
      <c r="O3" s="463"/>
      <c r="P3" s="463"/>
    </row>
    <row r="4" spans="2:17" x14ac:dyDescent="0.25">
      <c r="B4" s="462"/>
      <c r="C4" s="462"/>
      <c r="D4" s="462"/>
      <c r="E4" s="462"/>
      <c r="F4" s="462"/>
      <c r="G4" s="462"/>
      <c r="H4" s="462"/>
      <c r="I4" s="462"/>
      <c r="J4" s="462"/>
      <c r="K4" s="462"/>
      <c r="L4" s="462"/>
      <c r="M4" s="462"/>
      <c r="N4" s="462"/>
      <c r="O4" s="463"/>
      <c r="P4" s="463"/>
    </row>
    <row r="5" spans="2:17" x14ac:dyDescent="0.25">
      <c r="B5" s="462"/>
      <c r="C5" s="462"/>
      <c r="D5" s="462"/>
      <c r="E5" s="462"/>
      <c r="F5" s="462"/>
      <c r="G5" s="462"/>
      <c r="H5" s="462"/>
      <c r="I5" s="462"/>
      <c r="J5" s="462"/>
      <c r="K5" s="462"/>
      <c r="L5" s="462"/>
      <c r="M5" s="462"/>
      <c r="N5" s="462"/>
      <c r="O5" s="463"/>
      <c r="P5" s="463"/>
    </row>
    <row r="6" spans="2:17" x14ac:dyDescent="0.25">
      <c r="B6" s="462"/>
      <c r="C6" s="462"/>
      <c r="D6" s="462"/>
      <c r="E6" s="462"/>
      <c r="F6" s="462"/>
      <c r="G6" s="462"/>
      <c r="H6" s="462"/>
      <c r="I6" s="462"/>
      <c r="J6" s="462"/>
      <c r="K6" s="462"/>
      <c r="L6" s="462"/>
      <c r="M6" s="462"/>
      <c r="N6" s="462"/>
      <c r="O6" s="463"/>
      <c r="P6" s="463"/>
    </row>
    <row r="7" spans="2:17" ht="15" customHeight="1" thickBot="1" x14ac:dyDescent="0.3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64" t="s">
        <v>449</v>
      </c>
      <c r="O7" s="464"/>
      <c r="P7" s="464"/>
      <c r="Q7" s="24"/>
    </row>
    <row r="8" spans="2:17" s="24" customFormat="1" ht="39" customHeight="1" thickBot="1" x14ac:dyDescent="0.25">
      <c r="B8" s="460" t="s">
        <v>0</v>
      </c>
      <c r="C8" s="461"/>
      <c r="D8" s="461"/>
      <c r="E8" s="461"/>
      <c r="F8" s="461"/>
      <c r="G8" s="461"/>
      <c r="H8" s="461"/>
      <c r="I8" s="461"/>
      <c r="J8" s="461"/>
      <c r="K8" s="461"/>
      <c r="L8" s="461"/>
      <c r="M8" s="461"/>
      <c r="N8" s="364" t="s">
        <v>130</v>
      </c>
      <c r="O8" s="364" t="s">
        <v>133</v>
      </c>
      <c r="P8" s="409" t="s">
        <v>132</v>
      </c>
    </row>
    <row r="9" spans="2:17" s="9" customFormat="1" x14ac:dyDescent="0.25">
      <c r="B9" s="187" t="s">
        <v>44</v>
      </c>
      <c r="C9" s="7" t="s">
        <v>53</v>
      </c>
      <c r="D9" s="7"/>
      <c r="E9" s="7"/>
      <c r="F9" s="7"/>
      <c r="G9" s="7"/>
      <c r="H9" s="7"/>
      <c r="I9" s="7"/>
      <c r="J9" s="7"/>
      <c r="K9" s="7"/>
      <c r="L9" s="7"/>
      <c r="M9" s="7"/>
      <c r="N9" s="181">
        <f>SUM(N10:N16)</f>
        <v>50848053</v>
      </c>
      <c r="O9" s="181">
        <f>SUM(O10:O16)</f>
        <v>55348247</v>
      </c>
      <c r="P9" s="410">
        <f>SUM(P10:P16)</f>
        <v>55332026</v>
      </c>
    </row>
    <row r="10" spans="2:17" x14ac:dyDescent="0.25">
      <c r="B10" s="189" t="s">
        <v>32</v>
      </c>
      <c r="C10" s="11" t="s">
        <v>1</v>
      </c>
      <c r="D10" s="12" t="s">
        <v>2</v>
      </c>
      <c r="E10" s="12"/>
      <c r="F10" s="12"/>
      <c r="G10" s="12"/>
      <c r="H10" s="12"/>
      <c r="I10" s="12"/>
      <c r="J10" s="12"/>
      <c r="K10" s="12"/>
      <c r="L10" s="12"/>
      <c r="M10" s="12"/>
      <c r="N10" s="33">
        <v>17848099</v>
      </c>
      <c r="O10" s="33">
        <v>18082067</v>
      </c>
      <c r="P10" s="33">
        <v>18082067</v>
      </c>
    </row>
    <row r="11" spans="2:17" x14ac:dyDescent="0.25">
      <c r="B11" s="190" t="s">
        <v>33</v>
      </c>
      <c r="C11" s="14" t="s">
        <v>3</v>
      </c>
      <c r="D11" s="15" t="s">
        <v>4</v>
      </c>
      <c r="E11" s="15"/>
      <c r="F11" s="15"/>
      <c r="G11" s="15"/>
      <c r="H11" s="15"/>
      <c r="I11" s="15"/>
      <c r="J11" s="15"/>
      <c r="K11" s="15"/>
      <c r="L11" s="15"/>
      <c r="M11" s="15"/>
      <c r="N11" s="33">
        <v>14661217</v>
      </c>
      <c r="O11" s="33">
        <v>16158234</v>
      </c>
      <c r="P11" s="33">
        <v>16158234</v>
      </c>
    </row>
    <row r="12" spans="2:17" x14ac:dyDescent="0.25">
      <c r="B12" s="190" t="s">
        <v>34</v>
      </c>
      <c r="C12" s="14" t="s">
        <v>5</v>
      </c>
      <c r="D12" s="15" t="s">
        <v>405</v>
      </c>
      <c r="E12" s="15"/>
      <c r="F12" s="15"/>
      <c r="G12" s="15"/>
      <c r="H12" s="15"/>
      <c r="I12" s="15"/>
      <c r="J12" s="15"/>
      <c r="K12" s="15"/>
      <c r="L12" s="15"/>
      <c r="M12" s="15"/>
      <c r="N12" s="33">
        <v>9050837</v>
      </c>
      <c r="O12" s="33">
        <v>10181036</v>
      </c>
      <c r="P12" s="33">
        <v>10181036</v>
      </c>
    </row>
    <row r="13" spans="2:17" x14ac:dyDescent="0.25">
      <c r="B13" s="190" t="s">
        <v>35</v>
      </c>
      <c r="C13" s="14" t="s">
        <v>6</v>
      </c>
      <c r="D13" s="15" t="s">
        <v>7</v>
      </c>
      <c r="E13" s="15"/>
      <c r="F13" s="15"/>
      <c r="G13" s="15"/>
      <c r="H13" s="15"/>
      <c r="I13" s="15"/>
      <c r="J13" s="15"/>
      <c r="K13" s="15"/>
      <c r="L13" s="15"/>
      <c r="M13" s="15"/>
      <c r="N13" s="33">
        <v>1800000</v>
      </c>
      <c r="O13" s="33">
        <v>1800000</v>
      </c>
      <c r="P13" s="33">
        <v>1800000</v>
      </c>
    </row>
    <row r="14" spans="2:17" ht="14.25" customHeight="1" x14ac:dyDescent="0.25">
      <c r="B14" s="190" t="s">
        <v>36</v>
      </c>
      <c r="C14" s="14" t="s">
        <v>8</v>
      </c>
      <c r="D14" s="15" t="s">
        <v>430</v>
      </c>
      <c r="E14" s="15"/>
      <c r="F14" s="15"/>
      <c r="G14" s="15"/>
      <c r="H14" s="15"/>
      <c r="I14" s="15"/>
      <c r="J14" s="15"/>
      <c r="K14" s="15"/>
      <c r="L14" s="15"/>
      <c r="M14" s="15"/>
      <c r="N14" s="33">
        <v>0</v>
      </c>
      <c r="O14" s="33">
        <v>842010</v>
      </c>
      <c r="P14" s="412">
        <v>842010</v>
      </c>
    </row>
    <row r="15" spans="2:17" ht="14.25" customHeight="1" x14ac:dyDescent="0.25">
      <c r="B15" s="190" t="s">
        <v>37</v>
      </c>
      <c r="C15" s="14" t="s">
        <v>468</v>
      </c>
      <c r="D15" s="15" t="s">
        <v>469</v>
      </c>
      <c r="E15" s="15"/>
      <c r="F15" s="15"/>
      <c r="G15" s="15"/>
      <c r="H15" s="15"/>
      <c r="I15" s="15"/>
      <c r="J15" s="15"/>
      <c r="K15" s="15"/>
      <c r="L15" s="15"/>
      <c r="M15" s="15"/>
      <c r="N15" s="33">
        <v>1070900</v>
      </c>
      <c r="O15" s="33">
        <v>1070900</v>
      </c>
      <c r="P15" s="412">
        <v>1070900</v>
      </c>
    </row>
    <row r="16" spans="2:17" x14ac:dyDescent="0.25">
      <c r="B16" s="189" t="s">
        <v>38</v>
      </c>
      <c r="C16" s="11" t="s">
        <v>9</v>
      </c>
      <c r="D16" s="12" t="s">
        <v>384</v>
      </c>
      <c r="E16" s="12"/>
      <c r="F16" s="12"/>
      <c r="G16" s="12"/>
      <c r="H16" s="12"/>
      <c r="I16" s="12"/>
      <c r="J16" s="12"/>
      <c r="K16" s="12"/>
      <c r="L16" s="12"/>
      <c r="M16" s="12"/>
      <c r="N16" s="33">
        <v>6417000</v>
      </c>
      <c r="O16" s="178">
        <v>7214000</v>
      </c>
      <c r="P16" s="411">
        <v>7197779</v>
      </c>
    </row>
    <row r="17" spans="2:22" ht="12.75" customHeight="1" x14ac:dyDescent="0.25">
      <c r="B17" s="188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29"/>
      <c r="O17" s="56"/>
      <c r="P17" s="413"/>
    </row>
    <row r="18" spans="2:22" s="9" customFormat="1" x14ac:dyDescent="0.25">
      <c r="B18" s="187" t="s">
        <v>45</v>
      </c>
      <c r="C18" s="7" t="s">
        <v>54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181">
        <f>SUM(N19:N21)</f>
        <v>5254838</v>
      </c>
      <c r="O18" s="181">
        <f>SUM(O19:O21)</f>
        <v>58151872</v>
      </c>
      <c r="P18" s="410">
        <f>SUM(P19:P21)</f>
        <v>58102451</v>
      </c>
    </row>
    <row r="19" spans="2:22" x14ac:dyDescent="0.25">
      <c r="B19" s="189" t="s">
        <v>32</v>
      </c>
      <c r="C19" s="11" t="s">
        <v>518</v>
      </c>
      <c r="D19" s="12" t="s">
        <v>519</v>
      </c>
      <c r="E19" s="12"/>
      <c r="F19" s="12"/>
      <c r="G19" s="12"/>
      <c r="H19" s="12"/>
      <c r="I19" s="12"/>
      <c r="J19" s="12"/>
      <c r="K19" s="12"/>
      <c r="L19" s="12"/>
      <c r="M19" s="12"/>
      <c r="N19" s="33"/>
      <c r="O19" s="33"/>
      <c r="P19" s="411"/>
    </row>
    <row r="20" spans="2:22" x14ac:dyDescent="0.25">
      <c r="B20" s="243" t="s">
        <v>33</v>
      </c>
      <c r="C20" s="18" t="s">
        <v>450</v>
      </c>
      <c r="D20" s="19" t="s">
        <v>451</v>
      </c>
      <c r="E20" s="19"/>
      <c r="F20" s="19"/>
      <c r="G20" s="19"/>
      <c r="H20" s="19"/>
      <c r="I20" s="19"/>
      <c r="J20" s="19"/>
      <c r="K20" s="19"/>
      <c r="L20" s="19"/>
      <c r="M20" s="19"/>
      <c r="N20" s="33"/>
      <c r="O20" s="33"/>
      <c r="P20" s="411"/>
    </row>
    <row r="21" spans="2:22" x14ac:dyDescent="0.25">
      <c r="B21" s="191" t="s">
        <v>34</v>
      </c>
      <c r="C21" s="11" t="s">
        <v>10</v>
      </c>
      <c r="D21" s="455" t="s">
        <v>406</v>
      </c>
      <c r="E21" s="456"/>
      <c r="F21" s="456"/>
      <c r="G21" s="456"/>
      <c r="H21" s="456"/>
      <c r="I21" s="456"/>
      <c r="J21" s="457"/>
      <c r="K21" s="11"/>
      <c r="L21" s="11"/>
      <c r="M21" s="10"/>
      <c r="N21" s="33">
        <v>5254838</v>
      </c>
      <c r="O21" s="33">
        <v>58151872</v>
      </c>
      <c r="P21" s="411">
        <v>58102451</v>
      </c>
    </row>
    <row r="22" spans="2:22" ht="12.75" customHeight="1" x14ac:dyDescent="0.25">
      <c r="B22" s="18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29"/>
      <c r="O22" s="56"/>
      <c r="P22" s="413"/>
    </row>
    <row r="23" spans="2:22" s="9" customFormat="1" x14ac:dyDescent="0.25">
      <c r="B23" s="187" t="s">
        <v>46</v>
      </c>
      <c r="C23" s="7" t="s">
        <v>55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181">
        <f>SUM(N24:N29)</f>
        <v>10500000</v>
      </c>
      <c r="O23" s="181">
        <f>SUM(O24:O29)</f>
        <v>11710000</v>
      </c>
      <c r="P23" s="410">
        <f>SUM(P24:P29)</f>
        <v>11475306</v>
      </c>
    </row>
    <row r="24" spans="2:22" x14ac:dyDescent="0.25">
      <c r="B24" s="189" t="s">
        <v>32</v>
      </c>
      <c r="C24" s="11" t="s">
        <v>11</v>
      </c>
      <c r="D24" s="12" t="s">
        <v>12</v>
      </c>
      <c r="E24" s="12"/>
      <c r="F24" s="12"/>
      <c r="G24" s="12"/>
      <c r="H24" s="12"/>
      <c r="I24" s="12"/>
      <c r="J24" s="12"/>
      <c r="K24" s="12"/>
      <c r="L24" s="12"/>
      <c r="M24" s="12"/>
      <c r="N24" s="33"/>
      <c r="O24" s="33"/>
      <c r="P24" s="411"/>
    </row>
    <row r="25" spans="2:22" x14ac:dyDescent="0.25">
      <c r="B25" s="188" t="s">
        <v>33</v>
      </c>
      <c r="C25" s="20" t="s">
        <v>28</v>
      </c>
      <c r="D25" s="128" t="s">
        <v>385</v>
      </c>
      <c r="E25" s="128"/>
      <c r="F25" s="128"/>
      <c r="G25" s="128"/>
      <c r="H25" s="128"/>
      <c r="I25" s="128"/>
      <c r="J25" s="128"/>
      <c r="K25" s="128"/>
      <c r="L25" s="128"/>
      <c r="M25" s="128"/>
      <c r="N25" s="33">
        <v>2000000</v>
      </c>
      <c r="O25" s="33">
        <v>2150000</v>
      </c>
      <c r="P25" s="411">
        <v>2015344</v>
      </c>
    </row>
    <row r="26" spans="2:22" x14ac:dyDescent="0.25">
      <c r="B26" s="188" t="s">
        <v>35</v>
      </c>
      <c r="C26" s="20" t="s">
        <v>15</v>
      </c>
      <c r="D26" s="128" t="s">
        <v>16</v>
      </c>
      <c r="E26" s="128"/>
      <c r="F26" s="128"/>
      <c r="G26" s="128"/>
      <c r="H26" s="128"/>
      <c r="I26" s="128"/>
      <c r="J26" s="128"/>
      <c r="K26" s="128"/>
      <c r="L26" s="128"/>
      <c r="M26" s="128"/>
      <c r="N26" s="33">
        <v>6000000</v>
      </c>
      <c r="O26" s="33">
        <v>6300000</v>
      </c>
      <c r="P26" s="411">
        <v>6269595</v>
      </c>
      <c r="V26" s="316"/>
    </row>
    <row r="27" spans="2:22" x14ac:dyDescent="0.25">
      <c r="B27" s="189" t="s">
        <v>36</v>
      </c>
      <c r="C27" s="11" t="s">
        <v>13</v>
      </c>
      <c r="D27" s="12" t="s">
        <v>29</v>
      </c>
      <c r="E27" s="12"/>
      <c r="F27" s="12"/>
      <c r="G27" s="12"/>
      <c r="H27" s="12"/>
      <c r="I27" s="12"/>
      <c r="J27" s="12"/>
      <c r="K27" s="12"/>
      <c r="L27" s="12"/>
      <c r="M27" s="12"/>
      <c r="N27" s="33">
        <v>2500000</v>
      </c>
      <c r="O27" s="33">
        <v>3200000</v>
      </c>
      <c r="P27" s="411">
        <v>3139802</v>
      </c>
    </row>
    <row r="28" spans="2:22" x14ac:dyDescent="0.25">
      <c r="B28" s="189" t="s">
        <v>37</v>
      </c>
      <c r="C28" s="11" t="s">
        <v>30</v>
      </c>
      <c r="D28" s="12" t="s">
        <v>14</v>
      </c>
      <c r="E28" s="12"/>
      <c r="F28" s="12"/>
      <c r="G28" s="12"/>
      <c r="H28" s="12"/>
      <c r="I28" s="12"/>
      <c r="J28" s="12"/>
      <c r="K28" s="12"/>
      <c r="L28" s="12"/>
      <c r="M28" s="12"/>
      <c r="N28" s="33">
        <v>0</v>
      </c>
      <c r="O28" s="33">
        <v>0</v>
      </c>
      <c r="P28" s="411"/>
    </row>
    <row r="29" spans="2:22" x14ac:dyDescent="0.25">
      <c r="B29" s="189" t="s">
        <v>38</v>
      </c>
      <c r="C29" s="20" t="s">
        <v>31</v>
      </c>
      <c r="D29" s="128" t="s">
        <v>431</v>
      </c>
      <c r="E29" s="128"/>
      <c r="F29" s="128"/>
      <c r="G29" s="128"/>
      <c r="H29" s="128"/>
      <c r="I29" s="128"/>
      <c r="J29" s="128"/>
      <c r="K29" s="128"/>
      <c r="L29" s="128"/>
      <c r="M29" s="128"/>
      <c r="N29" s="33">
        <v>0</v>
      </c>
      <c r="O29" s="33">
        <v>60000</v>
      </c>
      <c r="P29" s="411">
        <v>50565</v>
      </c>
    </row>
    <row r="30" spans="2:22" ht="15.75" thickBot="1" x14ac:dyDescent="0.3">
      <c r="B30" s="18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29"/>
      <c r="O30" s="29"/>
      <c r="P30" s="414"/>
    </row>
    <row r="31" spans="2:22" s="9" customFormat="1" x14ac:dyDescent="0.25">
      <c r="B31" s="187" t="s">
        <v>47</v>
      </c>
      <c r="C31" s="7" t="s">
        <v>56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180">
        <f>SUM(N32:N40)</f>
        <v>22731601</v>
      </c>
      <c r="O31" s="180">
        <f>SUM(O32:O40)</f>
        <v>24585892</v>
      </c>
      <c r="P31" s="415">
        <f>SUM(P32:P40)</f>
        <v>24420296</v>
      </c>
    </row>
    <row r="32" spans="2:22" x14ac:dyDescent="0.25">
      <c r="B32" s="189" t="s">
        <v>32</v>
      </c>
      <c r="C32" s="11" t="s">
        <v>17</v>
      </c>
      <c r="D32" s="12" t="s">
        <v>18</v>
      </c>
      <c r="E32" s="12"/>
      <c r="F32" s="12"/>
      <c r="G32" s="12"/>
      <c r="H32" s="12"/>
      <c r="I32" s="12"/>
      <c r="J32" s="12"/>
      <c r="K32" s="12"/>
      <c r="L32" s="12"/>
      <c r="M32" s="12"/>
      <c r="N32" s="33"/>
      <c r="O32" s="33"/>
      <c r="P32" s="412"/>
    </row>
    <row r="33" spans="1:16" x14ac:dyDescent="0.25">
      <c r="B33" s="189" t="s">
        <v>33</v>
      </c>
      <c r="C33" s="11" t="s">
        <v>19</v>
      </c>
      <c r="D33" s="12" t="s">
        <v>386</v>
      </c>
      <c r="E33" s="12"/>
      <c r="F33" s="12"/>
      <c r="G33" s="12"/>
      <c r="H33" s="12"/>
      <c r="I33" s="12"/>
      <c r="J33" s="12"/>
      <c r="K33" s="12"/>
      <c r="L33" s="12"/>
      <c r="M33" s="12"/>
      <c r="N33" s="33">
        <v>4295000</v>
      </c>
      <c r="O33" s="33">
        <v>4295000</v>
      </c>
      <c r="P33" s="412">
        <v>4422685</v>
      </c>
    </row>
    <row r="34" spans="1:16" x14ac:dyDescent="0.25">
      <c r="B34" s="189" t="s">
        <v>34</v>
      </c>
      <c r="C34" s="11" t="s">
        <v>20</v>
      </c>
      <c r="D34" s="12" t="s">
        <v>48</v>
      </c>
      <c r="E34" s="12"/>
      <c r="F34" s="12"/>
      <c r="G34" s="12"/>
      <c r="H34" s="12"/>
      <c r="I34" s="12"/>
      <c r="J34" s="12"/>
      <c r="K34" s="12"/>
      <c r="L34" s="12"/>
      <c r="M34" s="12"/>
      <c r="N34" s="33">
        <v>10293000</v>
      </c>
      <c r="O34" s="33">
        <v>10293000</v>
      </c>
      <c r="P34" s="412">
        <v>10292364</v>
      </c>
    </row>
    <row r="35" spans="1:16" x14ac:dyDescent="0.25">
      <c r="B35" s="189" t="s">
        <v>35</v>
      </c>
      <c r="C35" s="11" t="s">
        <v>432</v>
      </c>
      <c r="D35" s="12" t="s">
        <v>433</v>
      </c>
      <c r="E35" s="12"/>
      <c r="F35" s="12"/>
      <c r="G35" s="12"/>
      <c r="H35" s="12"/>
      <c r="I35" s="12"/>
      <c r="J35" s="12"/>
      <c r="K35" s="12"/>
      <c r="L35" s="12"/>
      <c r="M35" s="12"/>
      <c r="N35" s="33">
        <v>580000</v>
      </c>
      <c r="O35" s="33">
        <v>905000</v>
      </c>
      <c r="P35" s="412">
        <v>807092</v>
      </c>
    </row>
    <row r="36" spans="1:16" x14ac:dyDescent="0.25">
      <c r="B36" s="189" t="s">
        <v>36</v>
      </c>
      <c r="C36" s="11" t="s">
        <v>21</v>
      </c>
      <c r="D36" s="12" t="s">
        <v>387</v>
      </c>
      <c r="E36" s="12"/>
      <c r="F36" s="12"/>
      <c r="G36" s="12"/>
      <c r="H36" s="12"/>
      <c r="I36" s="12"/>
      <c r="J36" s="12"/>
      <c r="K36" s="12"/>
      <c r="L36" s="12"/>
      <c r="M36" s="12"/>
      <c r="N36" s="33">
        <v>782000</v>
      </c>
      <c r="O36" s="33">
        <v>782000</v>
      </c>
      <c r="P36" s="412">
        <v>616879</v>
      </c>
    </row>
    <row r="37" spans="1:16" x14ac:dyDescent="0.25">
      <c r="B37" s="189" t="s">
        <v>37</v>
      </c>
      <c r="C37" s="20" t="s">
        <v>22</v>
      </c>
      <c r="D37" s="128" t="s">
        <v>141</v>
      </c>
      <c r="E37" s="128"/>
      <c r="F37" s="128"/>
      <c r="G37" s="128"/>
      <c r="H37" s="128"/>
      <c r="I37" s="128"/>
      <c r="J37" s="128"/>
      <c r="K37" s="128"/>
      <c r="L37" s="128"/>
      <c r="M37" s="128"/>
      <c r="N37" s="33">
        <v>6776601</v>
      </c>
      <c r="O37" s="33">
        <v>7516892</v>
      </c>
      <c r="P37" s="412">
        <v>7492796</v>
      </c>
    </row>
    <row r="38" spans="1:16" x14ac:dyDescent="0.25">
      <c r="B38" s="189" t="s">
        <v>38</v>
      </c>
      <c r="C38" s="11" t="s">
        <v>23</v>
      </c>
      <c r="D38" s="12" t="s">
        <v>49</v>
      </c>
      <c r="E38" s="12"/>
      <c r="F38" s="12"/>
      <c r="G38" s="12"/>
      <c r="H38" s="12"/>
      <c r="I38" s="12"/>
      <c r="J38" s="12"/>
      <c r="K38" s="12"/>
      <c r="L38" s="12"/>
      <c r="M38" s="12"/>
      <c r="N38" s="315"/>
      <c r="O38" s="315">
        <v>0</v>
      </c>
      <c r="P38" s="412"/>
    </row>
    <row r="39" spans="1:16" x14ac:dyDescent="0.25">
      <c r="B39" s="189" t="s">
        <v>39</v>
      </c>
      <c r="C39" s="11" t="s">
        <v>452</v>
      </c>
      <c r="D39" s="12" t="s">
        <v>453</v>
      </c>
      <c r="E39" s="12"/>
      <c r="F39" s="12"/>
      <c r="G39" s="12"/>
      <c r="H39" s="12"/>
      <c r="I39" s="12"/>
      <c r="J39" s="13"/>
      <c r="K39" s="19"/>
      <c r="L39" s="19"/>
      <c r="M39" s="19"/>
      <c r="N39" s="33">
        <v>5000</v>
      </c>
      <c r="O39" s="33">
        <v>5000</v>
      </c>
      <c r="P39" s="412">
        <v>38</v>
      </c>
    </row>
    <row r="40" spans="1:16" x14ac:dyDescent="0.25">
      <c r="B40" s="190" t="s">
        <v>40</v>
      </c>
      <c r="C40" s="11" t="s">
        <v>470</v>
      </c>
      <c r="D40" s="10" t="s">
        <v>471</v>
      </c>
      <c r="E40" s="12"/>
      <c r="F40" s="12"/>
      <c r="G40" s="406"/>
      <c r="H40" s="406"/>
      <c r="I40" s="406"/>
      <c r="J40" s="408"/>
      <c r="K40" s="128"/>
      <c r="L40" s="128"/>
      <c r="M40" s="128"/>
      <c r="N40" s="33">
        <v>0</v>
      </c>
      <c r="O40" s="33">
        <v>789000</v>
      </c>
      <c r="P40" s="412">
        <v>788442</v>
      </c>
    </row>
    <row r="41" spans="1:16" ht="15.75" thickBot="1" x14ac:dyDescent="0.3">
      <c r="B41" s="188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29"/>
      <c r="O41" s="29"/>
      <c r="P41" s="407"/>
    </row>
    <row r="42" spans="1:16" s="9" customFormat="1" x14ac:dyDescent="0.25">
      <c r="B42" s="194" t="s">
        <v>52</v>
      </c>
      <c r="C42" s="195" t="s">
        <v>57</v>
      </c>
      <c r="D42" s="195"/>
      <c r="E42" s="195"/>
      <c r="F42" s="195"/>
      <c r="G42" s="195"/>
      <c r="H42" s="195"/>
      <c r="I42" s="195"/>
      <c r="J42" s="195"/>
      <c r="K42" s="195"/>
      <c r="L42" s="195"/>
      <c r="M42" s="195"/>
      <c r="N42" s="180">
        <f>SUM(N43:N44)</f>
        <v>11771000</v>
      </c>
      <c r="O42" s="180">
        <f>SUM(O43:O44)</f>
        <v>13291000</v>
      </c>
      <c r="P42" s="415">
        <f>SUM(P43:P44)</f>
        <v>13291700</v>
      </c>
    </row>
    <row r="43" spans="1:16" s="9" customFormat="1" x14ac:dyDescent="0.25">
      <c r="B43" s="314" t="s">
        <v>32</v>
      </c>
      <c r="C43" s="23" t="s">
        <v>454</v>
      </c>
      <c r="D43" s="130" t="s">
        <v>455</v>
      </c>
      <c r="E43" s="130"/>
      <c r="F43" s="130"/>
      <c r="G43" s="57"/>
      <c r="H43" s="57"/>
      <c r="I43" s="57"/>
      <c r="J43" s="57"/>
      <c r="K43" s="57"/>
      <c r="L43" s="57"/>
      <c r="M43" s="57"/>
      <c r="N43" s="178">
        <v>11771000</v>
      </c>
      <c r="O43" s="178">
        <v>13291000</v>
      </c>
      <c r="P43" s="416">
        <v>13291700</v>
      </c>
    </row>
    <row r="44" spans="1:16" x14ac:dyDescent="0.25">
      <c r="B44" s="191" t="s">
        <v>33</v>
      </c>
      <c r="C44" s="11" t="s">
        <v>472</v>
      </c>
      <c r="D44" s="455" t="s">
        <v>473</v>
      </c>
      <c r="E44" s="456"/>
      <c r="F44" s="456"/>
      <c r="G44" s="456"/>
      <c r="H44" s="456"/>
      <c r="I44" s="456"/>
      <c r="J44" s="457"/>
      <c r="K44" s="11"/>
      <c r="L44" s="11"/>
      <c r="M44" s="10"/>
      <c r="N44" s="33">
        <v>0</v>
      </c>
      <c r="O44" s="56"/>
      <c r="P44" s="417"/>
    </row>
    <row r="45" spans="1:16" x14ac:dyDescent="0.25">
      <c r="B45" s="188"/>
      <c r="C45" s="128"/>
      <c r="D45" s="128"/>
      <c r="E45" s="128"/>
      <c r="F45" s="128"/>
      <c r="G45" s="128"/>
      <c r="H45" s="128"/>
      <c r="I45" s="128"/>
      <c r="J45" s="128"/>
      <c r="K45" s="128"/>
      <c r="L45" s="128"/>
      <c r="M45" s="128"/>
      <c r="N45" s="29"/>
      <c r="O45" s="56"/>
      <c r="P45" s="417"/>
    </row>
    <row r="46" spans="1:16" s="9" customFormat="1" x14ac:dyDescent="0.25">
      <c r="B46" s="319" t="s">
        <v>58</v>
      </c>
      <c r="C46" s="320" t="s">
        <v>474</v>
      </c>
      <c r="D46" s="321"/>
      <c r="E46" s="321"/>
      <c r="F46" s="321"/>
      <c r="G46" s="321"/>
      <c r="H46" s="321"/>
      <c r="I46" s="321"/>
      <c r="J46" s="321"/>
      <c r="K46" s="322"/>
      <c r="L46" s="322"/>
      <c r="M46" s="322"/>
      <c r="N46" s="362">
        <f>SUM(N47)</f>
        <v>0</v>
      </c>
      <c r="O46" s="362">
        <f t="shared" ref="O46:P46" si="0">SUM(O47)</f>
        <v>0</v>
      </c>
      <c r="P46" s="418">
        <f t="shared" si="0"/>
        <v>0</v>
      </c>
    </row>
    <row r="47" spans="1:16" s="317" customFormat="1" x14ac:dyDescent="0.25">
      <c r="A47" s="422"/>
      <c r="B47" s="360" t="s">
        <v>32</v>
      </c>
      <c r="C47" s="318" t="s">
        <v>475</v>
      </c>
      <c r="D47" s="465" t="s">
        <v>476</v>
      </c>
      <c r="E47" s="466"/>
      <c r="F47" s="466"/>
      <c r="G47" s="466"/>
      <c r="H47" s="466"/>
      <c r="I47" s="466"/>
      <c r="J47" s="467"/>
      <c r="K47" s="318"/>
      <c r="L47" s="318"/>
      <c r="M47" s="361"/>
      <c r="N47" s="363">
        <v>0</v>
      </c>
      <c r="O47" s="363"/>
      <c r="P47" s="419"/>
    </row>
    <row r="48" spans="1:16" x14ac:dyDescent="0.25">
      <c r="B48" s="188"/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29"/>
      <c r="O48" s="56"/>
      <c r="P48" s="417"/>
    </row>
    <row r="49" spans="2:16" s="9" customFormat="1" x14ac:dyDescent="0.25">
      <c r="B49" s="187" t="s">
        <v>58</v>
      </c>
      <c r="C49" s="452" t="s">
        <v>59</v>
      </c>
      <c r="D49" s="453"/>
      <c r="E49" s="453"/>
      <c r="F49" s="453"/>
      <c r="G49" s="453"/>
      <c r="H49" s="453"/>
      <c r="I49" s="453"/>
      <c r="J49" s="454"/>
      <c r="K49" s="6"/>
      <c r="L49" s="6"/>
      <c r="M49" s="131"/>
      <c r="N49" s="181"/>
      <c r="O49" s="181">
        <f>SUM(O50:O51)</f>
        <v>0</v>
      </c>
      <c r="P49" s="420">
        <f>SUM(P50:P51)</f>
        <v>0</v>
      </c>
    </row>
    <row r="50" spans="2:16" x14ac:dyDescent="0.25">
      <c r="B50" s="189" t="s">
        <v>32</v>
      </c>
      <c r="C50" s="11" t="s">
        <v>24</v>
      </c>
      <c r="D50" s="12" t="s">
        <v>404</v>
      </c>
      <c r="E50" s="12"/>
      <c r="F50" s="12"/>
      <c r="G50" s="12"/>
      <c r="H50" s="12"/>
      <c r="I50" s="12"/>
      <c r="J50" s="12"/>
      <c r="K50" s="12"/>
      <c r="L50" s="12"/>
      <c r="M50" s="12"/>
      <c r="N50" s="33"/>
      <c r="O50" s="33"/>
      <c r="P50" s="412"/>
    </row>
    <row r="51" spans="2:16" x14ac:dyDescent="0.25">
      <c r="B51" s="189" t="s">
        <v>33</v>
      </c>
      <c r="C51" s="11" t="s">
        <v>434</v>
      </c>
      <c r="D51" s="10" t="s">
        <v>138</v>
      </c>
      <c r="E51" s="12"/>
      <c r="F51" s="12"/>
      <c r="G51" s="12"/>
      <c r="H51" s="12"/>
      <c r="I51" s="12"/>
      <c r="J51" s="12"/>
      <c r="K51" s="12"/>
      <c r="L51" s="13"/>
      <c r="M51" s="128"/>
      <c r="N51" s="33">
        <v>0</v>
      </c>
      <c r="O51" s="33"/>
      <c r="P51" s="412"/>
    </row>
    <row r="52" spans="2:16" x14ac:dyDescent="0.25">
      <c r="B52" s="18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29"/>
      <c r="O52" s="33"/>
      <c r="P52" s="412"/>
    </row>
    <row r="53" spans="2:16" s="9" customFormat="1" x14ac:dyDescent="0.25">
      <c r="B53" s="187" t="s">
        <v>60</v>
      </c>
      <c r="C53" s="7" t="s">
        <v>62</v>
      </c>
      <c r="D53" s="7"/>
      <c r="E53" s="7"/>
      <c r="F53" s="7"/>
      <c r="G53" s="7"/>
      <c r="H53" s="7"/>
      <c r="I53" s="7"/>
      <c r="J53" s="7"/>
      <c r="K53" s="7"/>
      <c r="L53" s="7"/>
      <c r="M53" s="7"/>
      <c r="N53" s="181">
        <f>SUM(N54:N57)</f>
        <v>17594508</v>
      </c>
      <c r="O53" s="181">
        <f>SUM(O54:O57)</f>
        <v>52312989</v>
      </c>
      <c r="P53" s="420">
        <f>SUM(P54:P57)</f>
        <v>52312989</v>
      </c>
    </row>
    <row r="54" spans="2:16" x14ac:dyDescent="0.25">
      <c r="B54" s="189" t="s">
        <v>32</v>
      </c>
      <c r="C54" s="11" t="s">
        <v>25</v>
      </c>
      <c r="D54" s="12" t="s">
        <v>61</v>
      </c>
      <c r="E54" s="12"/>
      <c r="F54" s="12"/>
      <c r="G54" s="12"/>
      <c r="H54" s="12"/>
      <c r="I54" s="12"/>
      <c r="J54" s="12"/>
      <c r="K54" s="12"/>
      <c r="L54" s="12"/>
      <c r="M54" s="12"/>
      <c r="N54" s="33">
        <v>0</v>
      </c>
      <c r="O54" s="33">
        <v>0</v>
      </c>
      <c r="P54" s="412"/>
    </row>
    <row r="55" spans="2:16" x14ac:dyDescent="0.25">
      <c r="B55" s="189" t="s">
        <v>33</v>
      </c>
      <c r="C55" s="11" t="s">
        <v>26</v>
      </c>
      <c r="D55" s="12" t="s">
        <v>27</v>
      </c>
      <c r="E55" s="12"/>
      <c r="F55" s="12"/>
      <c r="G55" s="12"/>
      <c r="H55" s="12"/>
      <c r="I55" s="12"/>
      <c r="J55" s="12"/>
      <c r="K55" s="12"/>
      <c r="L55" s="12"/>
      <c r="M55" s="12"/>
      <c r="N55" s="33">
        <v>17594508</v>
      </c>
      <c r="O55" s="33">
        <v>50232475</v>
      </c>
      <c r="P55" s="412">
        <v>50232475</v>
      </c>
    </row>
    <row r="56" spans="2:16" x14ac:dyDescent="0.25">
      <c r="B56" s="189" t="s">
        <v>34</v>
      </c>
      <c r="C56" s="11" t="s">
        <v>142</v>
      </c>
      <c r="D56" s="12" t="s">
        <v>143</v>
      </c>
      <c r="E56" s="12"/>
      <c r="F56" s="12"/>
      <c r="G56" s="12"/>
      <c r="H56" s="12"/>
      <c r="I56" s="12"/>
      <c r="J56" s="12"/>
      <c r="K56" s="12"/>
      <c r="L56" s="12"/>
      <c r="M56" s="12"/>
      <c r="N56" s="33">
        <v>0</v>
      </c>
      <c r="O56" s="33">
        <v>2080514</v>
      </c>
      <c r="P56" s="412">
        <v>2080514</v>
      </c>
    </row>
    <row r="57" spans="2:16" ht="12.75" customHeight="1" x14ac:dyDescent="0.25">
      <c r="B57" s="188"/>
      <c r="C57" s="128"/>
      <c r="D57" s="128"/>
      <c r="E57" s="128"/>
      <c r="F57" s="128"/>
      <c r="G57" s="128"/>
      <c r="H57" s="128"/>
      <c r="I57" s="128"/>
      <c r="J57" s="128"/>
      <c r="K57" s="128"/>
      <c r="L57" s="128"/>
      <c r="M57" s="128"/>
      <c r="N57" s="29"/>
      <c r="O57" s="33"/>
      <c r="P57" s="412"/>
    </row>
    <row r="58" spans="2:16" s="9" customFormat="1" ht="15.75" thickBot="1" x14ac:dyDescent="0.3">
      <c r="B58" s="245" t="s">
        <v>398</v>
      </c>
      <c r="C58" s="246"/>
      <c r="D58" s="246"/>
      <c r="E58" s="246"/>
      <c r="F58" s="246"/>
      <c r="G58" s="246"/>
      <c r="H58" s="246"/>
      <c r="I58" s="246"/>
      <c r="J58" s="246"/>
      <c r="K58" s="246"/>
      <c r="L58" s="246"/>
      <c r="M58" s="246"/>
      <c r="N58" s="31">
        <f>SUM(N9,N18,N23,N31,N42,N46,N49,N53)</f>
        <v>118700000</v>
      </c>
      <c r="O58" s="31">
        <f>SUM(O9,O18,O23,O31,O42,O46,O49,O53)</f>
        <v>215400000</v>
      </c>
      <c r="P58" s="421">
        <f>SUM(P9,P18,P23,P31,P42,P46,P49,P53)</f>
        <v>214934768</v>
      </c>
    </row>
    <row r="59" spans="2:16" x14ac:dyDescent="0.25">
      <c r="B59" s="24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</row>
    <row r="60" spans="2:16" x14ac:dyDescent="0.25"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</row>
    <row r="61" spans="2:16" x14ac:dyDescent="0.25"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</row>
    <row r="62" spans="2:16" x14ac:dyDescent="0.25"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</row>
    <row r="63" spans="2:16" x14ac:dyDescent="0.25"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</row>
    <row r="64" spans="2:16" x14ac:dyDescent="0.25"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</row>
    <row r="65" spans="2:13" x14ac:dyDescent="0.25"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</row>
    <row r="66" spans="2:13" x14ac:dyDescent="0.25"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</row>
    <row r="67" spans="2:13" x14ac:dyDescent="0.25"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</row>
    <row r="68" spans="2:13" x14ac:dyDescent="0.25"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</row>
    <row r="69" spans="2:13" x14ac:dyDescent="0.25"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</row>
    <row r="70" spans="2:13" x14ac:dyDescent="0.25"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</row>
    <row r="71" spans="2:13" x14ac:dyDescent="0.25"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</row>
    <row r="72" spans="2:13" x14ac:dyDescent="0.25"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</row>
    <row r="73" spans="2:13" x14ac:dyDescent="0.25"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</row>
    <row r="74" spans="2:13" x14ac:dyDescent="0.25"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</row>
    <row r="75" spans="2:13" x14ac:dyDescent="0.25"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</row>
    <row r="76" spans="2:13" x14ac:dyDescent="0.25"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</row>
    <row r="77" spans="2:13" x14ac:dyDescent="0.25"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</row>
    <row r="78" spans="2:13" x14ac:dyDescent="0.25"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</row>
    <row r="79" spans="2:13" x14ac:dyDescent="0.25"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</row>
    <row r="80" spans="2:13" x14ac:dyDescent="0.25"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</row>
    <row r="81" spans="2:13" x14ac:dyDescent="0.25"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</row>
    <row r="82" spans="2:13" x14ac:dyDescent="0.25"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</row>
    <row r="83" spans="2:13" x14ac:dyDescent="0.25"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</row>
    <row r="84" spans="2:13" x14ac:dyDescent="0.25"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</row>
    <row r="85" spans="2:13" x14ac:dyDescent="0.25"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</row>
    <row r="86" spans="2:13" x14ac:dyDescent="0.25"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</row>
    <row r="87" spans="2:13" x14ac:dyDescent="0.25"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</row>
    <row r="88" spans="2:13" x14ac:dyDescent="0.25"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</row>
    <row r="89" spans="2:13" x14ac:dyDescent="0.25"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</row>
    <row r="90" spans="2:13" x14ac:dyDescent="0.25"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</row>
    <row r="91" spans="2:13" x14ac:dyDescent="0.25"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</row>
    <row r="92" spans="2:13" x14ac:dyDescent="0.25"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</row>
    <row r="93" spans="2:13" x14ac:dyDescent="0.25"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</row>
    <row r="94" spans="2:13" x14ac:dyDescent="0.25"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</row>
    <row r="95" spans="2:13" x14ac:dyDescent="0.25"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</row>
    <row r="96" spans="2:13" x14ac:dyDescent="0.25"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</row>
    <row r="97" spans="2:13" x14ac:dyDescent="0.25"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</row>
    <row r="98" spans="2:13" x14ac:dyDescent="0.25"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</row>
    <row r="99" spans="2:13" x14ac:dyDescent="0.25"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</row>
    <row r="100" spans="2:13" x14ac:dyDescent="0.25"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</row>
    <row r="101" spans="2:13" x14ac:dyDescent="0.25"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</row>
    <row r="102" spans="2:13" x14ac:dyDescent="0.25"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</row>
    <row r="103" spans="2:13" x14ac:dyDescent="0.25"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</row>
    <row r="104" spans="2:13" x14ac:dyDescent="0.25"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</row>
    <row r="105" spans="2:13" x14ac:dyDescent="0.25"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</row>
    <row r="106" spans="2:13" x14ac:dyDescent="0.25"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</row>
    <row r="107" spans="2:13" x14ac:dyDescent="0.25"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</row>
    <row r="108" spans="2:13" x14ac:dyDescent="0.25"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</row>
    <row r="109" spans="2:13" x14ac:dyDescent="0.25"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</row>
    <row r="110" spans="2:13" x14ac:dyDescent="0.25"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</row>
    <row r="111" spans="2:13" x14ac:dyDescent="0.25"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</row>
    <row r="112" spans="2:13" x14ac:dyDescent="0.25"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</row>
    <row r="113" spans="2:13" x14ac:dyDescent="0.25"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</row>
    <row r="114" spans="2:13" x14ac:dyDescent="0.25"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</row>
    <row r="115" spans="2:13" x14ac:dyDescent="0.25"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</row>
    <row r="116" spans="2:13" x14ac:dyDescent="0.25"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</row>
    <row r="117" spans="2:13" x14ac:dyDescent="0.25"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</row>
    <row r="118" spans="2:13" x14ac:dyDescent="0.25"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</row>
    <row r="119" spans="2:13" x14ac:dyDescent="0.25"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</row>
    <row r="120" spans="2:13" x14ac:dyDescent="0.25"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</row>
    <row r="121" spans="2:13" x14ac:dyDescent="0.25"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</row>
    <row r="122" spans="2:13" x14ac:dyDescent="0.25"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</row>
    <row r="123" spans="2:13" x14ac:dyDescent="0.25"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</row>
    <row r="124" spans="2:13" x14ac:dyDescent="0.25"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</row>
    <row r="125" spans="2:13" x14ac:dyDescent="0.25"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</row>
    <row r="126" spans="2:13" x14ac:dyDescent="0.25"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</row>
    <row r="127" spans="2:13" x14ac:dyDescent="0.25"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</row>
    <row r="128" spans="2:13" x14ac:dyDescent="0.25"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</row>
    <row r="129" spans="2:13" x14ac:dyDescent="0.25"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</row>
    <row r="130" spans="2:13" x14ac:dyDescent="0.25"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</row>
    <row r="131" spans="2:13" x14ac:dyDescent="0.25"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</row>
    <row r="132" spans="2:13" x14ac:dyDescent="0.25"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</row>
    <row r="133" spans="2:13" x14ac:dyDescent="0.25"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</row>
    <row r="134" spans="2:13" x14ac:dyDescent="0.25"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</row>
    <row r="135" spans="2:13" x14ac:dyDescent="0.25"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</row>
    <row r="136" spans="2:13" x14ac:dyDescent="0.25"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</row>
    <row r="137" spans="2:13" x14ac:dyDescent="0.25"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</row>
    <row r="138" spans="2:13" x14ac:dyDescent="0.25"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</row>
    <row r="139" spans="2:13" x14ac:dyDescent="0.25"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</row>
    <row r="140" spans="2:13" x14ac:dyDescent="0.25"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</row>
    <row r="141" spans="2:13" x14ac:dyDescent="0.25"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</row>
    <row r="142" spans="2:13" x14ac:dyDescent="0.25"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</row>
    <row r="143" spans="2:13" x14ac:dyDescent="0.25"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</row>
    <row r="144" spans="2:13" x14ac:dyDescent="0.25"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</row>
    <row r="145" spans="2:13" x14ac:dyDescent="0.25"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</row>
    <row r="146" spans="2:13" x14ac:dyDescent="0.25"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</row>
    <row r="147" spans="2:13" x14ac:dyDescent="0.25"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</row>
    <row r="148" spans="2:13" x14ac:dyDescent="0.25"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</row>
    <row r="149" spans="2:13" x14ac:dyDescent="0.25"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</row>
    <row r="150" spans="2:13" x14ac:dyDescent="0.25"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</row>
    <row r="151" spans="2:13" x14ac:dyDescent="0.25"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</row>
    <row r="152" spans="2:13" x14ac:dyDescent="0.25"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</row>
    <row r="153" spans="2:13" x14ac:dyDescent="0.25"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</row>
    <row r="154" spans="2:13" x14ac:dyDescent="0.25"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</row>
    <row r="155" spans="2:13" x14ac:dyDescent="0.25"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</row>
    <row r="156" spans="2:13" x14ac:dyDescent="0.25"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</row>
    <row r="157" spans="2:13" x14ac:dyDescent="0.25"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</row>
    <row r="158" spans="2:13" x14ac:dyDescent="0.25"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</row>
    <row r="159" spans="2:13" x14ac:dyDescent="0.25"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</row>
    <row r="160" spans="2:13" x14ac:dyDescent="0.25"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</row>
    <row r="161" spans="2:13" x14ac:dyDescent="0.25"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</row>
    <row r="162" spans="2:13" x14ac:dyDescent="0.25"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</row>
    <row r="163" spans="2:13" x14ac:dyDescent="0.25"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</row>
    <row r="164" spans="2:13" x14ac:dyDescent="0.25"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</row>
    <row r="165" spans="2:13" x14ac:dyDescent="0.25"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</row>
    <row r="166" spans="2:13" x14ac:dyDescent="0.25"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</row>
    <row r="167" spans="2:13" x14ac:dyDescent="0.25"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</row>
    <row r="168" spans="2:13" x14ac:dyDescent="0.25"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</row>
    <row r="169" spans="2:13" x14ac:dyDescent="0.25"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</row>
    <row r="170" spans="2:13" x14ac:dyDescent="0.25"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</row>
    <row r="171" spans="2:13" x14ac:dyDescent="0.25"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</row>
    <row r="172" spans="2:13" x14ac:dyDescent="0.25"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</row>
    <row r="173" spans="2:13" x14ac:dyDescent="0.25"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</row>
    <row r="174" spans="2:13" x14ac:dyDescent="0.25"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</row>
    <row r="175" spans="2:13" x14ac:dyDescent="0.25"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</row>
    <row r="176" spans="2:13" x14ac:dyDescent="0.25"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</row>
    <row r="177" spans="2:13" x14ac:dyDescent="0.25"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</row>
    <row r="178" spans="2:13" x14ac:dyDescent="0.25"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</row>
    <row r="179" spans="2:13" x14ac:dyDescent="0.25"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</row>
    <row r="180" spans="2:13" x14ac:dyDescent="0.25"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</row>
    <row r="181" spans="2:13" x14ac:dyDescent="0.25"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</row>
    <row r="182" spans="2:13" x14ac:dyDescent="0.25"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</row>
    <row r="183" spans="2:13" x14ac:dyDescent="0.25"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</row>
    <row r="184" spans="2:13" x14ac:dyDescent="0.25"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</row>
    <row r="185" spans="2:13" x14ac:dyDescent="0.25"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</row>
    <row r="186" spans="2:13" x14ac:dyDescent="0.25"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</row>
    <row r="187" spans="2:13" x14ac:dyDescent="0.25"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</row>
    <row r="188" spans="2:13" x14ac:dyDescent="0.25"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</row>
    <row r="189" spans="2:13" x14ac:dyDescent="0.25"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</row>
    <row r="190" spans="2:13" x14ac:dyDescent="0.25"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</row>
    <row r="191" spans="2:13" x14ac:dyDescent="0.25"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</row>
    <row r="192" spans="2:13" x14ac:dyDescent="0.25"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</row>
    <row r="193" spans="2:13" x14ac:dyDescent="0.25"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</row>
    <row r="194" spans="2:13" x14ac:dyDescent="0.25"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</row>
    <row r="195" spans="2:13" x14ac:dyDescent="0.25"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</row>
    <row r="196" spans="2:13" x14ac:dyDescent="0.25"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</row>
    <row r="197" spans="2:13" x14ac:dyDescent="0.25"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</row>
    <row r="198" spans="2:13" x14ac:dyDescent="0.25"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</row>
    <row r="199" spans="2:13" x14ac:dyDescent="0.25"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</row>
    <row r="200" spans="2:13" x14ac:dyDescent="0.25"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</row>
    <row r="201" spans="2:13" x14ac:dyDescent="0.25"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</row>
    <row r="202" spans="2:13" x14ac:dyDescent="0.25"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</row>
    <row r="203" spans="2:13" x14ac:dyDescent="0.25"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</row>
    <row r="204" spans="2:13" x14ac:dyDescent="0.25"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</row>
    <row r="205" spans="2:13" x14ac:dyDescent="0.25"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</row>
    <row r="206" spans="2:13" x14ac:dyDescent="0.25"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</row>
    <row r="207" spans="2:13" x14ac:dyDescent="0.25"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</row>
    <row r="208" spans="2:13" x14ac:dyDescent="0.25"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</row>
    <row r="209" spans="2:13" x14ac:dyDescent="0.25"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</row>
    <row r="210" spans="2:13" x14ac:dyDescent="0.25"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</row>
    <row r="211" spans="2:13" x14ac:dyDescent="0.25"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</row>
    <row r="212" spans="2:13" x14ac:dyDescent="0.25"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</row>
    <row r="213" spans="2:13" x14ac:dyDescent="0.25"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</row>
    <row r="214" spans="2:13" x14ac:dyDescent="0.25"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</row>
    <row r="215" spans="2:13" x14ac:dyDescent="0.25"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</row>
    <row r="216" spans="2:13" x14ac:dyDescent="0.25"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</row>
    <row r="217" spans="2:13" x14ac:dyDescent="0.25"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</row>
    <row r="218" spans="2:13" x14ac:dyDescent="0.25"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</row>
    <row r="219" spans="2:13" x14ac:dyDescent="0.25"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</row>
    <row r="220" spans="2:13" x14ac:dyDescent="0.25"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</row>
    <row r="221" spans="2:13" x14ac:dyDescent="0.25"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</row>
    <row r="222" spans="2:13" x14ac:dyDescent="0.25"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</row>
    <row r="223" spans="2:13" x14ac:dyDescent="0.25"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</row>
  </sheetData>
  <mergeCells count="8">
    <mergeCell ref="C49:J49"/>
    <mergeCell ref="D21:J21"/>
    <mergeCell ref="N1:P1"/>
    <mergeCell ref="B8:M8"/>
    <mergeCell ref="B3:P6"/>
    <mergeCell ref="N7:P7"/>
    <mergeCell ref="D44:J44"/>
    <mergeCell ref="D47:J47"/>
  </mergeCells>
  <phoneticPr fontId="41" type="noConversion"/>
  <pageMargins left="0.25" right="0.25" top="0.75" bottom="0.75" header="0.3" footer="0.3"/>
  <pageSetup paperSize="9" scale="8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9"/>
  <sheetViews>
    <sheetView workbookViewId="0">
      <selection activeCell="C20" sqref="C20"/>
    </sheetView>
  </sheetViews>
  <sheetFormatPr defaultRowHeight="12.75" x14ac:dyDescent="0.25"/>
  <cols>
    <col min="1" max="1" width="61" style="35" customWidth="1"/>
    <col min="2" max="2" width="5.28515625" style="38" customWidth="1"/>
    <col min="3" max="3" width="15.42578125" style="42" customWidth="1"/>
    <col min="4" max="16384" width="9.140625" style="42"/>
  </cols>
  <sheetData>
    <row r="1" spans="1:3" ht="15" customHeight="1" x14ac:dyDescent="0.25">
      <c r="B1" s="531" t="s">
        <v>377</v>
      </c>
      <c r="C1" s="532"/>
    </row>
    <row r="2" spans="1:3" x14ac:dyDescent="0.25">
      <c r="A2" s="134"/>
      <c r="B2" s="136"/>
      <c r="C2" s="135"/>
    </row>
    <row r="3" spans="1:3" s="229" customFormat="1" ht="45.75" customHeight="1" x14ac:dyDescent="0.25">
      <c r="A3" s="552" t="s">
        <v>340</v>
      </c>
      <c r="B3" s="552"/>
      <c r="C3" s="552"/>
    </row>
    <row r="4" spans="1:3" s="229" customFormat="1" ht="18.75" x14ac:dyDescent="0.25">
      <c r="A4" s="552" t="s">
        <v>576</v>
      </c>
      <c r="B4" s="552"/>
      <c r="C4" s="552"/>
    </row>
    <row r="5" spans="1:3" s="229" customFormat="1" ht="18.75" x14ac:dyDescent="0.25">
      <c r="A5" s="326"/>
      <c r="B5" s="326"/>
      <c r="C5" s="326"/>
    </row>
    <row r="6" spans="1:3" x14ac:dyDescent="0.25">
      <c r="A6" s="134"/>
      <c r="B6" s="136"/>
      <c r="C6" s="135"/>
    </row>
    <row r="7" spans="1:3" ht="13.5" thickBot="1" x14ac:dyDescent="0.3">
      <c r="A7" s="134"/>
      <c r="B7" s="553" t="s">
        <v>449</v>
      </c>
      <c r="C7" s="553"/>
    </row>
    <row r="8" spans="1:3" s="36" customFormat="1" x14ac:dyDescent="0.25">
      <c r="A8" s="554" t="s">
        <v>341</v>
      </c>
      <c r="B8" s="556" t="s">
        <v>254</v>
      </c>
      <c r="C8" s="558" t="s">
        <v>342</v>
      </c>
    </row>
    <row r="9" spans="1:3" s="36" customFormat="1" ht="13.5" thickBot="1" x14ac:dyDescent="0.3">
      <c r="A9" s="555"/>
      <c r="B9" s="557"/>
      <c r="C9" s="559"/>
    </row>
    <row r="10" spans="1:3" s="37" customFormat="1" ht="13.5" thickBot="1" x14ac:dyDescent="0.3">
      <c r="A10" s="403" t="s">
        <v>146</v>
      </c>
      <c r="B10" s="404" t="s">
        <v>147</v>
      </c>
      <c r="C10" s="405" t="s">
        <v>148</v>
      </c>
    </row>
    <row r="11" spans="1:3" ht="15" x14ac:dyDescent="0.25">
      <c r="A11" s="393" t="s">
        <v>343</v>
      </c>
      <c r="B11" s="400" t="s">
        <v>258</v>
      </c>
      <c r="C11" s="395">
        <v>428499745</v>
      </c>
    </row>
    <row r="12" spans="1:3" ht="15" x14ac:dyDescent="0.25">
      <c r="A12" s="393" t="s">
        <v>344</v>
      </c>
      <c r="B12" s="401" t="s">
        <v>259</v>
      </c>
      <c r="C12" s="395">
        <v>82475594</v>
      </c>
    </row>
    <row r="13" spans="1:3" ht="15" x14ac:dyDescent="0.25">
      <c r="A13" s="393" t="s">
        <v>345</v>
      </c>
      <c r="B13" s="401" t="s">
        <v>260</v>
      </c>
      <c r="C13" s="395">
        <v>3865272</v>
      </c>
    </row>
    <row r="14" spans="1:3" ht="15" x14ac:dyDescent="0.25">
      <c r="A14" s="393" t="s">
        <v>346</v>
      </c>
      <c r="B14" s="401" t="s">
        <v>261</v>
      </c>
      <c r="C14" s="396">
        <v>35437164</v>
      </c>
    </row>
    <row r="15" spans="1:3" ht="15" x14ac:dyDescent="0.25">
      <c r="A15" s="393" t="s">
        <v>347</v>
      </c>
      <c r="B15" s="401" t="s">
        <v>262</v>
      </c>
      <c r="C15" s="396"/>
    </row>
    <row r="16" spans="1:3" ht="15" x14ac:dyDescent="0.25">
      <c r="A16" s="393" t="s">
        <v>348</v>
      </c>
      <c r="B16" s="401" t="s">
        <v>263</v>
      </c>
      <c r="C16" s="396">
        <v>11968217</v>
      </c>
    </row>
    <row r="17" spans="1:5" ht="15" x14ac:dyDescent="0.25">
      <c r="A17" s="393" t="s">
        <v>349</v>
      </c>
      <c r="B17" s="401" t="s">
        <v>264</v>
      </c>
      <c r="C17" s="397">
        <f>+C11+C12+C13+C14+C15+C16</f>
        <v>562245992</v>
      </c>
    </row>
    <row r="18" spans="1:5" ht="15" x14ac:dyDescent="0.25">
      <c r="A18" s="393" t="s">
        <v>350</v>
      </c>
      <c r="B18" s="401" t="s">
        <v>265</v>
      </c>
      <c r="C18" s="398"/>
    </row>
    <row r="19" spans="1:5" ht="15" x14ac:dyDescent="0.25">
      <c r="A19" s="393" t="s">
        <v>351</v>
      </c>
      <c r="B19" s="401" t="s">
        <v>266</v>
      </c>
      <c r="C19" s="396">
        <v>2943565</v>
      </c>
    </row>
    <row r="20" spans="1:5" ht="15" x14ac:dyDescent="0.25">
      <c r="A20" s="393" t="s">
        <v>352</v>
      </c>
      <c r="B20" s="401" t="s">
        <v>41</v>
      </c>
      <c r="C20" s="396"/>
    </row>
    <row r="21" spans="1:5" ht="15" x14ac:dyDescent="0.25">
      <c r="A21" s="393" t="s">
        <v>353</v>
      </c>
      <c r="B21" s="401" t="s">
        <v>42</v>
      </c>
      <c r="C21" s="397">
        <f>+C18+C19+C20</f>
        <v>2943565</v>
      </c>
    </row>
    <row r="22" spans="1:5" s="43" customFormat="1" ht="15" x14ac:dyDescent="0.25">
      <c r="A22" s="393" t="s">
        <v>354</v>
      </c>
      <c r="B22" s="401" t="s">
        <v>43</v>
      </c>
      <c r="C22" s="396"/>
    </row>
    <row r="23" spans="1:5" ht="15" x14ac:dyDescent="0.25">
      <c r="A23" s="393" t="s">
        <v>355</v>
      </c>
      <c r="B23" s="401" t="s">
        <v>50</v>
      </c>
      <c r="C23" s="396">
        <v>129261865</v>
      </c>
    </row>
    <row r="24" spans="1:5" ht="15.75" thickBot="1" x14ac:dyDescent="0.3">
      <c r="A24" s="394" t="s">
        <v>356</v>
      </c>
      <c r="B24" s="402" t="s">
        <v>51</v>
      </c>
      <c r="C24" s="399">
        <f>+C17+C21+C22+C23</f>
        <v>694451422</v>
      </c>
    </row>
    <row r="25" spans="1:5" ht="15.75" x14ac:dyDescent="0.25">
      <c r="A25" s="64"/>
      <c r="B25" s="64"/>
      <c r="C25" s="137"/>
      <c r="D25" s="40"/>
      <c r="E25" s="40"/>
    </row>
    <row r="26" spans="1:5" ht="15.75" x14ac:dyDescent="0.25">
      <c r="A26" s="39"/>
      <c r="B26" s="41"/>
      <c r="C26" s="40"/>
      <c r="D26" s="40"/>
      <c r="E26" s="40"/>
    </row>
    <row r="27" spans="1:5" ht="15.75" x14ac:dyDescent="0.25">
      <c r="A27" s="41"/>
      <c r="B27" s="41"/>
      <c r="C27" s="40"/>
      <c r="D27" s="40"/>
      <c r="E27" s="40"/>
    </row>
    <row r="28" spans="1:5" ht="15.75" x14ac:dyDescent="0.25">
      <c r="A28" s="551"/>
      <c r="B28" s="551"/>
      <c r="C28" s="551"/>
      <c r="D28" s="44"/>
      <c r="E28" s="44"/>
    </row>
    <row r="29" spans="1:5" ht="15.75" x14ac:dyDescent="0.25">
      <c r="A29" s="551"/>
      <c r="B29" s="551"/>
      <c r="C29" s="551"/>
      <c r="D29" s="44"/>
      <c r="E29" s="44"/>
    </row>
  </sheetData>
  <mergeCells count="9">
    <mergeCell ref="B1:C1"/>
    <mergeCell ref="A28:C28"/>
    <mergeCell ref="A29:C29"/>
    <mergeCell ref="A3:C3"/>
    <mergeCell ref="A4:C4"/>
    <mergeCell ref="B7:C7"/>
    <mergeCell ref="A8:A9"/>
    <mergeCell ref="B8:B9"/>
    <mergeCell ref="C8:C9"/>
  </mergeCells>
  <phoneticPr fontId="41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3"/>
  <sheetViews>
    <sheetView workbookViewId="0">
      <selection activeCell="A3" sqref="A3:E4"/>
    </sheetView>
  </sheetViews>
  <sheetFormatPr defaultRowHeight="15" x14ac:dyDescent="0.25"/>
  <cols>
    <col min="1" max="1" width="9.140625" style="53"/>
    <col min="2" max="2" width="50" style="53" customWidth="1"/>
    <col min="3" max="5" width="21.42578125" style="53" customWidth="1"/>
    <col min="6" max="6" width="4.7109375" style="53" customWidth="1"/>
    <col min="7" max="16384" width="9.140625" style="53"/>
  </cols>
  <sheetData>
    <row r="1" spans="1:6" x14ac:dyDescent="0.25">
      <c r="A1" s="139"/>
      <c r="B1" s="139"/>
      <c r="C1" s="139"/>
      <c r="D1" s="139"/>
      <c r="E1" s="531" t="s">
        <v>378</v>
      </c>
      <c r="F1" s="532"/>
    </row>
    <row r="2" spans="1:6" x14ac:dyDescent="0.25">
      <c r="A2" s="140"/>
      <c r="B2" s="139"/>
      <c r="C2" s="139"/>
      <c r="D2" s="139"/>
      <c r="E2" s="139"/>
      <c r="F2" s="560"/>
    </row>
    <row r="3" spans="1:6" s="230" customFormat="1" ht="18.75" x14ac:dyDescent="0.3">
      <c r="A3" s="563" t="s">
        <v>577</v>
      </c>
      <c r="B3" s="563"/>
      <c r="C3" s="563"/>
      <c r="D3" s="563"/>
      <c r="E3" s="563"/>
      <c r="F3" s="560"/>
    </row>
    <row r="4" spans="1:6" s="230" customFormat="1" ht="24.75" customHeight="1" x14ac:dyDescent="0.3">
      <c r="A4" s="564"/>
      <c r="B4" s="564"/>
      <c r="C4" s="564"/>
      <c r="D4" s="564"/>
      <c r="E4" s="564"/>
      <c r="F4" s="560"/>
    </row>
    <row r="5" spans="1:6" s="230" customFormat="1" ht="24.75" customHeight="1" x14ac:dyDescent="0.3">
      <c r="A5" s="327"/>
      <c r="B5" s="327"/>
      <c r="C5" s="327"/>
      <c r="D5" s="327"/>
      <c r="E5" s="327"/>
      <c r="F5" s="560"/>
    </row>
    <row r="6" spans="1:6" s="230" customFormat="1" ht="24.75" customHeight="1" x14ac:dyDescent="0.3">
      <c r="A6" s="327"/>
      <c r="B6" s="327"/>
      <c r="C6" s="327"/>
      <c r="D6" s="327"/>
      <c r="E6" s="327"/>
      <c r="F6" s="560"/>
    </row>
    <row r="7" spans="1:6" ht="15.75" thickBot="1" x14ac:dyDescent="0.3">
      <c r="A7" s="141"/>
      <c r="B7" s="139"/>
      <c r="C7" s="139"/>
      <c r="D7" s="139"/>
      <c r="E7" s="173" t="s">
        <v>449</v>
      </c>
      <c r="F7" s="560"/>
    </row>
    <row r="8" spans="1:6" ht="39" thickBot="1" x14ac:dyDescent="0.3">
      <c r="A8" s="138" t="s">
        <v>254</v>
      </c>
      <c r="B8" s="142" t="s">
        <v>357</v>
      </c>
      <c r="C8" s="142" t="s">
        <v>358</v>
      </c>
      <c r="D8" s="142" t="s">
        <v>382</v>
      </c>
      <c r="E8" s="143" t="s">
        <v>383</v>
      </c>
      <c r="F8" s="560"/>
    </row>
    <row r="9" spans="1:6" ht="15.75" thickBot="1" x14ac:dyDescent="0.3">
      <c r="A9" s="144" t="s">
        <v>32</v>
      </c>
      <c r="B9" s="145" t="s">
        <v>365</v>
      </c>
      <c r="C9" s="146"/>
      <c r="D9" s="223">
        <v>4598000</v>
      </c>
      <c r="E9" s="147"/>
      <c r="F9" s="560"/>
    </row>
    <row r="10" spans="1:6" ht="15.75" thickBot="1" x14ac:dyDescent="0.3">
      <c r="A10" s="561" t="s">
        <v>359</v>
      </c>
      <c r="B10" s="562"/>
      <c r="C10" s="148"/>
      <c r="D10" s="224">
        <f>IF(SUM(D9:D9)=0,"",SUM(D9:D9))</f>
        <v>4598000</v>
      </c>
      <c r="E10" s="149" t="str">
        <f>IF(SUM(E9:E9)=0,"",SUM(E9:E9))</f>
        <v/>
      </c>
      <c r="F10" s="560"/>
    </row>
    <row r="11" spans="1:6" x14ac:dyDescent="0.25">
      <c r="A11" s="141"/>
      <c r="B11" s="139"/>
      <c r="C11" s="139"/>
      <c r="D11" s="139"/>
      <c r="E11" s="139"/>
      <c r="F11" s="139"/>
    </row>
    <row r="12" spans="1:6" x14ac:dyDescent="0.25">
      <c r="A12" s="139"/>
      <c r="B12" s="139"/>
      <c r="C12" s="139"/>
      <c r="D12" s="139"/>
      <c r="E12" s="139"/>
      <c r="F12" s="139"/>
    </row>
    <row r="13" spans="1:6" x14ac:dyDescent="0.25">
      <c r="A13" s="139"/>
      <c r="B13" s="139"/>
      <c r="C13" s="139"/>
      <c r="D13" s="139"/>
      <c r="E13" s="139"/>
      <c r="F13" s="139"/>
    </row>
  </sheetData>
  <mergeCells count="4">
    <mergeCell ref="F2:F10"/>
    <mergeCell ref="A10:B10"/>
    <mergeCell ref="A3:E4"/>
    <mergeCell ref="E1:F1"/>
  </mergeCells>
  <phoneticPr fontId="41" type="noConversion"/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16"/>
  <sheetViews>
    <sheetView workbookViewId="0">
      <selection activeCell="C14" sqref="C14"/>
    </sheetView>
  </sheetViews>
  <sheetFormatPr defaultRowHeight="15" x14ac:dyDescent="0.25"/>
  <cols>
    <col min="1" max="1" width="6.5703125" style="54" customWidth="1"/>
    <col min="2" max="2" width="52.140625" style="54" customWidth="1"/>
    <col min="3" max="3" width="21.85546875" style="54" customWidth="1"/>
    <col min="4" max="4" width="9.140625" style="54" hidden="1" customWidth="1"/>
    <col min="5" max="16384" width="9.140625" style="54"/>
  </cols>
  <sheetData>
    <row r="1" spans="1:4" x14ac:dyDescent="0.25">
      <c r="A1" s="150"/>
      <c r="B1" s="150"/>
      <c r="C1" s="531" t="s">
        <v>379</v>
      </c>
      <c r="D1" s="532"/>
    </row>
    <row r="2" spans="1:4" ht="19.5" customHeight="1" x14ac:dyDescent="0.25">
      <c r="A2" s="166"/>
      <c r="B2" s="166"/>
      <c r="C2" s="166"/>
      <c r="D2" s="150"/>
    </row>
    <row r="3" spans="1:4" s="232" customFormat="1" ht="18.75" x14ac:dyDescent="0.3">
      <c r="A3" s="565" t="s">
        <v>448</v>
      </c>
      <c r="B3" s="565"/>
      <c r="C3" s="565"/>
      <c r="D3" s="231"/>
    </row>
    <row r="4" spans="1:4" s="232" customFormat="1" ht="18.75" x14ac:dyDescent="0.3">
      <c r="A4" s="328"/>
      <c r="B4" s="328"/>
      <c r="C4" s="328"/>
      <c r="D4" s="231"/>
    </row>
    <row r="5" spans="1:4" s="232" customFormat="1" ht="18.75" x14ac:dyDescent="0.3">
      <c r="A5" s="233"/>
      <c r="B5" s="233"/>
      <c r="C5" s="233"/>
      <c r="D5" s="231"/>
    </row>
    <row r="6" spans="1:4" ht="15.75" thickBot="1" x14ac:dyDescent="0.3">
      <c r="A6" s="150"/>
      <c r="B6" s="150"/>
      <c r="C6" s="168" t="s">
        <v>449</v>
      </c>
      <c r="D6" s="150"/>
    </row>
    <row r="7" spans="1:4" s="55" customFormat="1" ht="26.25" thickBot="1" x14ac:dyDescent="0.3">
      <c r="A7" s="58" t="s">
        <v>233</v>
      </c>
      <c r="B7" s="151" t="s">
        <v>159</v>
      </c>
      <c r="C7" s="78" t="s">
        <v>381</v>
      </c>
      <c r="D7" s="167"/>
    </row>
    <row r="8" spans="1:4" ht="25.5" x14ac:dyDescent="0.25">
      <c r="A8" s="152" t="s">
        <v>32</v>
      </c>
      <c r="B8" s="153" t="s">
        <v>578</v>
      </c>
      <c r="C8" s="154">
        <v>38027963</v>
      </c>
      <c r="D8" s="150"/>
    </row>
    <row r="9" spans="1:4" x14ac:dyDescent="0.25">
      <c r="A9" s="155" t="s">
        <v>33</v>
      </c>
      <c r="B9" s="59" t="s">
        <v>366</v>
      </c>
      <c r="C9" s="156">
        <v>38027963</v>
      </c>
      <c r="D9" s="150"/>
    </row>
    <row r="10" spans="1:4" x14ac:dyDescent="0.25">
      <c r="A10" s="155" t="s">
        <v>34</v>
      </c>
      <c r="B10" s="59" t="s">
        <v>367</v>
      </c>
      <c r="C10" s="156">
        <v>0</v>
      </c>
      <c r="D10" s="150"/>
    </row>
    <row r="11" spans="1:4" x14ac:dyDescent="0.25">
      <c r="A11" s="155" t="s">
        <v>35</v>
      </c>
      <c r="B11" s="60" t="s">
        <v>360</v>
      </c>
      <c r="C11" s="156">
        <v>214934768</v>
      </c>
      <c r="D11" s="150"/>
    </row>
    <row r="12" spans="1:4" x14ac:dyDescent="0.25">
      <c r="A12" s="157" t="s">
        <v>36</v>
      </c>
      <c r="B12" s="61" t="s">
        <v>361</v>
      </c>
      <c r="C12" s="158">
        <v>172398667</v>
      </c>
      <c r="D12" s="150"/>
    </row>
    <row r="13" spans="1:4" ht="15.75" thickBot="1" x14ac:dyDescent="0.3">
      <c r="A13" s="159" t="s">
        <v>37</v>
      </c>
      <c r="B13" s="62" t="s">
        <v>364</v>
      </c>
      <c r="C13" s="160">
        <v>-29018238</v>
      </c>
      <c r="D13" s="150"/>
    </row>
    <row r="14" spans="1:4" x14ac:dyDescent="0.25">
      <c r="A14" s="161" t="s">
        <v>38</v>
      </c>
      <c r="B14" s="162" t="s">
        <v>579</v>
      </c>
      <c r="C14" s="163">
        <v>51545826</v>
      </c>
      <c r="D14" s="150"/>
    </row>
    <row r="15" spans="1:4" x14ac:dyDescent="0.25">
      <c r="A15" s="155" t="s">
        <v>39</v>
      </c>
      <c r="B15" s="59" t="s">
        <v>366</v>
      </c>
      <c r="C15" s="156">
        <v>51545826</v>
      </c>
      <c r="D15" s="150"/>
    </row>
    <row r="16" spans="1:4" ht="15.75" thickBot="1" x14ac:dyDescent="0.3">
      <c r="A16" s="164" t="s">
        <v>40</v>
      </c>
      <c r="B16" s="63" t="s">
        <v>367</v>
      </c>
      <c r="C16" s="165">
        <v>0</v>
      </c>
      <c r="D16" s="150"/>
    </row>
  </sheetData>
  <mergeCells count="2">
    <mergeCell ref="A3:C3"/>
    <mergeCell ref="C1:D1"/>
  </mergeCells>
  <phoneticPr fontId="41" type="noConversion"/>
  <conditionalFormatting sqref="C14">
    <cfRule type="cellIs" dxfId="0" priority="2" stopIfTrue="1" operator="notEqual">
      <formula>SUM(C15:C16)</formula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I27"/>
  <sheetViews>
    <sheetView workbookViewId="0">
      <selection activeCell="H26" sqref="H26"/>
    </sheetView>
  </sheetViews>
  <sheetFormatPr defaultRowHeight="15" x14ac:dyDescent="0.25"/>
  <cols>
    <col min="1" max="1" width="3.28515625" style="3" customWidth="1"/>
    <col min="2" max="2" width="5.28515625" style="3" customWidth="1"/>
    <col min="3" max="6" width="9.140625" style="3"/>
    <col min="7" max="7" width="17.5703125" style="3" customWidth="1"/>
    <col min="8" max="9" width="9.140625" style="441"/>
    <col min="10" max="16384" width="9.140625" style="3"/>
  </cols>
  <sheetData>
    <row r="1" spans="2:9" ht="15" customHeight="1" x14ac:dyDescent="0.25">
      <c r="B1" s="24"/>
      <c r="C1" s="24"/>
      <c r="D1" s="24"/>
      <c r="E1" s="24"/>
      <c r="F1" s="24"/>
      <c r="G1" s="24"/>
      <c r="H1" s="575" t="s">
        <v>380</v>
      </c>
      <c r="I1" s="576"/>
    </row>
    <row r="2" spans="2:9" x14ac:dyDescent="0.25">
      <c r="B2" s="24"/>
      <c r="C2" s="24"/>
      <c r="D2" s="24"/>
      <c r="E2" s="24"/>
      <c r="F2" s="24"/>
      <c r="G2" s="24"/>
      <c r="H2" s="439"/>
      <c r="I2" s="439"/>
    </row>
    <row r="3" spans="2:9" ht="30" customHeight="1" x14ac:dyDescent="0.25">
      <c r="B3" s="462" t="s">
        <v>580</v>
      </c>
      <c r="C3" s="462"/>
      <c r="D3" s="462"/>
      <c r="E3" s="462"/>
      <c r="F3" s="462"/>
      <c r="G3" s="462"/>
      <c r="H3" s="462"/>
      <c r="I3" s="462"/>
    </row>
    <row r="4" spans="2:9" x14ac:dyDescent="0.25">
      <c r="B4" s="462"/>
      <c r="C4" s="462"/>
      <c r="D4" s="462"/>
      <c r="E4" s="462"/>
      <c r="F4" s="462"/>
      <c r="G4" s="462"/>
      <c r="H4" s="462"/>
      <c r="I4" s="462"/>
    </row>
    <row r="5" spans="2:9" ht="76.5" customHeight="1" thickBot="1" x14ac:dyDescent="0.3">
      <c r="B5" s="24"/>
      <c r="C5" s="24"/>
      <c r="D5" s="24"/>
      <c r="E5" s="24"/>
      <c r="F5" s="24"/>
      <c r="G5" s="24"/>
      <c r="H5" s="584" t="s">
        <v>449</v>
      </c>
      <c r="I5" s="584"/>
    </row>
    <row r="6" spans="2:9" ht="26.25" thickBot="1" x14ac:dyDescent="0.3">
      <c r="B6" s="169" t="s">
        <v>233</v>
      </c>
      <c r="C6" s="581" t="s">
        <v>159</v>
      </c>
      <c r="D6" s="581"/>
      <c r="E6" s="581"/>
      <c r="F6" s="581"/>
      <c r="G6" s="581"/>
      <c r="H6" s="582" t="s">
        <v>363</v>
      </c>
      <c r="I6" s="583"/>
    </row>
    <row r="7" spans="2:9" x14ac:dyDescent="0.25">
      <c r="B7" s="170">
        <v>1</v>
      </c>
      <c r="C7" s="577" t="s">
        <v>416</v>
      </c>
      <c r="D7" s="577"/>
      <c r="E7" s="577"/>
      <c r="F7" s="577"/>
      <c r="G7" s="577"/>
      <c r="H7" s="578">
        <v>30503735</v>
      </c>
      <c r="I7" s="579"/>
    </row>
    <row r="8" spans="2:9" x14ac:dyDescent="0.25">
      <c r="B8" s="171">
        <v>2</v>
      </c>
      <c r="C8" s="580" t="s">
        <v>417</v>
      </c>
      <c r="D8" s="580"/>
      <c r="E8" s="580"/>
      <c r="F8" s="580"/>
      <c r="G8" s="580"/>
      <c r="H8" s="569">
        <v>81481484</v>
      </c>
      <c r="I8" s="570"/>
    </row>
    <row r="9" spans="2:9" ht="14.25" customHeight="1" x14ac:dyDescent="0.25">
      <c r="B9" s="171">
        <v>3</v>
      </c>
      <c r="C9" s="580" t="s">
        <v>418</v>
      </c>
      <c r="D9" s="580"/>
      <c r="E9" s="580"/>
      <c r="F9" s="580"/>
      <c r="G9" s="580"/>
      <c r="H9" s="569">
        <v>12074145</v>
      </c>
      <c r="I9" s="570"/>
    </row>
    <row r="10" spans="2:9" x14ac:dyDescent="0.25">
      <c r="B10" s="171">
        <v>4</v>
      </c>
      <c r="C10" s="580" t="s">
        <v>419</v>
      </c>
      <c r="D10" s="580"/>
      <c r="E10" s="580"/>
      <c r="F10" s="580"/>
      <c r="G10" s="580"/>
      <c r="H10" s="569">
        <v>23779844</v>
      </c>
      <c r="I10" s="570"/>
    </row>
    <row r="11" spans="2:9" x14ac:dyDescent="0.25">
      <c r="B11" s="171">
        <v>5</v>
      </c>
      <c r="C11" s="580" t="s">
        <v>420</v>
      </c>
      <c r="D11" s="580"/>
      <c r="E11" s="580"/>
      <c r="F11" s="580"/>
      <c r="G11" s="580"/>
      <c r="H11" s="569">
        <v>20998018</v>
      </c>
      <c r="I11" s="570"/>
    </row>
    <row r="12" spans="2:9" ht="15.75" thickBot="1" x14ac:dyDescent="0.3">
      <c r="B12" s="172">
        <v>6</v>
      </c>
      <c r="C12" s="585" t="s">
        <v>421</v>
      </c>
      <c r="D12" s="585"/>
      <c r="E12" s="585"/>
      <c r="F12" s="585"/>
      <c r="G12" s="585"/>
      <c r="H12" s="586">
        <v>42294107</v>
      </c>
      <c r="I12" s="587"/>
    </row>
    <row r="13" spans="2:9" ht="15.75" thickBot="1" x14ac:dyDescent="0.3">
      <c r="B13" s="176">
        <v>7</v>
      </c>
      <c r="C13" s="588" t="s">
        <v>422</v>
      </c>
      <c r="D13" s="588"/>
      <c r="E13" s="588"/>
      <c r="F13" s="588"/>
      <c r="G13" s="588"/>
      <c r="H13" s="589">
        <v>12839105</v>
      </c>
      <c r="I13" s="590"/>
    </row>
    <row r="14" spans="2:9" x14ac:dyDescent="0.25">
      <c r="B14" s="170">
        <v>8</v>
      </c>
      <c r="C14" s="577" t="s">
        <v>423</v>
      </c>
      <c r="D14" s="577"/>
      <c r="E14" s="577"/>
      <c r="F14" s="577"/>
      <c r="G14" s="577"/>
      <c r="H14" s="578"/>
      <c r="I14" s="579"/>
    </row>
    <row r="15" spans="2:9" x14ac:dyDescent="0.25">
      <c r="B15" s="171">
        <v>9</v>
      </c>
      <c r="C15" s="580" t="s">
        <v>424</v>
      </c>
      <c r="D15" s="580"/>
      <c r="E15" s="580"/>
      <c r="F15" s="580"/>
      <c r="G15" s="580"/>
      <c r="H15" s="569">
        <v>870921</v>
      </c>
      <c r="I15" s="570"/>
    </row>
    <row r="16" spans="2:9" x14ac:dyDescent="0.25">
      <c r="B16" s="171">
        <v>10</v>
      </c>
      <c r="C16" s="580" t="s">
        <v>425</v>
      </c>
      <c r="D16" s="580"/>
      <c r="E16" s="580"/>
      <c r="F16" s="580"/>
      <c r="G16" s="580"/>
      <c r="H16" s="569"/>
      <c r="I16" s="570"/>
    </row>
    <row r="17" spans="2:9" s="177" customFormat="1" ht="15.75" x14ac:dyDescent="0.25">
      <c r="B17" s="438">
        <v>11</v>
      </c>
      <c r="C17" s="592" t="s">
        <v>426</v>
      </c>
      <c r="D17" s="592"/>
      <c r="E17" s="592"/>
      <c r="F17" s="592"/>
      <c r="G17" s="592"/>
      <c r="H17" s="593">
        <v>11968217</v>
      </c>
      <c r="I17" s="594"/>
    </row>
    <row r="18" spans="2:9" x14ac:dyDescent="0.25">
      <c r="B18" s="442"/>
      <c r="C18" s="591"/>
      <c r="D18" s="591"/>
      <c r="E18" s="591"/>
      <c r="F18" s="591"/>
      <c r="G18" s="591"/>
      <c r="H18" s="569"/>
      <c r="I18" s="570"/>
    </row>
    <row r="19" spans="2:9" x14ac:dyDescent="0.25">
      <c r="B19" s="442" t="s">
        <v>32</v>
      </c>
      <c r="C19" s="573" t="s">
        <v>511</v>
      </c>
      <c r="D19" s="573"/>
      <c r="E19" s="573"/>
      <c r="F19" s="573"/>
      <c r="G19" s="573"/>
      <c r="H19" s="569">
        <v>162621779</v>
      </c>
      <c r="I19" s="570"/>
    </row>
    <row r="20" spans="2:9" x14ac:dyDescent="0.25">
      <c r="B20" s="442" t="s">
        <v>33</v>
      </c>
      <c r="C20" s="573" t="s">
        <v>512</v>
      </c>
      <c r="D20" s="573"/>
      <c r="E20" s="573"/>
      <c r="F20" s="573"/>
      <c r="G20" s="573"/>
      <c r="H20" s="569">
        <v>106451462</v>
      </c>
      <c r="I20" s="570"/>
    </row>
    <row r="21" spans="2:9" s="9" customFormat="1" x14ac:dyDescent="0.25">
      <c r="B21" s="443" t="s">
        <v>34</v>
      </c>
      <c r="C21" s="574" t="s">
        <v>513</v>
      </c>
      <c r="D21" s="574"/>
      <c r="E21" s="574"/>
      <c r="F21" s="574"/>
      <c r="G21" s="574"/>
      <c r="H21" s="571">
        <f>SUM(H19,-H20)</f>
        <v>56170317</v>
      </c>
      <c r="I21" s="572"/>
    </row>
    <row r="22" spans="2:9" x14ac:dyDescent="0.25">
      <c r="B22" s="442" t="s">
        <v>35</v>
      </c>
      <c r="C22" s="573" t="s">
        <v>514</v>
      </c>
      <c r="D22" s="573"/>
      <c r="E22" s="573"/>
      <c r="F22" s="573"/>
      <c r="G22" s="573"/>
      <c r="H22" s="569">
        <v>52312989</v>
      </c>
      <c r="I22" s="570"/>
    </row>
    <row r="23" spans="2:9" x14ac:dyDescent="0.25">
      <c r="B23" s="442" t="s">
        <v>36</v>
      </c>
      <c r="C23" s="573" t="s">
        <v>515</v>
      </c>
      <c r="D23" s="573"/>
      <c r="E23" s="573"/>
      <c r="F23" s="573"/>
      <c r="G23" s="573"/>
      <c r="H23" s="569">
        <v>22581416</v>
      </c>
      <c r="I23" s="570"/>
    </row>
    <row r="24" spans="2:9" s="9" customFormat="1" x14ac:dyDescent="0.25">
      <c r="B24" s="443" t="s">
        <v>37</v>
      </c>
      <c r="C24" s="574" t="s">
        <v>516</v>
      </c>
      <c r="D24" s="574"/>
      <c r="E24" s="574"/>
      <c r="F24" s="574"/>
      <c r="G24" s="574"/>
      <c r="H24" s="571">
        <v>29731573</v>
      </c>
      <c r="I24" s="572"/>
    </row>
    <row r="25" spans="2:9" ht="15.75" thickBot="1" x14ac:dyDescent="0.3">
      <c r="B25" s="444" t="s">
        <v>38</v>
      </c>
      <c r="C25" s="566" t="s">
        <v>581</v>
      </c>
      <c r="D25" s="566"/>
      <c r="E25" s="566"/>
      <c r="F25" s="566"/>
      <c r="G25" s="566"/>
      <c r="H25" s="567">
        <v>28200115</v>
      </c>
      <c r="I25" s="568"/>
    </row>
    <row r="26" spans="2:9" x14ac:dyDescent="0.25">
      <c r="B26" s="5"/>
      <c r="C26" s="5"/>
      <c r="D26" s="5"/>
      <c r="E26" s="5"/>
      <c r="F26" s="5"/>
      <c r="G26" s="5"/>
      <c r="H26" s="440"/>
      <c r="I26" s="440"/>
    </row>
    <row r="27" spans="2:9" x14ac:dyDescent="0.25">
      <c r="B27" s="5"/>
      <c r="C27" s="5"/>
      <c r="D27" s="5"/>
      <c r="E27" s="5"/>
      <c r="F27" s="5"/>
      <c r="G27" s="5"/>
      <c r="H27" s="440"/>
      <c r="I27" s="440"/>
    </row>
  </sheetData>
  <mergeCells count="43">
    <mergeCell ref="C18:G18"/>
    <mergeCell ref="H18:I18"/>
    <mergeCell ref="C15:G15"/>
    <mergeCell ref="H15:I15"/>
    <mergeCell ref="C16:G16"/>
    <mergeCell ref="H16:I16"/>
    <mergeCell ref="C17:G17"/>
    <mergeCell ref="H17:I17"/>
    <mergeCell ref="C12:G12"/>
    <mergeCell ref="H12:I12"/>
    <mergeCell ref="C13:G13"/>
    <mergeCell ref="H13:I13"/>
    <mergeCell ref="C14:G14"/>
    <mergeCell ref="H14:I14"/>
    <mergeCell ref="C9:G9"/>
    <mergeCell ref="H9:I9"/>
    <mergeCell ref="C10:G10"/>
    <mergeCell ref="H10:I10"/>
    <mergeCell ref="C11:G11"/>
    <mergeCell ref="H11:I11"/>
    <mergeCell ref="H1:I1"/>
    <mergeCell ref="C7:G7"/>
    <mergeCell ref="H7:I7"/>
    <mergeCell ref="C8:G8"/>
    <mergeCell ref="H8:I8"/>
    <mergeCell ref="B3:I4"/>
    <mergeCell ref="C6:G6"/>
    <mergeCell ref="H6:I6"/>
    <mergeCell ref="H5:I5"/>
    <mergeCell ref="C20:G20"/>
    <mergeCell ref="H19:I19"/>
    <mergeCell ref="C19:G19"/>
    <mergeCell ref="C21:G21"/>
    <mergeCell ref="H20:I20"/>
    <mergeCell ref="H21:I21"/>
    <mergeCell ref="C25:G25"/>
    <mergeCell ref="H25:I25"/>
    <mergeCell ref="H22:I22"/>
    <mergeCell ref="H23:I23"/>
    <mergeCell ref="H24:I24"/>
    <mergeCell ref="C22:G22"/>
    <mergeCell ref="C23:G23"/>
    <mergeCell ref="C24:G24"/>
  </mergeCells>
  <phoneticPr fontId="41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J8"/>
  <sheetViews>
    <sheetView workbookViewId="0">
      <selection activeCell="H15" sqref="H15"/>
    </sheetView>
  </sheetViews>
  <sheetFormatPr defaultRowHeight="15" x14ac:dyDescent="0.25"/>
  <cols>
    <col min="1" max="1" width="3.85546875" style="124" customWidth="1"/>
    <col min="2" max="2" width="5.85546875" style="123" customWidth="1"/>
    <col min="3" max="3" width="45.5703125" style="124" customWidth="1"/>
    <col min="4" max="6" width="11" style="124" customWidth="1"/>
    <col min="7" max="7" width="11.85546875" style="124" customWidth="1"/>
    <col min="8" max="8" width="13.28515625" style="124" customWidth="1"/>
    <col min="9" max="9" width="14.42578125" style="124" customWidth="1"/>
    <col min="10" max="10" width="4.85546875" style="124" customWidth="1"/>
    <col min="11" max="16384" width="9.140625" style="124"/>
  </cols>
  <sheetData>
    <row r="1" spans="2:10" ht="40.5" customHeight="1" x14ac:dyDescent="0.2">
      <c r="H1" s="595" t="s">
        <v>429</v>
      </c>
      <c r="I1" s="595"/>
      <c r="J1" s="125"/>
    </row>
    <row r="2" spans="2:10" x14ac:dyDescent="0.25">
      <c r="B2" s="596" t="s">
        <v>368</v>
      </c>
      <c r="C2" s="596"/>
      <c r="D2" s="596"/>
      <c r="E2" s="596"/>
      <c r="F2" s="596"/>
      <c r="G2" s="596"/>
      <c r="H2" s="596"/>
      <c r="I2" s="596"/>
    </row>
    <row r="3" spans="2:10" x14ac:dyDescent="0.25">
      <c r="B3" s="596"/>
      <c r="C3" s="596"/>
      <c r="D3" s="596"/>
      <c r="E3" s="596"/>
      <c r="F3" s="596"/>
      <c r="G3" s="596"/>
      <c r="H3" s="596"/>
      <c r="I3" s="596"/>
    </row>
    <row r="4" spans="2:10" s="67" customFormat="1" ht="91.5" customHeight="1" thickBot="1" x14ac:dyDescent="0.3">
      <c r="B4" s="66"/>
      <c r="H4" s="597" t="s">
        <v>449</v>
      </c>
      <c r="I4" s="597"/>
      <c r="J4" s="598"/>
    </row>
    <row r="5" spans="2:10" s="295" customFormat="1" ht="12.75" x14ac:dyDescent="0.25">
      <c r="B5" s="599" t="s">
        <v>144</v>
      </c>
      <c r="C5" s="601" t="s">
        <v>369</v>
      </c>
      <c r="D5" s="599" t="s">
        <v>370</v>
      </c>
      <c r="E5" s="599" t="s">
        <v>371</v>
      </c>
      <c r="F5" s="604" t="str">
        <f>+CONCATENATE("Hitel, kölcsön állomány ",LEFT([1]ÖSSZEFÜGGÉSEK!A4,4),". dec. 31-én")</f>
        <v>Hitel, kölcsön állomány 2014. dec. 31-én</v>
      </c>
      <c r="G5" s="606" t="s">
        <v>372</v>
      </c>
      <c r="H5" s="607"/>
      <c r="I5" s="608"/>
      <c r="J5" s="598"/>
    </row>
    <row r="6" spans="2:10" s="299" customFormat="1" ht="13.5" thickBot="1" x14ac:dyDescent="0.3">
      <c r="B6" s="600"/>
      <c r="C6" s="602"/>
      <c r="D6" s="603"/>
      <c r="E6" s="600"/>
      <c r="F6" s="605"/>
      <c r="G6" s="296" t="s">
        <v>447</v>
      </c>
      <c r="H6" s="297" t="s">
        <v>509</v>
      </c>
      <c r="I6" s="298" t="s">
        <v>582</v>
      </c>
      <c r="J6" s="598"/>
    </row>
    <row r="7" spans="2:10" s="307" customFormat="1" ht="13.5" thickBot="1" x14ac:dyDescent="0.25">
      <c r="B7" s="300" t="s">
        <v>32</v>
      </c>
      <c r="C7" s="301" t="s">
        <v>510</v>
      </c>
      <c r="D7" s="302"/>
      <c r="E7" s="303"/>
      <c r="F7" s="304"/>
      <c r="G7" s="305"/>
      <c r="H7" s="305">
        <v>0</v>
      </c>
      <c r="I7" s="306">
        <v>0</v>
      </c>
      <c r="J7" s="598"/>
    </row>
    <row r="8" spans="2:10" s="307" customFormat="1" ht="13.5" thickBot="1" x14ac:dyDescent="0.3">
      <c r="B8" s="308" t="s">
        <v>33</v>
      </c>
      <c r="C8" s="309" t="s">
        <v>373</v>
      </c>
      <c r="D8" s="310"/>
      <c r="E8" s="311"/>
      <c r="F8" s="312">
        <f>SUM(F7:F7)</f>
        <v>0</v>
      </c>
      <c r="G8" s="312">
        <f>SUM(G7:G7)</f>
        <v>0</v>
      </c>
      <c r="H8" s="312">
        <f>SUM(H7:H7)</f>
        <v>0</v>
      </c>
      <c r="I8" s="313">
        <f>SUM(I7:I7)</f>
        <v>0</v>
      </c>
      <c r="J8" s="598"/>
    </row>
  </sheetData>
  <mergeCells count="10">
    <mergeCell ref="H1:I1"/>
    <mergeCell ref="B2:I3"/>
    <mergeCell ref="H4:I4"/>
    <mergeCell ref="J4:J8"/>
    <mergeCell ref="B5:B6"/>
    <mergeCell ref="C5:C6"/>
    <mergeCell ref="D5:D6"/>
    <mergeCell ref="E5:E6"/>
    <mergeCell ref="F5:F6"/>
    <mergeCell ref="G5:I5"/>
  </mergeCells>
  <phoneticPr fontId="41" type="noConversion"/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7BC81-D5FD-4C57-BAF6-EAAD9958B379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223"/>
  <sheetViews>
    <sheetView topLeftCell="A7" workbookViewId="0">
      <selection activeCell="E13" sqref="E13"/>
    </sheetView>
  </sheetViews>
  <sheetFormatPr defaultRowHeight="15" x14ac:dyDescent="0.25"/>
  <cols>
    <col min="1" max="2" width="3.7109375" style="3" customWidth="1"/>
    <col min="3" max="3" width="5.7109375" style="3" customWidth="1"/>
    <col min="4" max="8" width="9.140625" style="3"/>
    <col min="9" max="9" width="1.5703125" style="3" customWidth="1"/>
    <col min="10" max="10" width="8.28515625" style="3" hidden="1" customWidth="1"/>
    <col min="11" max="11" width="0.85546875" style="3" hidden="1" customWidth="1"/>
    <col min="12" max="12" width="2.140625" style="3" hidden="1" customWidth="1"/>
    <col min="13" max="13" width="5" style="3" hidden="1" customWidth="1"/>
    <col min="14" max="14" width="18.7109375" style="3" customWidth="1"/>
    <col min="15" max="15" width="16.28515625" style="3" customWidth="1"/>
    <col min="16" max="16" width="15.85546875" style="330" customWidth="1"/>
    <col min="17" max="17" width="11.5703125" style="3" customWidth="1"/>
    <col min="18" max="16384" width="9.140625" style="3"/>
  </cols>
  <sheetData>
    <row r="1" spans="2:16" x14ac:dyDescent="0.25">
      <c r="O1" s="468" t="s">
        <v>135</v>
      </c>
      <c r="P1" s="469"/>
    </row>
    <row r="2" spans="2:16" x14ac:dyDescent="0.25">
      <c r="B2" s="462" t="s">
        <v>520</v>
      </c>
      <c r="C2" s="462"/>
      <c r="D2" s="462"/>
      <c r="E2" s="462"/>
      <c r="F2" s="462"/>
      <c r="G2" s="462"/>
      <c r="H2" s="462"/>
      <c r="I2" s="462"/>
      <c r="J2" s="462"/>
      <c r="K2" s="462"/>
      <c r="L2" s="462"/>
      <c r="M2" s="462"/>
      <c r="N2" s="462"/>
      <c r="O2" s="463"/>
      <c r="P2" s="463"/>
    </row>
    <row r="3" spans="2:16" ht="4.5" customHeight="1" x14ac:dyDescent="0.25">
      <c r="B3" s="462"/>
      <c r="C3" s="462"/>
      <c r="D3" s="462"/>
      <c r="E3" s="462"/>
      <c r="F3" s="462"/>
      <c r="G3" s="462"/>
      <c r="H3" s="462"/>
      <c r="I3" s="462"/>
      <c r="J3" s="462"/>
      <c r="K3" s="462"/>
      <c r="L3" s="462"/>
      <c r="M3" s="462"/>
      <c r="N3" s="462"/>
      <c r="O3" s="463"/>
      <c r="P3" s="463"/>
    </row>
    <row r="4" spans="2:16" ht="16.5" customHeight="1" x14ac:dyDescent="0.25">
      <c r="B4" s="445"/>
      <c r="C4" s="445"/>
      <c r="D4" s="445"/>
      <c r="E4" s="445"/>
      <c r="F4" s="445"/>
      <c r="G4" s="445"/>
      <c r="H4" s="445"/>
      <c r="I4" s="445"/>
      <c r="J4" s="445"/>
      <c r="K4" s="445"/>
      <c r="L4" s="445"/>
      <c r="M4" s="445"/>
      <c r="N4" s="445"/>
      <c r="O4" s="446"/>
      <c r="P4" s="446"/>
    </row>
    <row r="5" spans="2:16" ht="19.5" thickBot="1" x14ac:dyDescent="0.3">
      <c r="B5" s="266"/>
      <c r="C5" s="266"/>
      <c r="D5" s="266"/>
      <c r="E5" s="266"/>
      <c r="F5" s="266"/>
      <c r="G5" s="266"/>
      <c r="H5" s="266"/>
      <c r="I5" s="266"/>
      <c r="J5" s="266"/>
      <c r="K5" s="266"/>
      <c r="L5" s="266"/>
      <c r="M5" s="266"/>
      <c r="N5" s="266"/>
      <c r="O5" s="267"/>
      <c r="P5" s="331" t="s">
        <v>449</v>
      </c>
    </row>
    <row r="6" spans="2:16" s="21" customFormat="1" ht="30" customHeight="1" thickBot="1" x14ac:dyDescent="0.25">
      <c r="B6" s="470" t="s">
        <v>64</v>
      </c>
      <c r="C6" s="471"/>
      <c r="D6" s="471"/>
      <c r="E6" s="471"/>
      <c r="F6" s="471"/>
      <c r="G6" s="471"/>
      <c r="H6" s="471"/>
      <c r="I6" s="471"/>
      <c r="J6" s="471"/>
      <c r="K6" s="471"/>
      <c r="L6" s="471"/>
      <c r="M6" s="471"/>
      <c r="N6" s="369" t="s">
        <v>130</v>
      </c>
      <c r="O6" s="369" t="s">
        <v>131</v>
      </c>
      <c r="P6" s="370" t="s">
        <v>132</v>
      </c>
    </row>
    <row r="7" spans="2:16" s="9" customFormat="1" x14ac:dyDescent="0.25">
      <c r="B7" s="365" t="s">
        <v>44</v>
      </c>
      <c r="C7" s="366" t="s">
        <v>65</v>
      </c>
      <c r="D7" s="366"/>
      <c r="E7" s="366"/>
      <c r="F7" s="366"/>
      <c r="G7" s="366"/>
      <c r="H7" s="366"/>
      <c r="I7" s="366"/>
      <c r="J7" s="366"/>
      <c r="K7" s="366"/>
      <c r="L7" s="366"/>
      <c r="M7" s="366"/>
      <c r="N7" s="367">
        <f>SUM(N8:N13)</f>
        <v>18436800</v>
      </c>
      <c r="O7" s="367">
        <f>SUM(O8:O13)</f>
        <v>19656800</v>
      </c>
      <c r="P7" s="368">
        <f>SUM(P8:P13)</f>
        <v>19646808</v>
      </c>
    </row>
    <row r="8" spans="2:16" x14ac:dyDescent="0.25">
      <c r="B8" s="189" t="s">
        <v>32</v>
      </c>
      <c r="C8" s="11" t="s">
        <v>66</v>
      </c>
      <c r="D8" s="12" t="s">
        <v>67</v>
      </c>
      <c r="E8" s="12"/>
      <c r="F8" s="12"/>
      <c r="G8" s="12"/>
      <c r="H8" s="12"/>
      <c r="I8" s="12"/>
      <c r="J8" s="12"/>
      <c r="K8" s="12"/>
      <c r="L8" s="12"/>
      <c r="M8" s="12"/>
      <c r="N8" s="33">
        <v>13169200</v>
      </c>
      <c r="O8" s="33">
        <v>13601200</v>
      </c>
      <c r="P8" s="334">
        <v>13600502</v>
      </c>
    </row>
    <row r="9" spans="2:16" x14ac:dyDescent="0.25">
      <c r="B9" s="189" t="s">
        <v>33</v>
      </c>
      <c r="C9" s="14" t="s">
        <v>68</v>
      </c>
      <c r="D9" s="15" t="s">
        <v>69</v>
      </c>
      <c r="E9" s="15"/>
      <c r="F9" s="15"/>
      <c r="G9" s="15"/>
      <c r="H9" s="15"/>
      <c r="I9" s="15"/>
      <c r="J9" s="15"/>
      <c r="K9" s="15"/>
      <c r="L9" s="15"/>
      <c r="M9" s="15"/>
      <c r="N9" s="33">
        <v>264000</v>
      </c>
      <c r="O9" s="33">
        <v>354000</v>
      </c>
      <c r="P9" s="334">
        <v>352334</v>
      </c>
    </row>
    <row r="10" spans="2:16" x14ac:dyDescent="0.25">
      <c r="B10" s="189" t="s">
        <v>34</v>
      </c>
      <c r="C10" s="14" t="s">
        <v>70</v>
      </c>
      <c r="D10" s="15" t="s">
        <v>71</v>
      </c>
      <c r="E10" s="15"/>
      <c r="F10" s="15"/>
      <c r="G10" s="15"/>
      <c r="H10" s="15"/>
      <c r="I10" s="15"/>
      <c r="J10" s="15"/>
      <c r="K10" s="15"/>
      <c r="L10" s="15"/>
      <c r="M10" s="15"/>
      <c r="N10" s="33">
        <v>120000</v>
      </c>
      <c r="O10" s="33">
        <v>93000</v>
      </c>
      <c r="P10" s="334">
        <v>92115</v>
      </c>
    </row>
    <row r="11" spans="2:16" x14ac:dyDescent="0.25">
      <c r="B11" s="189" t="s">
        <v>35</v>
      </c>
      <c r="C11" s="11" t="s">
        <v>72</v>
      </c>
      <c r="D11" s="12" t="s">
        <v>73</v>
      </c>
      <c r="E11" s="12"/>
      <c r="F11" s="12"/>
      <c r="G11" s="12"/>
      <c r="H11" s="12"/>
      <c r="I11" s="12"/>
      <c r="J11" s="12"/>
      <c r="K11" s="12"/>
      <c r="L11" s="12"/>
      <c r="M11" s="12"/>
      <c r="N11" s="33">
        <v>279600</v>
      </c>
      <c r="O11" s="33">
        <v>399600</v>
      </c>
      <c r="P11" s="334">
        <v>394426</v>
      </c>
    </row>
    <row r="12" spans="2:16" x14ac:dyDescent="0.25">
      <c r="B12" s="189" t="s">
        <v>36</v>
      </c>
      <c r="C12" s="11" t="s">
        <v>74</v>
      </c>
      <c r="D12" s="12" t="s">
        <v>75</v>
      </c>
      <c r="E12" s="12"/>
      <c r="F12" s="12"/>
      <c r="G12" s="12"/>
      <c r="H12" s="12"/>
      <c r="I12" s="12"/>
      <c r="J12" s="12"/>
      <c r="K12" s="12"/>
      <c r="L12" s="12"/>
      <c r="M12" s="12"/>
      <c r="N12" s="33">
        <v>3953000</v>
      </c>
      <c r="O12" s="33">
        <v>3963000</v>
      </c>
      <c r="P12" s="334">
        <v>3962420</v>
      </c>
    </row>
    <row r="13" spans="2:16" x14ac:dyDescent="0.25">
      <c r="B13" s="189" t="s">
        <v>37</v>
      </c>
      <c r="C13" s="11" t="s">
        <v>76</v>
      </c>
      <c r="D13" s="12" t="s">
        <v>77</v>
      </c>
      <c r="E13" s="12"/>
      <c r="F13" s="12"/>
      <c r="G13" s="12"/>
      <c r="H13" s="12"/>
      <c r="I13" s="12"/>
      <c r="J13" s="12"/>
      <c r="K13" s="12"/>
      <c r="L13" s="12"/>
      <c r="M13" s="12"/>
      <c r="N13" s="33">
        <v>651000</v>
      </c>
      <c r="O13" s="33">
        <v>1246000</v>
      </c>
      <c r="P13" s="334">
        <v>1245011</v>
      </c>
    </row>
    <row r="14" spans="2:16" s="9" customFormat="1" x14ac:dyDescent="0.25">
      <c r="B14" s="187" t="s">
        <v>45</v>
      </c>
      <c r="C14" s="7" t="s">
        <v>78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181">
        <v>3468500</v>
      </c>
      <c r="O14" s="181">
        <v>3668500</v>
      </c>
      <c r="P14" s="332">
        <v>3640579</v>
      </c>
    </row>
    <row r="15" spans="2:16" x14ac:dyDescent="0.25">
      <c r="B15" s="188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29"/>
      <c r="O15" s="29"/>
      <c r="P15" s="329"/>
    </row>
    <row r="16" spans="2:16" s="9" customFormat="1" ht="15.75" thickBot="1" x14ac:dyDescent="0.3">
      <c r="B16" s="187" t="s">
        <v>46</v>
      </c>
      <c r="C16" s="7" t="s">
        <v>79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181">
        <f>SUM(N17:N32)</f>
        <v>20011800</v>
      </c>
      <c r="O16" s="181">
        <f>SUM(O17:O32)</f>
        <v>24103800</v>
      </c>
      <c r="P16" s="337">
        <f>SUM(P17:P32)</f>
        <v>24098627</v>
      </c>
    </row>
    <row r="17" spans="2:16" x14ac:dyDescent="0.25">
      <c r="B17" s="189" t="s">
        <v>32</v>
      </c>
      <c r="C17" s="11" t="s">
        <v>80</v>
      </c>
      <c r="D17" s="12" t="s">
        <v>458</v>
      </c>
      <c r="E17" s="12"/>
      <c r="F17" s="12"/>
      <c r="G17" s="12"/>
      <c r="H17" s="12"/>
      <c r="I17" s="12"/>
      <c r="J17" s="12"/>
      <c r="K17" s="12"/>
      <c r="L17" s="12"/>
      <c r="M17" s="12"/>
      <c r="N17" s="196">
        <v>115000</v>
      </c>
      <c r="O17" s="196">
        <v>241000</v>
      </c>
      <c r="P17" s="335">
        <v>240632</v>
      </c>
    </row>
    <row r="18" spans="2:16" x14ac:dyDescent="0.25">
      <c r="B18" s="189" t="s">
        <v>33</v>
      </c>
      <c r="C18" s="11" t="s">
        <v>81</v>
      </c>
      <c r="D18" s="12" t="s">
        <v>456</v>
      </c>
      <c r="E18" s="12"/>
      <c r="F18" s="12"/>
      <c r="G18" s="12"/>
      <c r="H18" s="12"/>
      <c r="I18" s="12"/>
      <c r="J18" s="12"/>
      <c r="K18" s="12"/>
      <c r="L18" s="12"/>
      <c r="M18" s="12"/>
      <c r="N18" s="33">
        <v>2630000</v>
      </c>
      <c r="O18" s="33">
        <v>3481000</v>
      </c>
      <c r="P18" s="336">
        <v>3480496</v>
      </c>
    </row>
    <row r="19" spans="2:16" x14ac:dyDescent="0.25">
      <c r="B19" s="189" t="s">
        <v>34</v>
      </c>
      <c r="C19" s="20" t="s">
        <v>82</v>
      </c>
      <c r="D19" s="128" t="s">
        <v>459</v>
      </c>
      <c r="E19" s="128"/>
      <c r="F19" s="128"/>
      <c r="G19" s="128"/>
      <c r="H19" s="128"/>
      <c r="I19" s="128"/>
      <c r="J19" s="128"/>
      <c r="K19" s="128"/>
      <c r="L19" s="128"/>
      <c r="M19" s="128"/>
      <c r="N19" s="56">
        <v>410000</v>
      </c>
      <c r="O19" s="56">
        <v>395300</v>
      </c>
      <c r="P19" s="56">
        <v>395010</v>
      </c>
    </row>
    <row r="20" spans="2:16" x14ac:dyDescent="0.25">
      <c r="B20" s="189" t="s">
        <v>35</v>
      </c>
      <c r="C20" s="11" t="s">
        <v>83</v>
      </c>
      <c r="D20" s="12" t="s">
        <v>460</v>
      </c>
      <c r="E20" s="12"/>
      <c r="F20" s="12"/>
      <c r="G20" s="12"/>
      <c r="H20" s="12"/>
      <c r="I20" s="12"/>
      <c r="J20" s="12"/>
      <c r="K20" s="12"/>
      <c r="L20" s="12"/>
      <c r="M20" s="12"/>
      <c r="N20" s="33">
        <v>185000</v>
      </c>
      <c r="O20" s="33">
        <v>167000</v>
      </c>
      <c r="P20" s="336">
        <v>166301</v>
      </c>
    </row>
    <row r="21" spans="2:16" x14ac:dyDescent="0.25">
      <c r="B21" s="189" t="s">
        <v>36</v>
      </c>
      <c r="C21" s="11" t="s">
        <v>84</v>
      </c>
      <c r="D21" s="12" t="s">
        <v>461</v>
      </c>
      <c r="E21" s="12"/>
      <c r="F21" s="12"/>
      <c r="G21" s="12"/>
      <c r="H21" s="12"/>
      <c r="I21" s="12"/>
      <c r="J21" s="12"/>
      <c r="K21" s="12"/>
      <c r="L21" s="12"/>
      <c r="M21" s="12"/>
      <c r="N21" s="33">
        <v>2954000</v>
      </c>
      <c r="O21" s="33">
        <v>2644500</v>
      </c>
      <c r="P21" s="336">
        <v>2644334</v>
      </c>
    </row>
    <row r="22" spans="2:16" ht="15" customHeight="1" x14ac:dyDescent="0.25">
      <c r="B22" s="189" t="s">
        <v>37</v>
      </c>
      <c r="C22" s="11" t="s">
        <v>85</v>
      </c>
      <c r="D22" s="12" t="s">
        <v>86</v>
      </c>
      <c r="E22" s="12"/>
      <c r="F22" s="12"/>
      <c r="G22" s="12"/>
      <c r="H22" s="12"/>
      <c r="I22" s="12"/>
      <c r="J22" s="12"/>
      <c r="K22" s="12"/>
      <c r="L22" s="12"/>
      <c r="M22" s="12"/>
      <c r="N22" s="33">
        <v>2142700</v>
      </c>
      <c r="O22" s="33">
        <v>1562700</v>
      </c>
      <c r="P22" s="336">
        <v>1562309</v>
      </c>
    </row>
    <row r="23" spans="2:16" ht="15" customHeight="1" x14ac:dyDescent="0.25">
      <c r="B23" s="189" t="s">
        <v>38</v>
      </c>
      <c r="C23" s="20" t="s">
        <v>88</v>
      </c>
      <c r="D23" s="128" t="s">
        <v>89</v>
      </c>
      <c r="E23" s="128"/>
      <c r="F23" s="128"/>
      <c r="G23" s="128"/>
      <c r="H23" s="128"/>
      <c r="I23" s="128"/>
      <c r="J23" s="128"/>
      <c r="K23" s="128"/>
      <c r="L23" s="128"/>
      <c r="M23" s="128"/>
      <c r="N23" s="33">
        <v>1790000</v>
      </c>
      <c r="O23" s="33">
        <v>2301000</v>
      </c>
      <c r="P23" s="336">
        <v>2300050</v>
      </c>
    </row>
    <row r="24" spans="2:16" ht="15" customHeight="1" x14ac:dyDescent="0.25">
      <c r="B24" s="189" t="s">
        <v>39</v>
      </c>
      <c r="C24" s="20" t="s">
        <v>521</v>
      </c>
      <c r="D24" s="128" t="s">
        <v>522</v>
      </c>
      <c r="E24" s="128"/>
      <c r="F24" s="128"/>
      <c r="G24" s="128"/>
      <c r="H24" s="128"/>
      <c r="I24" s="128"/>
      <c r="J24" s="128"/>
      <c r="K24" s="128"/>
      <c r="L24" s="128"/>
      <c r="M24" s="128"/>
      <c r="N24" s="33">
        <v>0</v>
      </c>
      <c r="O24" s="33">
        <v>201000</v>
      </c>
      <c r="P24" s="336">
        <v>200761</v>
      </c>
    </row>
    <row r="25" spans="2:16" ht="15" customHeight="1" x14ac:dyDescent="0.25">
      <c r="B25" s="189" t="s">
        <v>40</v>
      </c>
      <c r="C25" s="11" t="s">
        <v>90</v>
      </c>
      <c r="D25" s="12" t="s">
        <v>91</v>
      </c>
      <c r="E25" s="12"/>
      <c r="F25" s="12"/>
      <c r="G25" s="12"/>
      <c r="H25" s="12"/>
      <c r="I25" s="12"/>
      <c r="J25" s="12"/>
      <c r="K25" s="12"/>
      <c r="L25" s="12"/>
      <c r="M25" s="12"/>
      <c r="N25" s="33">
        <v>200000</v>
      </c>
      <c r="O25" s="33">
        <v>185000</v>
      </c>
      <c r="P25" s="336">
        <v>185000</v>
      </c>
    </row>
    <row r="26" spans="2:16" ht="15" customHeight="1" x14ac:dyDescent="0.25">
      <c r="B26" s="189" t="s">
        <v>41</v>
      </c>
      <c r="C26" s="11" t="s">
        <v>92</v>
      </c>
      <c r="D26" s="12" t="s">
        <v>121</v>
      </c>
      <c r="E26" s="12"/>
      <c r="F26" s="12"/>
      <c r="G26" s="12"/>
      <c r="H26" s="12"/>
      <c r="I26" s="12"/>
      <c r="J26" s="12"/>
      <c r="K26" s="12"/>
      <c r="L26" s="12"/>
      <c r="M26" s="12"/>
      <c r="N26" s="33">
        <v>1547000</v>
      </c>
      <c r="O26" s="33">
        <v>2234200</v>
      </c>
      <c r="P26" s="336">
        <v>2234117</v>
      </c>
    </row>
    <row r="27" spans="2:16" ht="15" customHeight="1" x14ac:dyDescent="0.25">
      <c r="B27" s="189" t="s">
        <v>42</v>
      </c>
      <c r="C27" s="11" t="s">
        <v>93</v>
      </c>
      <c r="D27" s="12" t="s">
        <v>94</v>
      </c>
      <c r="E27" s="12"/>
      <c r="F27" s="12"/>
      <c r="G27" s="12"/>
      <c r="H27" s="12"/>
      <c r="I27" s="12"/>
      <c r="J27" s="12"/>
      <c r="K27" s="12"/>
      <c r="L27" s="12"/>
      <c r="M27" s="12"/>
      <c r="N27" s="33">
        <v>10000</v>
      </c>
      <c r="O27" s="33">
        <v>16500</v>
      </c>
      <c r="P27" s="336">
        <v>16415</v>
      </c>
    </row>
    <row r="28" spans="2:16" ht="15" customHeight="1" x14ac:dyDescent="0.25">
      <c r="B28" s="189" t="s">
        <v>43</v>
      </c>
      <c r="C28" s="11" t="s">
        <v>477</v>
      </c>
      <c r="D28" s="12" t="s">
        <v>478</v>
      </c>
      <c r="E28" s="12"/>
      <c r="F28" s="12"/>
      <c r="G28" s="12"/>
      <c r="H28" s="12"/>
      <c r="I28" s="12"/>
      <c r="J28" s="12"/>
      <c r="K28" s="12"/>
      <c r="L28" s="12"/>
      <c r="M28" s="12"/>
      <c r="N28" s="33">
        <v>0</v>
      </c>
      <c r="O28" s="33">
        <v>0</v>
      </c>
      <c r="P28" s="336">
        <v>0</v>
      </c>
    </row>
    <row r="29" spans="2:16" ht="15" customHeight="1" x14ac:dyDescent="0.25">
      <c r="B29" s="189" t="s">
        <v>50</v>
      </c>
      <c r="C29" s="11" t="s">
        <v>95</v>
      </c>
      <c r="D29" s="12" t="s">
        <v>96</v>
      </c>
      <c r="E29" s="12"/>
      <c r="F29" s="12"/>
      <c r="G29" s="12"/>
      <c r="H29" s="12"/>
      <c r="I29" s="12"/>
      <c r="J29" s="12"/>
      <c r="K29" s="12"/>
      <c r="L29" s="12"/>
      <c r="M29" s="12"/>
      <c r="N29" s="33">
        <v>3417100</v>
      </c>
      <c r="O29" s="33">
        <v>3258100</v>
      </c>
      <c r="P29" s="336">
        <v>3257128</v>
      </c>
    </row>
    <row r="30" spans="2:16" ht="15" customHeight="1" x14ac:dyDescent="0.25">
      <c r="B30" s="189" t="s">
        <v>51</v>
      </c>
      <c r="C30" s="11" t="s">
        <v>97</v>
      </c>
      <c r="D30" s="12" t="s">
        <v>98</v>
      </c>
      <c r="E30" s="12"/>
      <c r="F30" s="12"/>
      <c r="G30" s="12"/>
      <c r="H30" s="12"/>
      <c r="I30" s="12"/>
      <c r="J30" s="12"/>
      <c r="K30" s="12"/>
      <c r="L30" s="12"/>
      <c r="M30" s="12"/>
      <c r="N30" s="33">
        <v>2000000</v>
      </c>
      <c r="O30" s="33">
        <v>5438000</v>
      </c>
      <c r="P30" s="336">
        <v>5437748</v>
      </c>
    </row>
    <row r="31" spans="2:16" ht="15" customHeight="1" x14ac:dyDescent="0.25">
      <c r="B31" s="189" t="s">
        <v>87</v>
      </c>
      <c r="C31" s="11" t="s">
        <v>523</v>
      </c>
      <c r="D31" s="12" t="s">
        <v>524</v>
      </c>
      <c r="E31" s="15"/>
      <c r="F31" s="15"/>
      <c r="G31" s="15"/>
      <c r="H31" s="15"/>
      <c r="I31" s="15"/>
      <c r="J31" s="15"/>
      <c r="K31" s="15"/>
      <c r="L31" s="15"/>
      <c r="M31" s="15"/>
      <c r="N31" s="33">
        <v>0</v>
      </c>
      <c r="O31" s="33">
        <v>871000</v>
      </c>
      <c r="P31" s="336">
        <v>870921</v>
      </c>
    </row>
    <row r="32" spans="2:16" ht="15" customHeight="1" thickBot="1" x14ac:dyDescent="0.3">
      <c r="B32" s="189" t="s">
        <v>126</v>
      </c>
      <c r="C32" s="11" t="s">
        <v>127</v>
      </c>
      <c r="D32" s="10" t="s">
        <v>128</v>
      </c>
      <c r="E32" s="15"/>
      <c r="F32" s="15"/>
      <c r="G32" s="15"/>
      <c r="H32" s="15"/>
      <c r="I32" s="15"/>
      <c r="J32" s="15"/>
      <c r="K32" s="15"/>
      <c r="L32" s="15"/>
      <c r="M32" s="15"/>
      <c r="N32" s="33">
        <v>2611000</v>
      </c>
      <c r="O32" s="33">
        <v>1107500</v>
      </c>
      <c r="P32" s="336">
        <v>1107405</v>
      </c>
    </row>
    <row r="33" spans="2:16" s="9" customFormat="1" x14ac:dyDescent="0.25">
      <c r="B33" s="187" t="s">
        <v>47</v>
      </c>
      <c r="C33" s="7" t="s">
        <v>99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180">
        <f>SUM(N34:N36)</f>
        <v>2019000</v>
      </c>
      <c r="O33" s="180">
        <f>SUM(O34:O36)</f>
        <v>2581000</v>
      </c>
      <c r="P33" s="338">
        <f>SUM(P34:P36)</f>
        <v>2574430</v>
      </c>
    </row>
    <row r="34" spans="2:16" x14ac:dyDescent="0.25">
      <c r="B34" s="189" t="s">
        <v>32</v>
      </c>
      <c r="C34" s="11" t="s">
        <v>479</v>
      </c>
      <c r="D34" s="12" t="s">
        <v>480</v>
      </c>
      <c r="E34" s="12"/>
      <c r="F34" s="12"/>
      <c r="G34" s="12"/>
      <c r="H34" s="12"/>
      <c r="I34" s="12"/>
      <c r="J34" s="12"/>
      <c r="K34" s="12"/>
      <c r="L34" s="12"/>
      <c r="M34" s="12"/>
      <c r="N34" s="33">
        <v>0</v>
      </c>
      <c r="O34" s="33">
        <v>12000</v>
      </c>
      <c r="P34" s="334">
        <v>12000</v>
      </c>
    </row>
    <row r="35" spans="2:16" x14ac:dyDescent="0.25">
      <c r="B35" s="189" t="s">
        <v>33</v>
      </c>
      <c r="C35" s="11" t="s">
        <v>436</v>
      </c>
      <c r="D35" s="12" t="s">
        <v>437</v>
      </c>
      <c r="E35" s="12"/>
      <c r="F35" s="12"/>
      <c r="G35" s="12"/>
      <c r="H35" s="12"/>
      <c r="I35" s="12"/>
      <c r="J35" s="12"/>
      <c r="K35" s="12"/>
      <c r="L35" s="12"/>
      <c r="M35" s="12"/>
      <c r="N35" s="33">
        <v>0</v>
      </c>
      <c r="O35" s="33">
        <v>0</v>
      </c>
      <c r="P35" s="334"/>
    </row>
    <row r="36" spans="2:16" x14ac:dyDescent="0.25">
      <c r="B36" s="189" t="s">
        <v>34</v>
      </c>
      <c r="C36" s="11" t="s">
        <v>100</v>
      </c>
      <c r="D36" s="12" t="s">
        <v>400</v>
      </c>
      <c r="E36" s="12"/>
      <c r="F36" s="12"/>
      <c r="G36" s="12"/>
      <c r="H36" s="12"/>
      <c r="I36" s="12"/>
      <c r="J36" s="12"/>
      <c r="K36" s="12"/>
      <c r="L36" s="12"/>
      <c r="M36" s="12"/>
      <c r="N36" s="33">
        <v>2019000</v>
      </c>
      <c r="O36" s="33">
        <v>2569000</v>
      </c>
      <c r="P36" s="334">
        <v>2562430</v>
      </c>
    </row>
    <row r="37" spans="2:16" s="9" customFormat="1" x14ac:dyDescent="0.25">
      <c r="B37" s="187" t="s">
        <v>52</v>
      </c>
      <c r="C37" s="7" t="s">
        <v>101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181">
        <f>SUM(N38:N41)</f>
        <v>26666480</v>
      </c>
      <c r="O37" s="181">
        <f>SUM(O38:O41)</f>
        <v>77057393</v>
      </c>
      <c r="P37" s="332">
        <f>SUM(P38:P41)</f>
        <v>3446000</v>
      </c>
    </row>
    <row r="38" spans="2:16" s="9" customFormat="1" x14ac:dyDescent="0.25">
      <c r="B38" s="192" t="s">
        <v>32</v>
      </c>
      <c r="C38" s="22" t="s">
        <v>438</v>
      </c>
      <c r="D38" s="130" t="s">
        <v>439</v>
      </c>
      <c r="E38" s="130"/>
      <c r="F38" s="130"/>
      <c r="G38" s="130"/>
      <c r="H38" s="130"/>
      <c r="I38" s="130"/>
      <c r="J38" s="130"/>
      <c r="K38" s="130"/>
      <c r="L38" s="130"/>
      <c r="M38" s="130"/>
      <c r="N38" s="197">
        <v>0</v>
      </c>
      <c r="O38" s="178"/>
      <c r="P38" s="178"/>
    </row>
    <row r="39" spans="2:16" s="9" customFormat="1" x14ac:dyDescent="0.25">
      <c r="B39" s="192" t="s">
        <v>33</v>
      </c>
      <c r="C39" s="22" t="s">
        <v>102</v>
      </c>
      <c r="D39" s="130" t="s">
        <v>440</v>
      </c>
      <c r="E39" s="130"/>
      <c r="F39" s="130"/>
      <c r="G39" s="130"/>
      <c r="H39" s="130"/>
      <c r="I39" s="130"/>
      <c r="J39" s="130"/>
      <c r="K39" s="130"/>
      <c r="L39" s="130"/>
      <c r="M39" s="130"/>
      <c r="N39" s="178">
        <v>1399000</v>
      </c>
      <c r="O39" s="178">
        <v>1399000</v>
      </c>
      <c r="P39" s="339">
        <v>1011000</v>
      </c>
    </row>
    <row r="40" spans="2:16" s="9" customFormat="1" x14ac:dyDescent="0.25">
      <c r="B40" s="192" t="s">
        <v>34</v>
      </c>
      <c r="C40" s="22" t="s">
        <v>103</v>
      </c>
      <c r="D40" s="130" t="s">
        <v>467</v>
      </c>
      <c r="E40" s="130"/>
      <c r="F40" s="130"/>
      <c r="G40" s="130"/>
      <c r="H40" s="130"/>
      <c r="I40" s="130"/>
      <c r="J40" s="130"/>
      <c r="K40" s="130"/>
      <c r="L40" s="130"/>
      <c r="M40" s="130"/>
      <c r="N40" s="178">
        <v>2010000</v>
      </c>
      <c r="O40" s="178">
        <v>2435000</v>
      </c>
      <c r="P40" s="339">
        <v>2435000</v>
      </c>
    </row>
    <row r="41" spans="2:16" s="9" customFormat="1" x14ac:dyDescent="0.25">
      <c r="B41" s="192" t="s">
        <v>35</v>
      </c>
      <c r="C41" s="22" t="s">
        <v>104</v>
      </c>
      <c r="D41" s="472" t="s">
        <v>441</v>
      </c>
      <c r="E41" s="473"/>
      <c r="F41" s="473"/>
      <c r="G41" s="473"/>
      <c r="H41" s="473"/>
      <c r="I41" s="473"/>
      <c r="J41" s="473"/>
      <c r="K41" s="473"/>
      <c r="L41" s="474"/>
      <c r="M41" s="371"/>
      <c r="N41" s="178">
        <v>23257480</v>
      </c>
      <c r="O41" s="178">
        <v>73223393</v>
      </c>
      <c r="P41" s="339">
        <v>0</v>
      </c>
    </row>
    <row r="42" spans="2:16" s="9" customFormat="1" x14ac:dyDescent="0.25">
      <c r="B42" s="187" t="s">
        <v>58</v>
      </c>
      <c r="C42" s="7" t="s">
        <v>105</v>
      </c>
      <c r="D42" s="7"/>
      <c r="E42" s="7"/>
      <c r="F42" s="7"/>
      <c r="G42" s="7"/>
      <c r="H42" s="7"/>
      <c r="I42" s="7"/>
      <c r="J42" s="7"/>
      <c r="K42" s="7"/>
      <c r="L42" s="7"/>
      <c r="M42" s="7"/>
      <c r="N42" s="181">
        <f>SUM(N43:N47)</f>
        <v>7632000</v>
      </c>
      <c r="O42" s="181">
        <f>SUM(O43:O47)</f>
        <v>37884000</v>
      </c>
      <c r="P42" s="181">
        <f>SUM(P43:P47)</f>
        <v>33637265</v>
      </c>
    </row>
    <row r="43" spans="2:16" s="317" customFormat="1" x14ac:dyDescent="0.25">
      <c r="B43" s="318" t="s">
        <v>32</v>
      </c>
      <c r="C43" s="318" t="s">
        <v>525</v>
      </c>
      <c r="D43" s="465" t="s">
        <v>526</v>
      </c>
      <c r="E43" s="466"/>
      <c r="F43" s="466"/>
      <c r="G43" s="466"/>
      <c r="H43" s="466"/>
      <c r="I43" s="467"/>
      <c r="J43" s="318"/>
      <c r="K43" s="318"/>
      <c r="L43" s="318"/>
      <c r="M43" s="318"/>
      <c r="N43" s="447">
        <v>600000</v>
      </c>
      <c r="O43" s="447">
        <v>600000</v>
      </c>
      <c r="P43" s="448">
        <v>600000</v>
      </c>
    </row>
    <row r="44" spans="2:16" x14ac:dyDescent="0.25">
      <c r="B44" s="318" t="s">
        <v>33</v>
      </c>
      <c r="C44" s="11" t="s">
        <v>496</v>
      </c>
      <c r="D44" s="12" t="s">
        <v>500</v>
      </c>
      <c r="E44" s="12"/>
      <c r="F44" s="12"/>
      <c r="G44" s="12"/>
      <c r="H44" s="12"/>
      <c r="I44" s="12"/>
      <c r="J44" s="12"/>
      <c r="K44" s="12"/>
      <c r="L44" s="12"/>
      <c r="M44" s="12"/>
      <c r="N44" s="33">
        <v>0</v>
      </c>
      <c r="O44" s="33">
        <v>646000</v>
      </c>
      <c r="P44" s="334">
        <v>641942</v>
      </c>
    </row>
    <row r="45" spans="2:16" x14ac:dyDescent="0.25">
      <c r="B45" s="318" t="s">
        <v>34</v>
      </c>
      <c r="C45" s="11" t="s">
        <v>481</v>
      </c>
      <c r="D45" s="12" t="s">
        <v>482</v>
      </c>
      <c r="E45" s="12"/>
      <c r="F45" s="12"/>
      <c r="G45" s="12"/>
      <c r="H45" s="12"/>
      <c r="I45" s="12"/>
      <c r="J45" s="12"/>
      <c r="K45" s="12"/>
      <c r="L45" s="12"/>
      <c r="M45" s="12"/>
      <c r="N45" s="33">
        <v>4520000</v>
      </c>
      <c r="O45" s="33">
        <v>5897000</v>
      </c>
      <c r="P45" s="334">
        <v>5890242</v>
      </c>
    </row>
    <row r="46" spans="2:16" x14ac:dyDescent="0.25">
      <c r="B46" s="318" t="s">
        <v>35</v>
      </c>
      <c r="C46" s="11" t="s">
        <v>106</v>
      </c>
      <c r="D46" s="12" t="s">
        <v>107</v>
      </c>
      <c r="E46" s="12"/>
      <c r="F46" s="12"/>
      <c r="G46" s="12"/>
      <c r="H46" s="12"/>
      <c r="I46" s="12"/>
      <c r="J46" s="12"/>
      <c r="K46" s="12"/>
      <c r="L46" s="12"/>
      <c r="M46" s="12"/>
      <c r="N46" s="33">
        <v>889000</v>
      </c>
      <c r="O46" s="33">
        <v>23272000</v>
      </c>
      <c r="P46" s="334">
        <v>19593257</v>
      </c>
    </row>
    <row r="47" spans="2:16" ht="15.75" thickBot="1" x14ac:dyDescent="0.3">
      <c r="B47" s="318" t="s">
        <v>36</v>
      </c>
      <c r="C47" s="11" t="s">
        <v>108</v>
      </c>
      <c r="D47" s="12" t="s">
        <v>109</v>
      </c>
      <c r="E47" s="12"/>
      <c r="F47" s="12"/>
      <c r="G47" s="12"/>
      <c r="H47" s="12"/>
      <c r="I47" s="12"/>
      <c r="J47" s="193"/>
      <c r="K47" s="193"/>
      <c r="L47" s="193"/>
      <c r="M47" s="193"/>
      <c r="N47" s="33">
        <v>1623000</v>
      </c>
      <c r="O47" s="33">
        <v>7469000</v>
      </c>
      <c r="P47" s="334">
        <v>6911824</v>
      </c>
    </row>
    <row r="48" spans="2:16" s="9" customFormat="1" x14ac:dyDescent="0.25">
      <c r="B48" s="194" t="s">
        <v>60</v>
      </c>
      <c r="C48" s="195" t="s">
        <v>110</v>
      </c>
      <c r="D48" s="195"/>
      <c r="E48" s="195"/>
      <c r="F48" s="195"/>
      <c r="G48" s="195"/>
      <c r="H48" s="195"/>
      <c r="I48" s="195"/>
      <c r="J48" s="195"/>
      <c r="K48" s="195"/>
      <c r="L48" s="195"/>
      <c r="M48" s="195"/>
      <c r="N48" s="180">
        <f>SUM(N49:N51)</f>
        <v>16238000</v>
      </c>
      <c r="O48" s="180">
        <f>SUM(O49:O51)</f>
        <v>24605000</v>
      </c>
      <c r="P48" s="338">
        <f>SUM(P49:P51)</f>
        <v>18807753</v>
      </c>
    </row>
    <row r="49" spans="2:16" x14ac:dyDescent="0.25">
      <c r="B49" s="189" t="s">
        <v>32</v>
      </c>
      <c r="C49" s="11" t="s">
        <v>111</v>
      </c>
      <c r="D49" s="12" t="s">
        <v>112</v>
      </c>
      <c r="E49" s="12"/>
      <c r="F49" s="12"/>
      <c r="G49" s="12"/>
      <c r="H49" s="12"/>
      <c r="I49" s="12"/>
      <c r="J49" s="12"/>
      <c r="K49" s="12"/>
      <c r="L49" s="12"/>
      <c r="M49" s="12"/>
      <c r="N49" s="33">
        <v>2490000</v>
      </c>
      <c r="O49" s="33">
        <v>9124000</v>
      </c>
      <c r="P49" s="334">
        <v>6795116</v>
      </c>
    </row>
    <row r="50" spans="2:16" x14ac:dyDescent="0.25">
      <c r="B50" s="189" t="s">
        <v>33</v>
      </c>
      <c r="C50" s="11" t="s">
        <v>483</v>
      </c>
      <c r="D50" s="12" t="s">
        <v>484</v>
      </c>
      <c r="E50" s="12"/>
      <c r="F50" s="12"/>
      <c r="G50" s="12"/>
      <c r="H50" s="12"/>
      <c r="I50" s="12"/>
      <c r="J50" s="12"/>
      <c r="K50" s="12"/>
      <c r="L50" s="12"/>
      <c r="M50" s="12"/>
      <c r="N50" s="315">
        <v>10293000</v>
      </c>
      <c r="O50" s="315">
        <v>10293000</v>
      </c>
      <c r="P50" s="340">
        <v>8014137</v>
      </c>
    </row>
    <row r="51" spans="2:16" ht="15.75" thickBot="1" x14ac:dyDescent="0.3">
      <c r="B51" s="189" t="s">
        <v>34</v>
      </c>
      <c r="C51" s="11" t="s">
        <v>113</v>
      </c>
      <c r="D51" s="12" t="s">
        <v>114</v>
      </c>
      <c r="E51" s="12"/>
      <c r="F51" s="12"/>
      <c r="G51" s="12"/>
      <c r="H51" s="12"/>
      <c r="I51" s="12"/>
      <c r="J51" s="12"/>
      <c r="K51" s="12"/>
      <c r="L51" s="12"/>
      <c r="M51" s="12"/>
      <c r="N51" s="33">
        <v>3455000</v>
      </c>
      <c r="O51" s="33">
        <v>5188000</v>
      </c>
      <c r="P51" s="334">
        <v>3998500</v>
      </c>
    </row>
    <row r="52" spans="2:16" s="9" customFormat="1" x14ac:dyDescent="0.25">
      <c r="B52" s="187" t="s">
        <v>63</v>
      </c>
      <c r="C52" s="7" t="s">
        <v>115</v>
      </c>
      <c r="D52" s="7"/>
      <c r="E52" s="7"/>
      <c r="F52" s="7"/>
      <c r="G52" s="7"/>
      <c r="H52" s="7"/>
      <c r="I52" s="7"/>
      <c r="J52" s="7"/>
      <c r="K52" s="7"/>
      <c r="L52" s="7"/>
      <c r="M52" s="7"/>
      <c r="N52" s="180">
        <f>SUM(N53:N53)</f>
        <v>500000</v>
      </c>
      <c r="O52" s="180">
        <f>SUM(O53:O53)</f>
        <v>600000</v>
      </c>
      <c r="P52" s="338">
        <f>SUM(P53:P53)</f>
        <v>600000</v>
      </c>
    </row>
    <row r="53" spans="2:16" x14ac:dyDescent="0.25">
      <c r="B53" s="189" t="s">
        <v>32</v>
      </c>
      <c r="C53" s="11" t="s">
        <v>116</v>
      </c>
      <c r="D53" s="12" t="s">
        <v>117</v>
      </c>
      <c r="E53" s="12"/>
      <c r="F53" s="12"/>
      <c r="G53" s="12"/>
      <c r="H53" s="12"/>
      <c r="I53" s="12"/>
      <c r="J53" s="12"/>
      <c r="K53" s="12"/>
      <c r="L53" s="12"/>
      <c r="M53" s="12"/>
      <c r="N53" s="33">
        <v>500000</v>
      </c>
      <c r="O53" s="33">
        <v>600000</v>
      </c>
      <c r="P53" s="334">
        <v>600000</v>
      </c>
    </row>
    <row r="54" spans="2:16" x14ac:dyDescent="0.25">
      <c r="B54" s="188"/>
      <c r="C54" s="128"/>
      <c r="D54" s="128"/>
      <c r="E54" s="128"/>
      <c r="F54" s="128"/>
      <c r="G54" s="128"/>
      <c r="H54" s="128"/>
      <c r="I54" s="128"/>
      <c r="J54" s="128"/>
      <c r="K54" s="128"/>
      <c r="L54" s="128"/>
      <c r="M54" s="128"/>
      <c r="N54" s="29"/>
      <c r="O54" s="29"/>
      <c r="P54" s="329"/>
    </row>
    <row r="55" spans="2:16" x14ac:dyDescent="0.25">
      <c r="B55" s="187" t="s">
        <v>118</v>
      </c>
      <c r="C55" s="131" t="s">
        <v>401</v>
      </c>
      <c r="D55" s="7"/>
      <c r="E55" s="7"/>
      <c r="F55" s="7"/>
      <c r="G55" s="7"/>
      <c r="H55" s="7"/>
      <c r="I55" s="7"/>
      <c r="J55" s="7"/>
      <c r="K55" s="7"/>
      <c r="L55" s="7"/>
      <c r="M55" s="7"/>
      <c r="N55" s="181">
        <f>SUM(N56:N57)</f>
        <v>23727420</v>
      </c>
      <c r="O55" s="181">
        <f>SUM(O56:O57)</f>
        <v>25243507</v>
      </c>
      <c r="P55" s="332">
        <f>SUM(P56:P57)</f>
        <v>22581416</v>
      </c>
    </row>
    <row r="56" spans="2:16" x14ac:dyDescent="0.25">
      <c r="B56" s="191" t="s">
        <v>32</v>
      </c>
      <c r="C56" s="11" t="s">
        <v>119</v>
      </c>
      <c r="D56" s="10" t="s">
        <v>120</v>
      </c>
      <c r="E56" s="12"/>
      <c r="F56" s="12"/>
      <c r="G56" s="12"/>
      <c r="H56" s="12"/>
      <c r="I56" s="12"/>
      <c r="J56" s="12"/>
      <c r="K56" s="12"/>
      <c r="L56" s="12"/>
      <c r="M56" s="12"/>
      <c r="N56" s="33">
        <v>22198000</v>
      </c>
      <c r="O56" s="33">
        <v>23714087</v>
      </c>
      <c r="P56" s="334">
        <v>21051996</v>
      </c>
    </row>
    <row r="57" spans="2:16" x14ac:dyDescent="0.25">
      <c r="B57" s="191" t="s">
        <v>33</v>
      </c>
      <c r="C57" s="12" t="s">
        <v>139</v>
      </c>
      <c r="D57" s="12" t="s">
        <v>140</v>
      </c>
      <c r="E57" s="12"/>
      <c r="F57" s="12"/>
      <c r="G57" s="12"/>
      <c r="H57" s="12"/>
      <c r="I57" s="12"/>
      <c r="J57" s="12"/>
      <c r="K57" s="12"/>
      <c r="L57" s="12"/>
      <c r="M57" s="12"/>
      <c r="N57" s="33">
        <v>1529420</v>
      </c>
      <c r="O57" s="33">
        <v>1529420</v>
      </c>
      <c r="P57" s="33">
        <v>1529420</v>
      </c>
    </row>
    <row r="58" spans="2:16" s="177" customFormat="1" ht="16.5" thickBot="1" x14ac:dyDescent="0.3">
      <c r="B58" s="240" t="s">
        <v>457</v>
      </c>
      <c r="C58" s="241"/>
      <c r="D58" s="241"/>
      <c r="E58" s="241"/>
      <c r="F58" s="241"/>
      <c r="G58" s="241"/>
      <c r="H58" s="241"/>
      <c r="I58" s="241"/>
      <c r="J58" s="241"/>
      <c r="K58" s="241"/>
      <c r="L58" s="241"/>
      <c r="M58" s="241"/>
      <c r="N58" s="242">
        <f>SUM(N7,N14,N16,N33,N37,N42,N48,N52,N55)</f>
        <v>118700000</v>
      </c>
      <c r="O58" s="242">
        <f>SUM(O7,O14,O16,O33,O37,O42,O48,O52,O55)</f>
        <v>215400000</v>
      </c>
      <c r="P58" s="242">
        <f>SUM(P7,P14,P16,P33,P37,P42,P48,P52,P55)</f>
        <v>129032878</v>
      </c>
    </row>
    <row r="59" spans="2:16" x14ac:dyDescent="0.25">
      <c r="B59" s="24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32"/>
    </row>
    <row r="60" spans="2:16" x14ac:dyDescent="0.25"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</row>
    <row r="61" spans="2:16" x14ac:dyDescent="0.25"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</row>
    <row r="62" spans="2:16" x14ac:dyDescent="0.25"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</row>
    <row r="63" spans="2:16" x14ac:dyDescent="0.25"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</row>
    <row r="64" spans="2:16" x14ac:dyDescent="0.25"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</row>
    <row r="65" spans="2:13" x14ac:dyDescent="0.25"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</row>
    <row r="66" spans="2:13" x14ac:dyDescent="0.25"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</row>
    <row r="67" spans="2:13" x14ac:dyDescent="0.25"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</row>
    <row r="68" spans="2:13" x14ac:dyDescent="0.25"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</row>
    <row r="69" spans="2:13" x14ac:dyDescent="0.25"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</row>
    <row r="70" spans="2:13" x14ac:dyDescent="0.25"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</row>
    <row r="71" spans="2:13" x14ac:dyDescent="0.25"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</row>
    <row r="72" spans="2:13" x14ac:dyDescent="0.25"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</row>
    <row r="73" spans="2:13" x14ac:dyDescent="0.25"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</row>
    <row r="74" spans="2:13" x14ac:dyDescent="0.25"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</row>
    <row r="75" spans="2:13" x14ac:dyDescent="0.25"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</row>
    <row r="76" spans="2:13" x14ac:dyDescent="0.25"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</row>
    <row r="77" spans="2:13" x14ac:dyDescent="0.25"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</row>
    <row r="78" spans="2:13" x14ac:dyDescent="0.25"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</row>
    <row r="79" spans="2:13" x14ac:dyDescent="0.25"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</row>
    <row r="80" spans="2:13" x14ac:dyDescent="0.25"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</row>
    <row r="81" spans="2:13" x14ac:dyDescent="0.25"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</row>
    <row r="82" spans="2:13" x14ac:dyDescent="0.25"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</row>
    <row r="83" spans="2:13" x14ac:dyDescent="0.25"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</row>
    <row r="84" spans="2:13" x14ac:dyDescent="0.25"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</row>
    <row r="85" spans="2:13" x14ac:dyDescent="0.25"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</row>
    <row r="86" spans="2:13" x14ac:dyDescent="0.25"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</row>
    <row r="87" spans="2:13" x14ac:dyDescent="0.25"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</row>
    <row r="88" spans="2:13" x14ac:dyDescent="0.25"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</row>
    <row r="89" spans="2:13" x14ac:dyDescent="0.25"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</row>
    <row r="90" spans="2:13" x14ac:dyDescent="0.25"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</row>
    <row r="91" spans="2:13" x14ac:dyDescent="0.25"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</row>
    <row r="92" spans="2:13" x14ac:dyDescent="0.25"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</row>
    <row r="93" spans="2:13" x14ac:dyDescent="0.25"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</row>
    <row r="94" spans="2:13" x14ac:dyDescent="0.25"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</row>
    <row r="95" spans="2:13" x14ac:dyDescent="0.25"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</row>
    <row r="96" spans="2:13" x14ac:dyDescent="0.25"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</row>
    <row r="97" spans="2:13" x14ac:dyDescent="0.25"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</row>
    <row r="98" spans="2:13" x14ac:dyDescent="0.25"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</row>
    <row r="99" spans="2:13" x14ac:dyDescent="0.25"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</row>
    <row r="100" spans="2:13" x14ac:dyDescent="0.25"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</row>
    <row r="101" spans="2:13" x14ac:dyDescent="0.25"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</row>
    <row r="102" spans="2:13" x14ac:dyDescent="0.25"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</row>
    <row r="103" spans="2:13" x14ac:dyDescent="0.25"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</row>
    <row r="104" spans="2:13" x14ac:dyDescent="0.25"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</row>
    <row r="105" spans="2:13" x14ac:dyDescent="0.25"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</row>
    <row r="106" spans="2:13" x14ac:dyDescent="0.25"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</row>
    <row r="107" spans="2:13" x14ac:dyDescent="0.25"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</row>
    <row r="108" spans="2:13" x14ac:dyDescent="0.25"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</row>
    <row r="109" spans="2:13" x14ac:dyDescent="0.25"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</row>
    <row r="110" spans="2:13" x14ac:dyDescent="0.25"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</row>
    <row r="111" spans="2:13" x14ac:dyDescent="0.25"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</row>
    <row r="112" spans="2:13" x14ac:dyDescent="0.25"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</row>
    <row r="113" spans="2:13" x14ac:dyDescent="0.25"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</row>
    <row r="114" spans="2:13" x14ac:dyDescent="0.25"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</row>
    <row r="115" spans="2:13" x14ac:dyDescent="0.25"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</row>
    <row r="116" spans="2:13" x14ac:dyDescent="0.25"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</row>
    <row r="117" spans="2:13" x14ac:dyDescent="0.25"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</row>
    <row r="118" spans="2:13" x14ac:dyDescent="0.25"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</row>
    <row r="119" spans="2:13" x14ac:dyDescent="0.25"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</row>
    <row r="120" spans="2:13" x14ac:dyDescent="0.25"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</row>
    <row r="121" spans="2:13" x14ac:dyDescent="0.25"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</row>
    <row r="122" spans="2:13" x14ac:dyDescent="0.25"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</row>
    <row r="123" spans="2:13" x14ac:dyDescent="0.25"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</row>
    <row r="124" spans="2:13" x14ac:dyDescent="0.25"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</row>
    <row r="125" spans="2:13" x14ac:dyDescent="0.25"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</row>
    <row r="126" spans="2:13" x14ac:dyDescent="0.25"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</row>
    <row r="127" spans="2:13" x14ac:dyDescent="0.25"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</row>
    <row r="128" spans="2:13" x14ac:dyDescent="0.25"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</row>
    <row r="129" spans="2:13" x14ac:dyDescent="0.25"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</row>
    <row r="130" spans="2:13" x14ac:dyDescent="0.25"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</row>
    <row r="131" spans="2:13" x14ac:dyDescent="0.25"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</row>
    <row r="132" spans="2:13" x14ac:dyDescent="0.25"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</row>
    <row r="133" spans="2:13" x14ac:dyDescent="0.25"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</row>
    <row r="134" spans="2:13" x14ac:dyDescent="0.25"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</row>
    <row r="135" spans="2:13" x14ac:dyDescent="0.25"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</row>
    <row r="136" spans="2:13" x14ac:dyDescent="0.25"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</row>
    <row r="137" spans="2:13" x14ac:dyDescent="0.25"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</row>
    <row r="138" spans="2:13" x14ac:dyDescent="0.25"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</row>
    <row r="139" spans="2:13" x14ac:dyDescent="0.25"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</row>
    <row r="140" spans="2:13" x14ac:dyDescent="0.25"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</row>
    <row r="141" spans="2:13" x14ac:dyDescent="0.25"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</row>
    <row r="142" spans="2:13" x14ac:dyDescent="0.25"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</row>
    <row r="143" spans="2:13" x14ac:dyDescent="0.25"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</row>
    <row r="144" spans="2:13" x14ac:dyDescent="0.25"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</row>
    <row r="145" spans="2:13" x14ac:dyDescent="0.25"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</row>
    <row r="146" spans="2:13" x14ac:dyDescent="0.25"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</row>
    <row r="147" spans="2:13" x14ac:dyDescent="0.25"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</row>
    <row r="148" spans="2:13" x14ac:dyDescent="0.25"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</row>
    <row r="149" spans="2:13" x14ac:dyDescent="0.25"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</row>
    <row r="150" spans="2:13" x14ac:dyDescent="0.25"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</row>
    <row r="151" spans="2:13" x14ac:dyDescent="0.25"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</row>
    <row r="152" spans="2:13" x14ac:dyDescent="0.25"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</row>
    <row r="153" spans="2:13" x14ac:dyDescent="0.25"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</row>
    <row r="154" spans="2:13" x14ac:dyDescent="0.25"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</row>
    <row r="155" spans="2:13" x14ac:dyDescent="0.25"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</row>
    <row r="156" spans="2:13" x14ac:dyDescent="0.25"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</row>
    <row r="157" spans="2:13" x14ac:dyDescent="0.25"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</row>
    <row r="158" spans="2:13" x14ac:dyDescent="0.25"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</row>
    <row r="159" spans="2:13" x14ac:dyDescent="0.25"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</row>
    <row r="160" spans="2:13" x14ac:dyDescent="0.25"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</row>
    <row r="161" spans="2:13" x14ac:dyDescent="0.25"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</row>
    <row r="162" spans="2:13" x14ac:dyDescent="0.25"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</row>
    <row r="163" spans="2:13" x14ac:dyDescent="0.25"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</row>
    <row r="164" spans="2:13" x14ac:dyDescent="0.25"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</row>
    <row r="165" spans="2:13" x14ac:dyDescent="0.25"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</row>
    <row r="166" spans="2:13" x14ac:dyDescent="0.25"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</row>
    <row r="167" spans="2:13" x14ac:dyDescent="0.25"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</row>
    <row r="168" spans="2:13" x14ac:dyDescent="0.25"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</row>
    <row r="169" spans="2:13" x14ac:dyDescent="0.25"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</row>
    <row r="170" spans="2:13" x14ac:dyDescent="0.25"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</row>
    <row r="171" spans="2:13" x14ac:dyDescent="0.25"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</row>
    <row r="172" spans="2:13" x14ac:dyDescent="0.25"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</row>
    <row r="173" spans="2:13" x14ac:dyDescent="0.25"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</row>
    <row r="174" spans="2:13" x14ac:dyDescent="0.25"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</row>
    <row r="175" spans="2:13" x14ac:dyDescent="0.25"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</row>
    <row r="176" spans="2:13" x14ac:dyDescent="0.25"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</row>
    <row r="177" spans="2:13" x14ac:dyDescent="0.25"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</row>
    <row r="178" spans="2:13" x14ac:dyDescent="0.25"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</row>
    <row r="179" spans="2:13" x14ac:dyDescent="0.25"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</row>
    <row r="180" spans="2:13" x14ac:dyDescent="0.25"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</row>
    <row r="181" spans="2:13" x14ac:dyDescent="0.25"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</row>
    <row r="182" spans="2:13" x14ac:dyDescent="0.25"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</row>
    <row r="183" spans="2:13" x14ac:dyDescent="0.25"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</row>
    <row r="184" spans="2:13" x14ac:dyDescent="0.25"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</row>
    <row r="185" spans="2:13" x14ac:dyDescent="0.25"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</row>
    <row r="186" spans="2:13" x14ac:dyDescent="0.25"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</row>
    <row r="187" spans="2:13" x14ac:dyDescent="0.25"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</row>
    <row r="188" spans="2:13" x14ac:dyDescent="0.25"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</row>
    <row r="189" spans="2:13" x14ac:dyDescent="0.25"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</row>
    <row r="190" spans="2:13" x14ac:dyDescent="0.25"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</row>
    <row r="191" spans="2:13" x14ac:dyDescent="0.25"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</row>
    <row r="192" spans="2:13" x14ac:dyDescent="0.25"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</row>
    <row r="193" spans="2:13" x14ac:dyDescent="0.25"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</row>
    <row r="194" spans="2:13" x14ac:dyDescent="0.25"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</row>
    <row r="195" spans="2:13" x14ac:dyDescent="0.25"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</row>
    <row r="196" spans="2:13" x14ac:dyDescent="0.25"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</row>
    <row r="197" spans="2:13" x14ac:dyDescent="0.25"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</row>
    <row r="198" spans="2:13" x14ac:dyDescent="0.25"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</row>
    <row r="199" spans="2:13" x14ac:dyDescent="0.25"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</row>
    <row r="200" spans="2:13" x14ac:dyDescent="0.25"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</row>
    <row r="201" spans="2:13" x14ac:dyDescent="0.25"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</row>
    <row r="202" spans="2:13" x14ac:dyDescent="0.25"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</row>
    <row r="203" spans="2:13" x14ac:dyDescent="0.25"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</row>
    <row r="204" spans="2:13" x14ac:dyDescent="0.25"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</row>
    <row r="205" spans="2:13" x14ac:dyDescent="0.25"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</row>
    <row r="206" spans="2:13" x14ac:dyDescent="0.25"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</row>
    <row r="207" spans="2:13" x14ac:dyDescent="0.25"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</row>
    <row r="208" spans="2:13" x14ac:dyDescent="0.25"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</row>
    <row r="209" spans="2:13" x14ac:dyDescent="0.25"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</row>
    <row r="210" spans="2:13" x14ac:dyDescent="0.25"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</row>
    <row r="211" spans="2:13" x14ac:dyDescent="0.25"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</row>
    <row r="212" spans="2:13" x14ac:dyDescent="0.25"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</row>
    <row r="213" spans="2:13" x14ac:dyDescent="0.25"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</row>
    <row r="214" spans="2:13" x14ac:dyDescent="0.25"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</row>
    <row r="215" spans="2:13" x14ac:dyDescent="0.25"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</row>
    <row r="216" spans="2:13" x14ac:dyDescent="0.25"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</row>
    <row r="217" spans="2:13" x14ac:dyDescent="0.25"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</row>
    <row r="218" spans="2:13" x14ac:dyDescent="0.25"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</row>
    <row r="219" spans="2:13" x14ac:dyDescent="0.25"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</row>
    <row r="220" spans="2:13" x14ac:dyDescent="0.25"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</row>
    <row r="221" spans="2:13" x14ac:dyDescent="0.25"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</row>
    <row r="222" spans="2:13" x14ac:dyDescent="0.25"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</row>
    <row r="223" spans="2:13" x14ac:dyDescent="0.25"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</row>
  </sheetData>
  <mergeCells count="5">
    <mergeCell ref="O1:P1"/>
    <mergeCell ref="B6:M6"/>
    <mergeCell ref="B2:P3"/>
    <mergeCell ref="D41:L41"/>
    <mergeCell ref="D43:I43"/>
  </mergeCells>
  <phoneticPr fontId="41" type="noConversion"/>
  <pageMargins left="0.25" right="0.25" top="0.75" bottom="0.75" header="0.3" footer="0.3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P216"/>
  <sheetViews>
    <sheetView topLeftCell="A13" workbookViewId="0">
      <selection activeCell="P50" sqref="P50"/>
    </sheetView>
  </sheetViews>
  <sheetFormatPr defaultRowHeight="15" x14ac:dyDescent="0.25"/>
  <cols>
    <col min="1" max="2" width="3.7109375" style="3" customWidth="1"/>
    <col min="3" max="3" width="5.7109375" style="3" customWidth="1"/>
    <col min="4" max="9" width="9.140625" style="3"/>
    <col min="10" max="10" width="0.140625" style="3" customWidth="1"/>
    <col min="11" max="11" width="3.85546875" style="3" hidden="1" customWidth="1"/>
    <col min="12" max="12" width="2.140625" style="3" hidden="1" customWidth="1"/>
    <col min="13" max="13" width="5" style="3" hidden="1" customWidth="1"/>
    <col min="14" max="14" width="14.28515625" style="3" customWidth="1"/>
    <col min="15" max="15" width="15" style="3" customWidth="1"/>
    <col min="16" max="16" width="14.28515625" style="330" customWidth="1"/>
    <col min="17" max="17" width="11.5703125" style="3" customWidth="1"/>
    <col min="18" max="16384" width="9.140625" style="3"/>
  </cols>
  <sheetData>
    <row r="1" spans="2:16" x14ac:dyDescent="0.25">
      <c r="O1" s="468" t="s">
        <v>136</v>
      </c>
      <c r="P1" s="469"/>
    </row>
    <row r="2" spans="2:16" x14ac:dyDescent="0.25">
      <c r="O2" s="238"/>
      <c r="P2" s="342"/>
    </row>
    <row r="3" spans="2:16" x14ac:dyDescent="0.25">
      <c r="B3" s="462" t="s">
        <v>527</v>
      </c>
      <c r="C3" s="462"/>
      <c r="D3" s="462"/>
      <c r="E3" s="462"/>
      <c r="F3" s="462"/>
      <c r="G3" s="462"/>
      <c r="H3" s="462"/>
      <c r="I3" s="462"/>
      <c r="J3" s="462"/>
      <c r="K3" s="462"/>
      <c r="L3" s="462"/>
      <c r="M3" s="462"/>
      <c r="N3" s="462"/>
      <c r="O3" s="463"/>
      <c r="P3" s="463"/>
    </row>
    <row r="4" spans="2:16" x14ac:dyDescent="0.25">
      <c r="B4" s="462"/>
      <c r="C4" s="462"/>
      <c r="D4" s="462"/>
      <c r="E4" s="462"/>
      <c r="F4" s="462"/>
      <c r="G4" s="462"/>
      <c r="H4" s="462"/>
      <c r="I4" s="462"/>
      <c r="J4" s="462"/>
      <c r="K4" s="462"/>
      <c r="L4" s="462"/>
      <c r="M4" s="462"/>
      <c r="N4" s="462"/>
      <c r="O4" s="463"/>
      <c r="P4" s="463"/>
    </row>
    <row r="5" spans="2:16" ht="18.75" x14ac:dyDescent="0.25">
      <c r="B5" s="236"/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6"/>
      <c r="O5" s="237"/>
      <c r="P5" s="343"/>
    </row>
    <row r="6" spans="2:16" ht="15" customHeight="1" thickBot="1" x14ac:dyDescent="0.3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77" t="s">
        <v>449</v>
      </c>
      <c r="O6" s="478"/>
      <c r="P6" s="478"/>
    </row>
    <row r="7" spans="2:16" s="21" customFormat="1" ht="39" customHeight="1" thickBot="1" x14ac:dyDescent="0.25">
      <c r="B7" s="470" t="s">
        <v>64</v>
      </c>
      <c r="C7" s="471"/>
      <c r="D7" s="471"/>
      <c r="E7" s="471"/>
      <c r="F7" s="471"/>
      <c r="G7" s="471"/>
      <c r="H7" s="471"/>
      <c r="I7" s="471"/>
      <c r="J7" s="471"/>
      <c r="K7" s="471"/>
      <c r="L7" s="471"/>
      <c r="M7" s="471"/>
      <c r="N7" s="369" t="s">
        <v>130</v>
      </c>
      <c r="O7" s="369" t="s">
        <v>131</v>
      </c>
      <c r="P7" s="370" t="s">
        <v>132</v>
      </c>
    </row>
    <row r="8" spans="2:16" s="9" customFormat="1" ht="15.75" thickBot="1" x14ac:dyDescent="0.3">
      <c r="B8" s="374" t="s">
        <v>44</v>
      </c>
      <c r="C8" s="375" t="s">
        <v>65</v>
      </c>
      <c r="D8" s="375"/>
      <c r="E8" s="375"/>
      <c r="F8" s="375"/>
      <c r="G8" s="375"/>
      <c r="H8" s="375"/>
      <c r="I8" s="375"/>
      <c r="J8" s="375"/>
      <c r="K8" s="375"/>
      <c r="L8" s="375"/>
      <c r="M8" s="375"/>
      <c r="N8" s="376">
        <f>SUM(N9:N14)</f>
        <v>13950000</v>
      </c>
      <c r="O8" s="376">
        <f>SUM(O9:O14)</f>
        <v>15430000</v>
      </c>
      <c r="P8" s="377">
        <f>SUM(P9:P14)</f>
        <v>13278950</v>
      </c>
    </row>
    <row r="9" spans="2:16" x14ac:dyDescent="0.25">
      <c r="B9" s="190" t="s">
        <v>32</v>
      </c>
      <c r="C9" s="14" t="s">
        <v>66</v>
      </c>
      <c r="D9" s="15" t="s">
        <v>67</v>
      </c>
      <c r="E9" s="15"/>
      <c r="F9" s="15"/>
      <c r="G9" s="15"/>
      <c r="H9" s="15"/>
      <c r="I9" s="15"/>
      <c r="J9" s="15"/>
      <c r="K9" s="15"/>
      <c r="L9" s="15"/>
      <c r="M9" s="15"/>
      <c r="N9" s="56">
        <v>10956000</v>
      </c>
      <c r="O9" s="56">
        <v>12196000</v>
      </c>
      <c r="P9" s="373">
        <v>11938351</v>
      </c>
    </row>
    <row r="10" spans="2:16" x14ac:dyDescent="0.25">
      <c r="B10" s="190" t="s">
        <v>33</v>
      </c>
      <c r="C10" s="14" t="s">
        <v>497</v>
      </c>
      <c r="D10" s="15" t="s">
        <v>498</v>
      </c>
      <c r="E10" s="15"/>
      <c r="F10" s="15"/>
      <c r="G10" s="15"/>
      <c r="H10" s="15"/>
      <c r="I10" s="15"/>
      <c r="J10" s="15"/>
      <c r="K10" s="15"/>
      <c r="L10" s="15"/>
      <c r="M10" s="15"/>
      <c r="N10" s="56">
        <v>2602000</v>
      </c>
      <c r="O10" s="56">
        <v>2602000</v>
      </c>
      <c r="P10" s="373">
        <v>762729</v>
      </c>
    </row>
    <row r="11" spans="2:16" x14ac:dyDescent="0.25">
      <c r="B11" s="190" t="s">
        <v>34</v>
      </c>
      <c r="C11" s="14" t="s">
        <v>70</v>
      </c>
      <c r="D11" s="15" t="s">
        <v>71</v>
      </c>
      <c r="E11" s="15"/>
      <c r="F11" s="15"/>
      <c r="G11" s="15"/>
      <c r="H11" s="15"/>
      <c r="I11" s="15"/>
      <c r="J11" s="15"/>
      <c r="K11" s="15"/>
      <c r="L11" s="15"/>
      <c r="M11" s="15"/>
      <c r="N11" s="33">
        <v>56000</v>
      </c>
      <c r="O11" s="33">
        <v>56000</v>
      </c>
      <c r="P11" s="334">
        <v>45900</v>
      </c>
    </row>
    <row r="12" spans="2:16" x14ac:dyDescent="0.25">
      <c r="B12" s="190" t="s">
        <v>35</v>
      </c>
      <c r="C12" s="14" t="s">
        <v>68</v>
      </c>
      <c r="D12" s="15" t="s">
        <v>69</v>
      </c>
      <c r="E12" s="15"/>
      <c r="F12" s="15"/>
      <c r="G12" s="15"/>
      <c r="H12" s="15"/>
      <c r="I12" s="15"/>
      <c r="J12" s="15"/>
      <c r="K12" s="15"/>
      <c r="L12" s="15"/>
      <c r="M12" s="15"/>
      <c r="N12" s="33">
        <v>280000</v>
      </c>
      <c r="O12" s="33">
        <v>370000</v>
      </c>
      <c r="P12" s="334">
        <v>368364</v>
      </c>
    </row>
    <row r="13" spans="2:16" x14ac:dyDescent="0.25">
      <c r="B13" s="190" t="s">
        <v>36</v>
      </c>
      <c r="C13" s="14" t="s">
        <v>435</v>
      </c>
      <c r="D13" s="15" t="s">
        <v>73</v>
      </c>
      <c r="E13" s="15"/>
      <c r="F13" s="15"/>
      <c r="G13" s="15"/>
      <c r="H13" s="15"/>
      <c r="I13" s="15"/>
      <c r="J13" s="15"/>
      <c r="K13" s="15"/>
      <c r="L13" s="15"/>
      <c r="M13" s="15"/>
      <c r="N13" s="33">
        <v>0</v>
      </c>
      <c r="O13" s="33">
        <v>150000</v>
      </c>
      <c r="P13" s="334">
        <v>147587</v>
      </c>
    </row>
    <row r="14" spans="2:16" ht="15" customHeight="1" x14ac:dyDescent="0.25">
      <c r="B14" s="190" t="s">
        <v>37</v>
      </c>
      <c r="C14" s="11" t="s">
        <v>76</v>
      </c>
      <c r="D14" s="455" t="s">
        <v>77</v>
      </c>
      <c r="E14" s="456"/>
      <c r="F14" s="456"/>
      <c r="G14" s="456"/>
      <c r="H14" s="456"/>
      <c r="I14" s="456"/>
      <c r="J14" s="456"/>
      <c r="K14" s="456"/>
      <c r="L14" s="457"/>
      <c r="M14" s="10"/>
      <c r="N14" s="33">
        <v>56000</v>
      </c>
      <c r="O14" s="33">
        <v>56000</v>
      </c>
      <c r="P14" s="334">
        <v>16019</v>
      </c>
    </row>
    <row r="15" spans="2:16" ht="15" customHeight="1" x14ac:dyDescent="0.25">
      <c r="B15" s="189"/>
      <c r="C15" s="12"/>
      <c r="D15" s="323"/>
      <c r="E15" s="323"/>
      <c r="F15" s="323"/>
      <c r="G15" s="323"/>
      <c r="H15" s="323"/>
      <c r="I15" s="323"/>
      <c r="J15" s="323"/>
      <c r="K15" s="323"/>
      <c r="L15" s="323"/>
      <c r="M15" s="12"/>
      <c r="N15" s="33"/>
      <c r="O15" s="33"/>
      <c r="P15" s="334"/>
    </row>
    <row r="16" spans="2:16" s="9" customFormat="1" x14ac:dyDescent="0.25">
      <c r="B16" s="187" t="s">
        <v>45</v>
      </c>
      <c r="C16" s="7" t="s">
        <v>78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181">
        <v>2791000</v>
      </c>
      <c r="O16" s="181">
        <v>3056000</v>
      </c>
      <c r="P16" s="332">
        <v>2885000</v>
      </c>
    </row>
    <row r="17" spans="2:16" x14ac:dyDescent="0.25">
      <c r="B17" s="188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29"/>
      <c r="O17" s="29"/>
      <c r="P17" s="329"/>
    </row>
    <row r="18" spans="2:16" s="9" customFormat="1" ht="15.75" thickBot="1" x14ac:dyDescent="0.3">
      <c r="B18" s="187" t="s">
        <v>46</v>
      </c>
      <c r="C18" s="7" t="s">
        <v>79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181">
        <f>SUM(N19:N30)</f>
        <v>5882000</v>
      </c>
      <c r="O18" s="181">
        <f>SUM(O19:O30)</f>
        <v>5871000</v>
      </c>
      <c r="P18" s="181">
        <f>SUM(P19:P30)</f>
        <v>5533978</v>
      </c>
    </row>
    <row r="19" spans="2:16" x14ac:dyDescent="0.25">
      <c r="B19" s="189" t="s">
        <v>32</v>
      </c>
      <c r="C19" s="11" t="s">
        <v>80</v>
      </c>
      <c r="D19" s="12" t="s">
        <v>458</v>
      </c>
      <c r="E19" s="12"/>
      <c r="F19" s="12"/>
      <c r="G19" s="12"/>
      <c r="H19" s="12"/>
      <c r="I19" s="12"/>
      <c r="J19" s="12"/>
      <c r="K19" s="12"/>
      <c r="L19" s="12"/>
      <c r="M19" s="12"/>
      <c r="N19" s="196">
        <v>120000</v>
      </c>
      <c r="O19" s="196">
        <v>95000</v>
      </c>
      <c r="P19" s="344">
        <v>21858</v>
      </c>
    </row>
    <row r="20" spans="2:16" x14ac:dyDescent="0.25">
      <c r="B20" s="189" t="s">
        <v>33</v>
      </c>
      <c r="C20" s="11" t="s">
        <v>81</v>
      </c>
      <c r="D20" s="12" t="s">
        <v>456</v>
      </c>
      <c r="E20" s="12"/>
      <c r="F20" s="12"/>
      <c r="G20" s="12"/>
      <c r="H20" s="12"/>
      <c r="I20" s="12"/>
      <c r="J20" s="12"/>
      <c r="K20" s="12"/>
      <c r="L20" s="12"/>
      <c r="M20" s="12"/>
      <c r="N20" s="33">
        <v>135000</v>
      </c>
      <c r="O20" s="33">
        <v>135000</v>
      </c>
      <c r="P20" s="334">
        <v>76858</v>
      </c>
    </row>
    <row r="21" spans="2:16" x14ac:dyDescent="0.25">
      <c r="B21" s="189" t="s">
        <v>35</v>
      </c>
      <c r="C21" s="11" t="s">
        <v>83</v>
      </c>
      <c r="D21" s="12" t="s">
        <v>460</v>
      </c>
      <c r="E21" s="12"/>
      <c r="F21" s="12"/>
      <c r="G21" s="12"/>
      <c r="H21" s="12"/>
      <c r="I21" s="12"/>
      <c r="J21" s="12"/>
      <c r="K21" s="12"/>
      <c r="L21" s="12"/>
      <c r="M21" s="12"/>
      <c r="N21" s="33">
        <v>100000</v>
      </c>
      <c r="O21" s="33">
        <v>100000</v>
      </c>
      <c r="P21" s="334">
        <v>53568</v>
      </c>
    </row>
    <row r="22" spans="2:16" x14ac:dyDescent="0.25">
      <c r="B22" s="189" t="s">
        <v>36</v>
      </c>
      <c r="C22" s="11" t="s">
        <v>84</v>
      </c>
      <c r="D22" s="12" t="s">
        <v>461</v>
      </c>
      <c r="E22" s="12"/>
      <c r="F22" s="12"/>
      <c r="G22" s="12"/>
      <c r="H22" s="12"/>
      <c r="I22" s="12"/>
      <c r="J22" s="12"/>
      <c r="K22" s="12"/>
      <c r="L22" s="12"/>
      <c r="M22" s="12"/>
      <c r="N22" s="33">
        <v>420000</v>
      </c>
      <c r="O22" s="33">
        <v>620000</v>
      </c>
      <c r="P22" s="334">
        <v>611116</v>
      </c>
    </row>
    <row r="23" spans="2:16" x14ac:dyDescent="0.25">
      <c r="B23" s="189" t="s">
        <v>37</v>
      </c>
      <c r="C23" s="11" t="s">
        <v>82</v>
      </c>
      <c r="D23" s="12" t="s">
        <v>499</v>
      </c>
      <c r="E23" s="12"/>
      <c r="F23" s="12"/>
      <c r="G23" s="12"/>
      <c r="H23" s="12"/>
      <c r="I23" s="12"/>
      <c r="J23" s="12"/>
      <c r="K23" s="12"/>
      <c r="L23" s="12"/>
      <c r="M23" s="12"/>
      <c r="N23" s="33">
        <v>0</v>
      </c>
      <c r="O23" s="33">
        <v>0</v>
      </c>
      <c r="P23" s="334">
        <v>0</v>
      </c>
    </row>
    <row r="24" spans="2:16" ht="15" customHeight="1" x14ac:dyDescent="0.25">
      <c r="B24" s="189" t="s">
        <v>38</v>
      </c>
      <c r="C24" s="11" t="s">
        <v>85</v>
      </c>
      <c r="D24" s="12" t="s">
        <v>86</v>
      </c>
      <c r="E24" s="12"/>
      <c r="F24" s="12"/>
      <c r="G24" s="12"/>
      <c r="H24" s="12"/>
      <c r="I24" s="12"/>
      <c r="J24" s="12"/>
      <c r="K24" s="12"/>
      <c r="L24" s="12"/>
      <c r="M24" s="12"/>
      <c r="N24" s="33">
        <v>3693000</v>
      </c>
      <c r="O24" s="33">
        <v>3593000</v>
      </c>
      <c r="P24" s="334">
        <v>3542704</v>
      </c>
    </row>
    <row r="25" spans="2:16" ht="15" customHeight="1" x14ac:dyDescent="0.25">
      <c r="B25" s="189" t="s">
        <v>39</v>
      </c>
      <c r="C25" s="20" t="s">
        <v>88</v>
      </c>
      <c r="D25" s="128" t="s">
        <v>89</v>
      </c>
      <c r="E25" s="128"/>
      <c r="F25" s="175"/>
      <c r="G25" s="128"/>
      <c r="H25" s="128"/>
      <c r="I25" s="128"/>
      <c r="J25" s="128"/>
      <c r="K25" s="128"/>
      <c r="L25" s="128"/>
      <c r="M25" s="128"/>
      <c r="N25" s="33">
        <v>100000</v>
      </c>
      <c r="O25" s="33">
        <v>0</v>
      </c>
      <c r="P25" s="334">
        <v>0</v>
      </c>
    </row>
    <row r="26" spans="2:16" ht="15" customHeight="1" x14ac:dyDescent="0.25">
      <c r="B26" s="189" t="s">
        <v>40</v>
      </c>
      <c r="C26" s="11" t="s">
        <v>90</v>
      </c>
      <c r="D26" s="12" t="s">
        <v>91</v>
      </c>
      <c r="E26" s="12"/>
      <c r="F26" s="12"/>
      <c r="G26" s="12"/>
      <c r="H26" s="12"/>
      <c r="I26" s="12"/>
      <c r="J26" s="12"/>
      <c r="K26" s="12"/>
      <c r="L26" s="12"/>
      <c r="M26" s="12"/>
      <c r="N26" s="33">
        <v>0</v>
      </c>
      <c r="O26" s="33">
        <v>0</v>
      </c>
      <c r="P26" s="334">
        <v>0</v>
      </c>
    </row>
    <row r="27" spans="2:16" ht="15" customHeight="1" x14ac:dyDescent="0.25">
      <c r="B27" s="189" t="s">
        <v>41</v>
      </c>
      <c r="C27" s="11" t="s">
        <v>92</v>
      </c>
      <c r="D27" s="12" t="s">
        <v>121</v>
      </c>
      <c r="E27" s="12"/>
      <c r="F27" s="12"/>
      <c r="G27" s="12"/>
      <c r="H27" s="12"/>
      <c r="I27" s="12"/>
      <c r="J27" s="12"/>
      <c r="K27" s="12"/>
      <c r="L27" s="12"/>
      <c r="M27" s="12"/>
      <c r="N27" s="33">
        <v>22000</v>
      </c>
      <c r="O27" s="33">
        <v>67087</v>
      </c>
      <c r="P27" s="334">
        <v>62334</v>
      </c>
    </row>
    <row r="28" spans="2:16" ht="15" customHeight="1" x14ac:dyDescent="0.25">
      <c r="B28" s="189" t="s">
        <v>42</v>
      </c>
      <c r="C28" s="11" t="s">
        <v>95</v>
      </c>
      <c r="D28" s="19" t="s">
        <v>96</v>
      </c>
      <c r="E28" s="19"/>
      <c r="F28" s="19"/>
      <c r="G28" s="19"/>
      <c r="H28" s="19"/>
      <c r="I28" s="19"/>
      <c r="J28" s="12"/>
      <c r="K28" s="12"/>
      <c r="L28" s="12"/>
      <c r="M28" s="12"/>
      <c r="N28" s="33">
        <v>1237000</v>
      </c>
      <c r="O28" s="33">
        <v>1182000</v>
      </c>
      <c r="P28" s="334">
        <v>1165540</v>
      </c>
    </row>
    <row r="29" spans="2:16" ht="15.75" customHeight="1" x14ac:dyDescent="0.25">
      <c r="B29" s="189" t="s">
        <v>43</v>
      </c>
      <c r="C29" s="17" t="s">
        <v>462</v>
      </c>
      <c r="D29" s="12" t="s">
        <v>128</v>
      </c>
      <c r="E29" s="12"/>
      <c r="F29" s="12"/>
      <c r="G29" s="12"/>
      <c r="H29" s="12"/>
      <c r="I29" s="12"/>
      <c r="J29" s="128"/>
      <c r="K29" s="128"/>
      <c r="L29" s="128"/>
      <c r="M29" s="128"/>
      <c r="N29" s="33">
        <v>50000</v>
      </c>
      <c r="O29" s="33">
        <v>73913</v>
      </c>
      <c r="P29" s="334"/>
    </row>
    <row r="30" spans="2:16" ht="15.75" customHeight="1" x14ac:dyDescent="0.25">
      <c r="B30" s="189" t="s">
        <v>50</v>
      </c>
      <c r="C30" s="11" t="s">
        <v>485</v>
      </c>
      <c r="D30" s="128" t="s">
        <v>94</v>
      </c>
      <c r="E30" s="128"/>
      <c r="F30" s="128"/>
      <c r="G30" s="128"/>
      <c r="H30" s="128"/>
      <c r="I30" s="128"/>
      <c r="J30" s="128"/>
      <c r="K30" s="128"/>
      <c r="L30" s="128"/>
      <c r="M30" s="128"/>
      <c r="N30" s="29">
        <v>5000</v>
      </c>
      <c r="O30" s="29">
        <v>5000</v>
      </c>
      <c r="P30" s="333"/>
    </row>
    <row r="31" spans="2:16" ht="15.75" customHeight="1" x14ac:dyDescent="0.25">
      <c r="B31" s="189"/>
      <c r="C31" s="12"/>
      <c r="D31" s="491"/>
      <c r="E31" s="491"/>
      <c r="F31" s="491"/>
      <c r="G31" s="491"/>
      <c r="H31" s="491"/>
      <c r="I31" s="492"/>
      <c r="J31" s="11"/>
      <c r="K31" s="11"/>
      <c r="L31" s="11"/>
      <c r="M31" s="10"/>
      <c r="N31" s="33"/>
      <c r="O31" s="33"/>
      <c r="P31" s="334"/>
    </row>
    <row r="32" spans="2:16" ht="15.75" customHeight="1" x14ac:dyDescent="0.25">
      <c r="B32" s="372" t="s">
        <v>47</v>
      </c>
      <c r="C32" s="493" t="s">
        <v>486</v>
      </c>
      <c r="D32" s="494"/>
      <c r="E32" s="494"/>
      <c r="F32" s="494"/>
      <c r="G32" s="494"/>
      <c r="H32" s="494"/>
      <c r="I32" s="495"/>
      <c r="J32" s="345"/>
      <c r="K32" s="345"/>
      <c r="L32" s="345"/>
      <c r="M32" s="378"/>
      <c r="N32" s="379">
        <f>SUM(N33:N34)</f>
        <v>0</v>
      </c>
      <c r="O32" s="384">
        <f>SUM(O33:O34)</f>
        <v>127000</v>
      </c>
      <c r="P32" s="384">
        <f>SUM(P33:P34)</f>
        <v>109500</v>
      </c>
    </row>
    <row r="33" spans="2:16" ht="15.75" customHeight="1" x14ac:dyDescent="0.25">
      <c r="B33" s="191" t="s">
        <v>32</v>
      </c>
      <c r="C33" s="11" t="s">
        <v>106</v>
      </c>
      <c r="D33" s="455" t="s">
        <v>487</v>
      </c>
      <c r="E33" s="456"/>
      <c r="F33" s="456"/>
      <c r="G33" s="456"/>
      <c r="H33" s="456"/>
      <c r="I33" s="457"/>
      <c r="J33" s="11"/>
      <c r="K33" s="11"/>
      <c r="L33" s="11"/>
      <c r="M33" s="10"/>
      <c r="N33" s="33">
        <v>0</v>
      </c>
      <c r="O33" s="33">
        <v>100000</v>
      </c>
      <c r="P33" s="334">
        <v>86220</v>
      </c>
    </row>
    <row r="34" spans="2:16" ht="15.75" customHeight="1" x14ac:dyDescent="0.25">
      <c r="B34" s="191" t="s">
        <v>33</v>
      </c>
      <c r="C34" s="11" t="s">
        <v>108</v>
      </c>
      <c r="D34" s="10" t="s">
        <v>109</v>
      </c>
      <c r="E34" s="12"/>
      <c r="F34" s="12"/>
      <c r="G34" s="12"/>
      <c r="H34" s="12"/>
      <c r="I34" s="12"/>
      <c r="J34" s="19"/>
      <c r="K34" s="19"/>
      <c r="L34" s="19"/>
      <c r="M34" s="19"/>
      <c r="N34" s="33">
        <v>0</v>
      </c>
      <c r="O34" s="33">
        <v>27000</v>
      </c>
      <c r="P34" s="334">
        <v>23280</v>
      </c>
    </row>
    <row r="35" spans="2:16" ht="15" customHeight="1" thickBot="1" x14ac:dyDescent="0.3">
      <c r="B35" s="243"/>
      <c r="C35" s="19"/>
      <c r="D35" s="128"/>
      <c r="E35" s="128"/>
      <c r="F35" s="128"/>
      <c r="G35" s="128"/>
      <c r="H35" s="128"/>
      <c r="I35" s="128"/>
      <c r="J35" s="19"/>
      <c r="K35" s="19"/>
      <c r="L35" s="19"/>
      <c r="M35" s="19"/>
      <c r="N35" s="33"/>
      <c r="O35" s="179"/>
      <c r="P35" s="341"/>
    </row>
    <row r="36" spans="2:16" s="182" customFormat="1" ht="15" customHeight="1" thickBot="1" x14ac:dyDescent="0.3">
      <c r="B36" s="382" t="s">
        <v>399</v>
      </c>
      <c r="C36" s="383"/>
      <c r="D36" s="383"/>
      <c r="E36" s="383"/>
      <c r="F36" s="383"/>
      <c r="G36" s="383"/>
      <c r="H36" s="383"/>
      <c r="I36" s="383"/>
      <c r="J36" s="383"/>
      <c r="K36" s="383"/>
      <c r="L36" s="383"/>
      <c r="M36" s="383"/>
      <c r="N36" s="380">
        <f>SUM(N8,N16,N18,N32)</f>
        <v>22623000</v>
      </c>
      <c r="O36" s="385">
        <f>SUM(O8,O16,O18,O32)</f>
        <v>24484000</v>
      </c>
      <c r="P36" s="386">
        <f>SUM(P8,P16,P18,P32)</f>
        <v>21807428</v>
      </c>
    </row>
    <row r="37" spans="2:16" s="248" customFormat="1" ht="15" customHeight="1" x14ac:dyDescent="0.25">
      <c r="N37" s="249"/>
      <c r="O37" s="249"/>
      <c r="P37" s="249"/>
    </row>
    <row r="38" spans="2:16" s="5" customFormat="1" ht="15" customHeight="1" x14ac:dyDescent="0.25">
      <c r="B38" s="128"/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9"/>
      <c r="O38" s="129"/>
      <c r="P38" s="381"/>
    </row>
    <row r="39" spans="2:16" s="5" customFormat="1" ht="15.75" thickBot="1" x14ac:dyDescent="0.3">
      <c r="B39" s="128"/>
      <c r="C39" s="128"/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9"/>
      <c r="O39" s="129"/>
      <c r="P39" s="381"/>
    </row>
    <row r="40" spans="2:16" s="9" customFormat="1" x14ac:dyDescent="0.25">
      <c r="B40" s="479" t="s">
        <v>0</v>
      </c>
      <c r="C40" s="480"/>
      <c r="D40" s="480"/>
      <c r="E40" s="480"/>
      <c r="F40" s="480"/>
      <c r="G40" s="480"/>
      <c r="H40" s="480"/>
      <c r="I40" s="480"/>
      <c r="J40" s="480"/>
      <c r="K40" s="480"/>
      <c r="L40" s="480"/>
      <c r="M40" s="195"/>
      <c r="N40" s="485" t="s">
        <v>388</v>
      </c>
      <c r="O40" s="485" t="s">
        <v>389</v>
      </c>
      <c r="P40" s="488" t="s">
        <v>132</v>
      </c>
    </row>
    <row r="41" spans="2:16" ht="4.5" customHeight="1" x14ac:dyDescent="0.25">
      <c r="B41" s="481"/>
      <c r="C41" s="482"/>
      <c r="D41" s="482"/>
      <c r="E41" s="482"/>
      <c r="F41" s="482"/>
      <c r="G41" s="482"/>
      <c r="H41" s="482"/>
      <c r="I41" s="482"/>
      <c r="J41" s="482"/>
      <c r="K41" s="482"/>
      <c r="L41" s="482"/>
      <c r="M41" s="128"/>
      <c r="N41" s="486"/>
      <c r="O41" s="486"/>
      <c r="P41" s="489"/>
    </row>
    <row r="42" spans="2:16" ht="15.75" thickBot="1" x14ac:dyDescent="0.3">
      <c r="B42" s="483"/>
      <c r="C42" s="484"/>
      <c r="D42" s="484"/>
      <c r="E42" s="484"/>
      <c r="F42" s="484"/>
      <c r="G42" s="484"/>
      <c r="H42" s="484"/>
      <c r="I42" s="484"/>
      <c r="J42" s="484"/>
      <c r="K42" s="484"/>
      <c r="L42" s="484"/>
      <c r="M42" s="388"/>
      <c r="N42" s="487"/>
      <c r="O42" s="487"/>
      <c r="P42" s="490"/>
    </row>
    <row r="43" spans="2:16" x14ac:dyDescent="0.25">
      <c r="B43" s="387" t="s">
        <v>47</v>
      </c>
      <c r="C43" s="475" t="s">
        <v>393</v>
      </c>
      <c r="D43" s="476"/>
      <c r="E43" s="476"/>
      <c r="F43" s="476"/>
      <c r="G43" s="476"/>
      <c r="H43" s="476"/>
      <c r="I43" s="476"/>
      <c r="J43" s="476"/>
      <c r="K43" s="476"/>
      <c r="L43" s="476"/>
      <c r="M43" s="16"/>
      <c r="N43" s="198">
        <f>SUM(N44:N46)</f>
        <v>425000</v>
      </c>
      <c r="O43" s="198">
        <f>SUM(O44:O46)</f>
        <v>746000</v>
      </c>
      <c r="P43" s="198">
        <f>SUM(P44:P46)</f>
        <v>741645</v>
      </c>
    </row>
    <row r="44" spans="2:16" x14ac:dyDescent="0.25">
      <c r="B44" s="244" t="s">
        <v>32</v>
      </c>
      <c r="C44" s="11" t="s">
        <v>390</v>
      </c>
      <c r="D44" s="12" t="s">
        <v>387</v>
      </c>
      <c r="E44" s="12"/>
      <c r="F44" s="12"/>
      <c r="G44" s="12"/>
      <c r="H44" s="12"/>
      <c r="I44" s="12"/>
      <c r="J44" s="12"/>
      <c r="K44" s="12"/>
      <c r="L44" s="12"/>
      <c r="M44" s="13"/>
      <c r="N44" s="33">
        <v>335000</v>
      </c>
      <c r="O44" s="33">
        <v>435000</v>
      </c>
      <c r="P44" s="334">
        <v>433578</v>
      </c>
    </row>
    <row r="45" spans="2:16" x14ac:dyDescent="0.25">
      <c r="B45" s="244" t="s">
        <v>33</v>
      </c>
      <c r="C45" s="11" t="s">
        <v>391</v>
      </c>
      <c r="D45" s="12" t="s">
        <v>141</v>
      </c>
      <c r="E45" s="12"/>
      <c r="F45" s="12"/>
      <c r="G45" s="12"/>
      <c r="H45" s="12"/>
      <c r="I45" s="12"/>
      <c r="J45" s="12"/>
      <c r="K45" s="12"/>
      <c r="L45" s="12"/>
      <c r="M45" s="13"/>
      <c r="N45" s="33">
        <v>90000</v>
      </c>
      <c r="O45" s="33">
        <v>120000</v>
      </c>
      <c r="P45" s="334">
        <v>117067</v>
      </c>
    </row>
    <row r="46" spans="2:16" x14ac:dyDescent="0.25">
      <c r="B46" s="244" t="s">
        <v>34</v>
      </c>
      <c r="C46" s="11" t="s">
        <v>528</v>
      </c>
      <c r="D46" s="128" t="s">
        <v>529</v>
      </c>
      <c r="E46" s="128"/>
      <c r="F46" s="128"/>
      <c r="G46" s="128"/>
      <c r="H46" s="128"/>
      <c r="I46" s="128"/>
      <c r="J46" s="128"/>
      <c r="K46" s="128"/>
      <c r="L46" s="128"/>
      <c r="M46" s="128"/>
      <c r="N46" s="29">
        <v>0</v>
      </c>
      <c r="O46" s="29">
        <v>191000</v>
      </c>
      <c r="P46" s="333">
        <v>191000</v>
      </c>
    </row>
    <row r="47" spans="2:16" x14ac:dyDescent="0.25">
      <c r="B47" s="187" t="s">
        <v>52</v>
      </c>
      <c r="C47" s="131" t="s">
        <v>62</v>
      </c>
      <c r="D47" s="7"/>
      <c r="E47" s="7"/>
      <c r="F47" s="7"/>
      <c r="G47" s="7"/>
      <c r="H47" s="7"/>
      <c r="I47" s="7"/>
      <c r="J47" s="7"/>
      <c r="K47" s="7"/>
      <c r="L47" s="7"/>
      <c r="M47" s="8"/>
      <c r="N47" s="181">
        <f>SUM(N48:N50)</f>
        <v>22198000</v>
      </c>
      <c r="O47" s="181">
        <f>SUM(O48:O49)</f>
        <v>23738000</v>
      </c>
      <c r="P47" s="332">
        <f>SUM(P48:P49)</f>
        <v>21075909</v>
      </c>
    </row>
    <row r="48" spans="2:16" x14ac:dyDescent="0.25">
      <c r="B48" s="191" t="s">
        <v>32</v>
      </c>
      <c r="C48" s="11" t="s">
        <v>394</v>
      </c>
      <c r="D48" s="10" t="s">
        <v>395</v>
      </c>
      <c r="E48" s="12"/>
      <c r="F48" s="12"/>
      <c r="G48" s="12"/>
      <c r="H48" s="12"/>
      <c r="I48" s="12"/>
      <c r="J48" s="12"/>
      <c r="K48" s="12"/>
      <c r="L48" s="12"/>
      <c r="M48" s="13"/>
      <c r="N48" s="33">
        <v>0</v>
      </c>
      <c r="O48" s="33">
        <v>23913</v>
      </c>
      <c r="P48" s="334">
        <v>23913</v>
      </c>
    </row>
    <row r="49" spans="2:16" x14ac:dyDescent="0.25">
      <c r="B49" s="191" t="s">
        <v>33</v>
      </c>
      <c r="C49" s="11" t="s">
        <v>396</v>
      </c>
      <c r="D49" s="12" t="s">
        <v>397</v>
      </c>
      <c r="E49" s="12"/>
      <c r="F49" s="12"/>
      <c r="G49" s="12"/>
      <c r="H49" s="12"/>
      <c r="I49" s="12"/>
      <c r="J49" s="12"/>
      <c r="K49" s="12"/>
      <c r="L49" s="12"/>
      <c r="M49" s="12"/>
      <c r="N49" s="33">
        <v>22198000</v>
      </c>
      <c r="O49" s="33">
        <v>23714087</v>
      </c>
      <c r="P49" s="334">
        <v>21051996</v>
      </c>
    </row>
    <row r="50" spans="2:16" ht="12.75" customHeight="1" x14ac:dyDescent="0.25">
      <c r="B50" s="188"/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29"/>
      <c r="O50" s="29"/>
      <c r="P50" s="333"/>
    </row>
    <row r="51" spans="2:16" s="9" customFormat="1" ht="15.75" thickBot="1" x14ac:dyDescent="0.3">
      <c r="B51" s="245" t="s">
        <v>398</v>
      </c>
      <c r="C51" s="246"/>
      <c r="D51" s="246"/>
      <c r="E51" s="246"/>
      <c r="F51" s="246"/>
      <c r="G51" s="246"/>
      <c r="H51" s="246"/>
      <c r="I51" s="246"/>
      <c r="J51" s="246"/>
      <c r="K51" s="246"/>
      <c r="L51" s="246"/>
      <c r="M51" s="247"/>
      <c r="N51" s="31">
        <f>SUM(N43,N47)</f>
        <v>22623000</v>
      </c>
      <c r="O51" s="31">
        <f t="shared" ref="O51:P51" si="0">SUM(O43,O47)</f>
        <v>24484000</v>
      </c>
      <c r="P51" s="346">
        <f t="shared" si="0"/>
        <v>21817554</v>
      </c>
    </row>
    <row r="52" spans="2:16" x14ac:dyDescent="0.25">
      <c r="B52" s="24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</row>
    <row r="53" spans="2:16" x14ac:dyDescent="0.25"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</row>
    <row r="54" spans="2:16" x14ac:dyDescent="0.25"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</row>
    <row r="55" spans="2:16" x14ac:dyDescent="0.25"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</row>
    <row r="56" spans="2:16" x14ac:dyDescent="0.25"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</row>
    <row r="57" spans="2:16" x14ac:dyDescent="0.25"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</row>
    <row r="58" spans="2:16" x14ac:dyDescent="0.25"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</row>
    <row r="59" spans="2:16" x14ac:dyDescent="0.25"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</row>
    <row r="60" spans="2:16" x14ac:dyDescent="0.25"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</row>
    <row r="61" spans="2:16" x14ac:dyDescent="0.25"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</row>
    <row r="62" spans="2:16" x14ac:dyDescent="0.25"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</row>
    <row r="63" spans="2:16" x14ac:dyDescent="0.25"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</row>
    <row r="64" spans="2:16" x14ac:dyDescent="0.25"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</row>
    <row r="65" spans="2:13" x14ac:dyDescent="0.25"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</row>
    <row r="66" spans="2:13" x14ac:dyDescent="0.25"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</row>
    <row r="67" spans="2:13" x14ac:dyDescent="0.25"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</row>
    <row r="68" spans="2:13" x14ac:dyDescent="0.25"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</row>
    <row r="69" spans="2:13" x14ac:dyDescent="0.25"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</row>
    <row r="70" spans="2:13" x14ac:dyDescent="0.25"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</row>
    <row r="71" spans="2:13" x14ac:dyDescent="0.25"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</row>
    <row r="72" spans="2:13" x14ac:dyDescent="0.25"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</row>
    <row r="73" spans="2:13" x14ac:dyDescent="0.25"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</row>
    <row r="74" spans="2:13" x14ac:dyDescent="0.25"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</row>
    <row r="75" spans="2:13" x14ac:dyDescent="0.25"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</row>
    <row r="76" spans="2:13" x14ac:dyDescent="0.25"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</row>
    <row r="77" spans="2:13" x14ac:dyDescent="0.25"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</row>
    <row r="78" spans="2:13" x14ac:dyDescent="0.25"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</row>
    <row r="79" spans="2:13" x14ac:dyDescent="0.25"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</row>
    <row r="80" spans="2:13" x14ac:dyDescent="0.25"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</row>
    <row r="81" spans="2:13" x14ac:dyDescent="0.25"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</row>
    <row r="82" spans="2:13" x14ac:dyDescent="0.25"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</row>
    <row r="83" spans="2:13" x14ac:dyDescent="0.25"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</row>
    <row r="84" spans="2:13" x14ac:dyDescent="0.25"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</row>
    <row r="85" spans="2:13" x14ac:dyDescent="0.25"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</row>
    <row r="86" spans="2:13" x14ac:dyDescent="0.25"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</row>
    <row r="87" spans="2:13" x14ac:dyDescent="0.25"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</row>
    <row r="88" spans="2:13" x14ac:dyDescent="0.25"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</row>
    <row r="89" spans="2:13" x14ac:dyDescent="0.25"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</row>
    <row r="90" spans="2:13" x14ac:dyDescent="0.25"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</row>
    <row r="91" spans="2:13" x14ac:dyDescent="0.25"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</row>
    <row r="92" spans="2:13" x14ac:dyDescent="0.25"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</row>
    <row r="93" spans="2:13" x14ac:dyDescent="0.25"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</row>
    <row r="94" spans="2:13" x14ac:dyDescent="0.25"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</row>
    <row r="95" spans="2:13" x14ac:dyDescent="0.25"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</row>
    <row r="96" spans="2:13" x14ac:dyDescent="0.25"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</row>
    <row r="97" spans="2:13" x14ac:dyDescent="0.25"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</row>
    <row r="98" spans="2:13" x14ac:dyDescent="0.25"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</row>
    <row r="99" spans="2:13" x14ac:dyDescent="0.25"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</row>
    <row r="100" spans="2:13" x14ac:dyDescent="0.25"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</row>
    <row r="101" spans="2:13" x14ac:dyDescent="0.25"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</row>
    <row r="102" spans="2:13" x14ac:dyDescent="0.25"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</row>
    <row r="103" spans="2:13" x14ac:dyDescent="0.25"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</row>
    <row r="104" spans="2:13" x14ac:dyDescent="0.25"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</row>
    <row r="105" spans="2:13" x14ac:dyDescent="0.25"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</row>
    <row r="106" spans="2:13" x14ac:dyDescent="0.25"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</row>
    <row r="107" spans="2:13" x14ac:dyDescent="0.25"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</row>
    <row r="108" spans="2:13" x14ac:dyDescent="0.25"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</row>
    <row r="109" spans="2:13" x14ac:dyDescent="0.25"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</row>
    <row r="110" spans="2:13" x14ac:dyDescent="0.25"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</row>
    <row r="111" spans="2:13" x14ac:dyDescent="0.25"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</row>
    <row r="112" spans="2:13" x14ac:dyDescent="0.25"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</row>
    <row r="113" spans="2:13" x14ac:dyDescent="0.25"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</row>
    <row r="114" spans="2:13" x14ac:dyDescent="0.25"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</row>
    <row r="115" spans="2:13" x14ac:dyDescent="0.25"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</row>
    <row r="116" spans="2:13" x14ac:dyDescent="0.25"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</row>
    <row r="117" spans="2:13" x14ac:dyDescent="0.25"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</row>
    <row r="118" spans="2:13" x14ac:dyDescent="0.25"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</row>
    <row r="119" spans="2:13" x14ac:dyDescent="0.25"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</row>
    <row r="120" spans="2:13" x14ac:dyDescent="0.25"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</row>
    <row r="121" spans="2:13" x14ac:dyDescent="0.25"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</row>
    <row r="122" spans="2:13" x14ac:dyDescent="0.25"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</row>
    <row r="123" spans="2:13" x14ac:dyDescent="0.25"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</row>
    <row r="124" spans="2:13" x14ac:dyDescent="0.25"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</row>
    <row r="125" spans="2:13" x14ac:dyDescent="0.25"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</row>
    <row r="126" spans="2:13" x14ac:dyDescent="0.25"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</row>
    <row r="127" spans="2:13" x14ac:dyDescent="0.25"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</row>
    <row r="128" spans="2:13" x14ac:dyDescent="0.25"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</row>
    <row r="129" spans="2:13" x14ac:dyDescent="0.25"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</row>
    <row r="130" spans="2:13" x14ac:dyDescent="0.25"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</row>
    <row r="131" spans="2:13" x14ac:dyDescent="0.25"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</row>
    <row r="132" spans="2:13" x14ac:dyDescent="0.25"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</row>
    <row r="133" spans="2:13" x14ac:dyDescent="0.25"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</row>
    <row r="134" spans="2:13" x14ac:dyDescent="0.25"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</row>
    <row r="135" spans="2:13" x14ac:dyDescent="0.25"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</row>
    <row r="136" spans="2:13" x14ac:dyDescent="0.25"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</row>
    <row r="137" spans="2:13" x14ac:dyDescent="0.25"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</row>
    <row r="138" spans="2:13" x14ac:dyDescent="0.25"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</row>
    <row r="139" spans="2:13" x14ac:dyDescent="0.25"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</row>
    <row r="140" spans="2:13" x14ac:dyDescent="0.25"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</row>
    <row r="141" spans="2:13" x14ac:dyDescent="0.25"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</row>
    <row r="142" spans="2:13" x14ac:dyDescent="0.25"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</row>
    <row r="143" spans="2:13" x14ac:dyDescent="0.25"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</row>
    <row r="144" spans="2:13" x14ac:dyDescent="0.25"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</row>
    <row r="145" spans="2:13" x14ac:dyDescent="0.25"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</row>
    <row r="146" spans="2:13" x14ac:dyDescent="0.25"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</row>
    <row r="147" spans="2:13" x14ac:dyDescent="0.25"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</row>
    <row r="148" spans="2:13" x14ac:dyDescent="0.25"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</row>
    <row r="149" spans="2:13" x14ac:dyDescent="0.25"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</row>
    <row r="150" spans="2:13" x14ac:dyDescent="0.25"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</row>
    <row r="151" spans="2:13" x14ac:dyDescent="0.25"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</row>
    <row r="152" spans="2:13" x14ac:dyDescent="0.25"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</row>
    <row r="153" spans="2:13" x14ac:dyDescent="0.25"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</row>
    <row r="154" spans="2:13" x14ac:dyDescent="0.25"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</row>
    <row r="155" spans="2:13" x14ac:dyDescent="0.25"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</row>
    <row r="156" spans="2:13" x14ac:dyDescent="0.25"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</row>
    <row r="157" spans="2:13" x14ac:dyDescent="0.25"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</row>
    <row r="158" spans="2:13" x14ac:dyDescent="0.25"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</row>
    <row r="159" spans="2:13" x14ac:dyDescent="0.25"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</row>
    <row r="160" spans="2:13" x14ac:dyDescent="0.25"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</row>
    <row r="161" spans="2:13" x14ac:dyDescent="0.25"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</row>
    <row r="162" spans="2:13" x14ac:dyDescent="0.25"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</row>
    <row r="163" spans="2:13" x14ac:dyDescent="0.25"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</row>
    <row r="164" spans="2:13" x14ac:dyDescent="0.25"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</row>
    <row r="165" spans="2:13" x14ac:dyDescent="0.25"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</row>
    <row r="166" spans="2:13" x14ac:dyDescent="0.25"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</row>
    <row r="167" spans="2:13" x14ac:dyDescent="0.25"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</row>
    <row r="168" spans="2:13" x14ac:dyDescent="0.25"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</row>
    <row r="169" spans="2:13" x14ac:dyDescent="0.25"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</row>
    <row r="170" spans="2:13" x14ac:dyDescent="0.25"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</row>
    <row r="171" spans="2:13" x14ac:dyDescent="0.25"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</row>
    <row r="172" spans="2:13" x14ac:dyDescent="0.25"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</row>
    <row r="173" spans="2:13" x14ac:dyDescent="0.25"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</row>
    <row r="174" spans="2:13" x14ac:dyDescent="0.25"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</row>
    <row r="175" spans="2:13" x14ac:dyDescent="0.25"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</row>
    <row r="176" spans="2:13" x14ac:dyDescent="0.25"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</row>
    <row r="177" spans="2:13" x14ac:dyDescent="0.25"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</row>
    <row r="178" spans="2:13" x14ac:dyDescent="0.25"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</row>
    <row r="179" spans="2:13" x14ac:dyDescent="0.25"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</row>
    <row r="180" spans="2:13" x14ac:dyDescent="0.25"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</row>
    <row r="181" spans="2:13" x14ac:dyDescent="0.25"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</row>
    <row r="182" spans="2:13" x14ac:dyDescent="0.25"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</row>
    <row r="183" spans="2:13" x14ac:dyDescent="0.25"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</row>
    <row r="184" spans="2:13" x14ac:dyDescent="0.25"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</row>
    <row r="185" spans="2:13" x14ac:dyDescent="0.25"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</row>
    <row r="186" spans="2:13" x14ac:dyDescent="0.25"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</row>
    <row r="187" spans="2:13" x14ac:dyDescent="0.25"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</row>
    <row r="188" spans="2:13" x14ac:dyDescent="0.25"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</row>
    <row r="189" spans="2:13" x14ac:dyDescent="0.25"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</row>
    <row r="190" spans="2:13" x14ac:dyDescent="0.25"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</row>
    <row r="191" spans="2:13" x14ac:dyDescent="0.25"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</row>
    <row r="192" spans="2:13" x14ac:dyDescent="0.25"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</row>
    <row r="193" spans="2:13" x14ac:dyDescent="0.25"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</row>
    <row r="194" spans="2:13" x14ac:dyDescent="0.25"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</row>
    <row r="195" spans="2:13" x14ac:dyDescent="0.25"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</row>
    <row r="196" spans="2:13" x14ac:dyDescent="0.25"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</row>
    <row r="197" spans="2:13" x14ac:dyDescent="0.25"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</row>
    <row r="198" spans="2:13" x14ac:dyDescent="0.25"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</row>
    <row r="199" spans="2:13" x14ac:dyDescent="0.25"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</row>
    <row r="200" spans="2:13" x14ac:dyDescent="0.25"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</row>
    <row r="201" spans="2:13" x14ac:dyDescent="0.25"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</row>
    <row r="202" spans="2:13" x14ac:dyDescent="0.25"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</row>
    <row r="203" spans="2:13" x14ac:dyDescent="0.25"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</row>
    <row r="204" spans="2:13" x14ac:dyDescent="0.25"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</row>
    <row r="205" spans="2:13" x14ac:dyDescent="0.25"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</row>
    <row r="206" spans="2:13" x14ac:dyDescent="0.25"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</row>
    <row r="207" spans="2:13" x14ac:dyDescent="0.25"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</row>
    <row r="208" spans="2:13" x14ac:dyDescent="0.25"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</row>
    <row r="209" spans="2:13" x14ac:dyDescent="0.25"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</row>
    <row r="210" spans="2:13" x14ac:dyDescent="0.25"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</row>
    <row r="211" spans="2:13" x14ac:dyDescent="0.25"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</row>
    <row r="212" spans="2:13" x14ac:dyDescent="0.25"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</row>
    <row r="213" spans="2:13" x14ac:dyDescent="0.25"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</row>
    <row r="214" spans="2:13" x14ac:dyDescent="0.25"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</row>
    <row r="215" spans="2:13" x14ac:dyDescent="0.25"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</row>
    <row r="216" spans="2:13" x14ac:dyDescent="0.25"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</row>
  </sheetData>
  <mergeCells count="13">
    <mergeCell ref="C43:L43"/>
    <mergeCell ref="O1:P1"/>
    <mergeCell ref="B3:P4"/>
    <mergeCell ref="N6:P6"/>
    <mergeCell ref="B7:M7"/>
    <mergeCell ref="B40:L42"/>
    <mergeCell ref="N40:N42"/>
    <mergeCell ref="O40:O42"/>
    <mergeCell ref="P40:P42"/>
    <mergeCell ref="D14:L14"/>
    <mergeCell ref="D31:I31"/>
    <mergeCell ref="D33:I33"/>
    <mergeCell ref="C32:I32"/>
  </mergeCells>
  <phoneticPr fontId="61" type="noConversion"/>
  <pageMargins left="0.25" right="0.25" top="0.75" bottom="0.75" header="0.3" footer="0.3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61"/>
  <sheetViews>
    <sheetView topLeftCell="A13" workbookViewId="0">
      <selection activeCell="E20" sqref="E20"/>
    </sheetView>
  </sheetViews>
  <sheetFormatPr defaultColWidth="8.5703125" defaultRowHeight="12.75" x14ac:dyDescent="0.2"/>
  <cols>
    <col min="1" max="1" width="1.85546875" style="1" customWidth="1"/>
    <col min="2" max="2" width="5.7109375" style="1" customWidth="1"/>
    <col min="3" max="3" width="59.140625" style="1" customWidth="1"/>
    <col min="4" max="4" width="14.28515625" style="1" customWidth="1"/>
    <col min="5" max="5" width="13" style="1" customWidth="1"/>
    <col min="6" max="6" width="13.140625" style="347" customWidth="1"/>
    <col min="7" max="252" width="9.140625" style="1" customWidth="1"/>
    <col min="253" max="253" width="2.5703125" style="1" customWidth="1"/>
    <col min="254" max="254" width="65.85546875" style="1" customWidth="1"/>
    <col min="255" max="16384" width="8.5703125" style="1"/>
  </cols>
  <sheetData>
    <row r="1" spans="1:6" ht="15" x14ac:dyDescent="0.25">
      <c r="E1" s="500" t="s">
        <v>137</v>
      </c>
      <c r="F1" s="469"/>
    </row>
    <row r="2" spans="1:6" x14ac:dyDescent="0.2">
      <c r="B2" s="498" t="s">
        <v>530</v>
      </c>
      <c r="C2" s="499"/>
      <c r="D2" s="499"/>
      <c r="E2" s="499"/>
      <c r="F2" s="499"/>
    </row>
    <row r="3" spans="1:6" ht="12.75" customHeight="1" x14ac:dyDescent="0.2">
      <c r="A3" s="34"/>
      <c r="B3" s="499"/>
      <c r="C3" s="499"/>
      <c r="D3" s="499"/>
      <c r="E3" s="499"/>
      <c r="F3" s="499"/>
    </row>
    <row r="4" spans="1:6" ht="12.75" customHeight="1" x14ac:dyDescent="0.2">
      <c r="A4" s="34"/>
      <c r="B4" s="499"/>
      <c r="C4" s="499"/>
      <c r="D4" s="499"/>
      <c r="E4" s="499"/>
      <c r="F4" s="499"/>
    </row>
    <row r="5" spans="1:6" ht="14.25" customHeight="1" thickBot="1" x14ac:dyDescent="0.3">
      <c r="B5" s="496" t="s">
        <v>449</v>
      </c>
      <c r="C5" s="496"/>
      <c r="D5" s="496"/>
      <c r="E5" s="497"/>
      <c r="F5" s="497"/>
    </row>
    <row r="6" spans="1:6" ht="13.5" customHeight="1" x14ac:dyDescent="0.2">
      <c r="B6" s="609" t="s">
        <v>490</v>
      </c>
      <c r="C6" s="610"/>
      <c r="D6" s="501" t="s">
        <v>130</v>
      </c>
      <c r="E6" s="501" t="s">
        <v>131</v>
      </c>
      <c r="F6" s="501" t="s">
        <v>132</v>
      </c>
    </row>
    <row r="7" spans="1:6" ht="12.75" customHeight="1" x14ac:dyDescent="0.2">
      <c r="B7" s="611"/>
      <c r="C7" s="612"/>
      <c r="D7" s="502"/>
      <c r="E7" s="502"/>
      <c r="F7" s="502"/>
    </row>
    <row r="8" spans="1:6" ht="9" customHeight="1" x14ac:dyDescent="0.2">
      <c r="B8" s="611"/>
      <c r="C8" s="612"/>
      <c r="D8" s="502"/>
      <c r="E8" s="502"/>
      <c r="F8" s="502"/>
    </row>
    <row r="9" spans="1:6" ht="12.75" hidden="1" customHeight="1" x14ac:dyDescent="0.25">
      <c r="B9" s="611"/>
      <c r="C9" s="612"/>
      <c r="D9" s="503"/>
      <c r="E9" s="503"/>
      <c r="F9" s="503"/>
    </row>
    <row r="10" spans="1:6" ht="12.75" customHeight="1" x14ac:dyDescent="0.2">
      <c r="B10" s="613"/>
      <c r="C10" s="614" t="s">
        <v>491</v>
      </c>
      <c r="D10" s="351"/>
      <c r="E10" s="351"/>
      <c r="F10" s="627"/>
    </row>
    <row r="11" spans="1:6" ht="12.75" customHeight="1" x14ac:dyDescent="0.2">
      <c r="B11" s="613"/>
      <c r="C11" s="614"/>
      <c r="D11" s="450">
        <f>SUM(D14,D16,D21,D24,D45)</f>
        <v>7632000</v>
      </c>
      <c r="E11" s="450">
        <f>SUM(E14,E16,E21,E24,E45)</f>
        <v>37884000</v>
      </c>
      <c r="F11" s="450">
        <f>SUM(F14,F16,F21,F24,F45)</f>
        <v>33637265</v>
      </c>
    </row>
    <row r="12" spans="1:6" ht="12.75" customHeight="1" x14ac:dyDescent="0.2">
      <c r="B12" s="613"/>
      <c r="C12" s="614"/>
      <c r="D12" s="351"/>
      <c r="E12" s="351"/>
      <c r="F12" s="627"/>
    </row>
    <row r="13" spans="1:6" ht="12.75" customHeight="1" x14ac:dyDescent="0.2">
      <c r="B13" s="615"/>
      <c r="C13" s="614"/>
      <c r="D13" s="351"/>
      <c r="E13" s="351"/>
      <c r="F13" s="627"/>
    </row>
    <row r="14" spans="1:6" s="424" customFormat="1" ht="15" x14ac:dyDescent="0.25">
      <c r="B14" s="423" t="s">
        <v>535</v>
      </c>
      <c r="C14" s="616" t="s">
        <v>536</v>
      </c>
      <c r="D14" s="263">
        <f>SUM(D15)</f>
        <v>600000</v>
      </c>
      <c r="E14" s="263">
        <f>SUM(E15)</f>
        <v>600000</v>
      </c>
      <c r="F14" s="263">
        <f>SUM(F15)</f>
        <v>600000</v>
      </c>
    </row>
    <row r="15" spans="1:6" s="357" customFormat="1" ht="15" x14ac:dyDescent="0.25">
      <c r="B15" s="359"/>
      <c r="C15" s="617" t="s">
        <v>538</v>
      </c>
      <c r="D15" s="258">
        <v>600000</v>
      </c>
      <c r="E15" s="258">
        <v>600000</v>
      </c>
      <c r="F15" s="258">
        <v>600000</v>
      </c>
    </row>
    <row r="16" spans="1:6" s="424" customFormat="1" ht="15" x14ac:dyDescent="0.25">
      <c r="B16" s="423" t="s">
        <v>537</v>
      </c>
      <c r="C16" s="616" t="s">
        <v>482</v>
      </c>
      <c r="D16" s="263">
        <f>SUM(D17:D20)</f>
        <v>4520000</v>
      </c>
      <c r="E16" s="263">
        <f>SUM(E17:E20)</f>
        <v>5897000</v>
      </c>
      <c r="F16" s="263">
        <f>SUM(F17:F20)</f>
        <v>5890242</v>
      </c>
    </row>
    <row r="17" spans="1:6" s="357" customFormat="1" ht="15" x14ac:dyDescent="0.25">
      <c r="B17" s="359" t="s">
        <v>32</v>
      </c>
      <c r="C17" s="617" t="s">
        <v>544</v>
      </c>
      <c r="D17" s="258">
        <v>500000</v>
      </c>
      <c r="E17" s="258">
        <v>0</v>
      </c>
      <c r="F17" s="258">
        <v>0</v>
      </c>
    </row>
    <row r="18" spans="1:6" s="357" customFormat="1" ht="15" x14ac:dyDescent="0.25">
      <c r="B18" s="359" t="s">
        <v>33</v>
      </c>
      <c r="C18" s="617" t="s">
        <v>545</v>
      </c>
      <c r="D18" s="258">
        <v>873000</v>
      </c>
      <c r="E18" s="258">
        <v>0</v>
      </c>
      <c r="F18" s="258">
        <v>0</v>
      </c>
    </row>
    <row r="19" spans="1:6" s="357" customFormat="1" ht="15" x14ac:dyDescent="0.25">
      <c r="B19" s="359" t="s">
        <v>34</v>
      </c>
      <c r="C19" s="617" t="s">
        <v>546</v>
      </c>
      <c r="D19" s="258">
        <v>3147000</v>
      </c>
      <c r="E19" s="258">
        <v>3147000</v>
      </c>
      <c r="F19" s="258">
        <v>3146400</v>
      </c>
    </row>
    <row r="20" spans="1:6" s="357" customFormat="1" ht="15" x14ac:dyDescent="0.25">
      <c r="B20" s="359" t="s">
        <v>35</v>
      </c>
      <c r="C20" s="617" t="s">
        <v>557</v>
      </c>
      <c r="D20" s="258">
        <v>0</v>
      </c>
      <c r="E20" s="258">
        <v>2750000</v>
      </c>
      <c r="F20" s="258">
        <v>2743842</v>
      </c>
    </row>
    <row r="21" spans="1:6" s="424" customFormat="1" ht="15" x14ac:dyDescent="0.25">
      <c r="A21" s="449"/>
      <c r="B21" s="423" t="s">
        <v>501</v>
      </c>
      <c r="C21" s="616" t="s">
        <v>500</v>
      </c>
      <c r="D21" s="263">
        <f>SUM(D22:D23)</f>
        <v>0</v>
      </c>
      <c r="E21" s="263">
        <f>SUM(E22:E23)</f>
        <v>646000</v>
      </c>
      <c r="F21" s="263">
        <f>SUM(F22:F23)</f>
        <v>641942</v>
      </c>
    </row>
    <row r="22" spans="1:6" s="357" customFormat="1" ht="15" x14ac:dyDescent="0.25">
      <c r="B22" s="359"/>
      <c r="C22" s="617" t="s">
        <v>553</v>
      </c>
      <c r="D22" s="258">
        <v>0</v>
      </c>
      <c r="E22" s="258">
        <v>586000</v>
      </c>
      <c r="F22" s="258">
        <v>586142</v>
      </c>
    </row>
    <row r="23" spans="1:6" s="357" customFormat="1" ht="15" x14ac:dyDescent="0.25">
      <c r="B23" s="359"/>
      <c r="C23" s="617" t="s">
        <v>542</v>
      </c>
      <c r="D23" s="258">
        <v>0</v>
      </c>
      <c r="E23" s="258">
        <v>60000</v>
      </c>
      <c r="F23" s="258">
        <v>55800</v>
      </c>
    </row>
    <row r="24" spans="1:6" s="352" customFormat="1" ht="15" x14ac:dyDescent="0.25">
      <c r="B24" s="353" t="s">
        <v>106</v>
      </c>
      <c r="C24" s="618" t="s">
        <v>122</v>
      </c>
      <c r="D24" s="199">
        <f>SUM(D25:D44)</f>
        <v>889000</v>
      </c>
      <c r="E24" s="199">
        <f>SUM(E25:E44)</f>
        <v>23272000</v>
      </c>
      <c r="F24" s="199">
        <f>SUM(F25:F44)</f>
        <v>19593257</v>
      </c>
    </row>
    <row r="25" spans="1:6" s="352" customFormat="1" ht="15" x14ac:dyDescent="0.25">
      <c r="B25" s="354" t="s">
        <v>32</v>
      </c>
      <c r="C25" s="619" t="s">
        <v>540</v>
      </c>
      <c r="D25" s="200">
        <v>200000</v>
      </c>
      <c r="E25" s="200">
        <v>0</v>
      </c>
      <c r="F25" s="200">
        <v>0</v>
      </c>
    </row>
    <row r="26" spans="1:6" s="352" customFormat="1" ht="15" x14ac:dyDescent="0.25">
      <c r="B26" s="354" t="s">
        <v>33</v>
      </c>
      <c r="C26" s="619" t="s">
        <v>541</v>
      </c>
      <c r="D26" s="201">
        <v>394000</v>
      </c>
      <c r="E26" s="201">
        <v>0</v>
      </c>
      <c r="F26" s="201">
        <v>0</v>
      </c>
    </row>
    <row r="27" spans="1:6" s="352" customFormat="1" ht="15" x14ac:dyDescent="0.25">
      <c r="B27" s="354" t="s">
        <v>34</v>
      </c>
      <c r="C27" s="619" t="s">
        <v>542</v>
      </c>
      <c r="D27" s="201">
        <v>44000</v>
      </c>
      <c r="E27" s="201">
        <v>57000</v>
      </c>
      <c r="F27" s="201">
        <v>0</v>
      </c>
    </row>
    <row r="28" spans="1:6" s="352" customFormat="1" ht="15" x14ac:dyDescent="0.25">
      <c r="B28" s="354" t="s">
        <v>35</v>
      </c>
      <c r="C28" s="619" t="s">
        <v>564</v>
      </c>
      <c r="D28" s="201">
        <v>200000</v>
      </c>
      <c r="E28" s="201">
        <v>200000</v>
      </c>
      <c r="F28" s="201">
        <v>177843</v>
      </c>
    </row>
    <row r="29" spans="1:6" s="352" customFormat="1" ht="15" x14ac:dyDescent="0.25">
      <c r="B29" s="354" t="s">
        <v>36</v>
      </c>
      <c r="C29" s="619" t="s">
        <v>543</v>
      </c>
      <c r="D29" s="201">
        <v>51000</v>
      </c>
      <c r="E29" s="201">
        <v>51000</v>
      </c>
      <c r="F29" s="201">
        <v>51000</v>
      </c>
    </row>
    <row r="30" spans="1:6" s="352" customFormat="1" ht="15" x14ac:dyDescent="0.25">
      <c r="B30" s="354" t="s">
        <v>37</v>
      </c>
      <c r="C30" s="619" t="s">
        <v>548</v>
      </c>
      <c r="D30" s="201">
        <v>0</v>
      </c>
      <c r="E30" s="201">
        <v>200000</v>
      </c>
      <c r="F30" s="201">
        <v>108000</v>
      </c>
    </row>
    <row r="31" spans="1:6" s="352" customFormat="1" ht="15" x14ac:dyDescent="0.25">
      <c r="B31" s="354" t="s">
        <v>38</v>
      </c>
      <c r="C31" s="619" t="s">
        <v>547</v>
      </c>
      <c r="D31" s="201">
        <v>0</v>
      </c>
      <c r="E31" s="201">
        <v>195000</v>
      </c>
      <c r="F31" s="201">
        <v>195000</v>
      </c>
    </row>
    <row r="32" spans="1:6" s="352" customFormat="1" ht="15" x14ac:dyDescent="0.25">
      <c r="B32" s="354" t="s">
        <v>39</v>
      </c>
      <c r="C32" s="619" t="s">
        <v>549</v>
      </c>
      <c r="D32" s="201">
        <v>0</v>
      </c>
      <c r="E32" s="201">
        <v>400000</v>
      </c>
      <c r="F32" s="201">
        <v>400000</v>
      </c>
    </row>
    <row r="33" spans="2:6" s="352" customFormat="1" ht="15" x14ac:dyDescent="0.25">
      <c r="B33" s="354" t="s">
        <v>40</v>
      </c>
      <c r="C33" s="619" t="s">
        <v>550</v>
      </c>
      <c r="D33" s="201">
        <v>0</v>
      </c>
      <c r="E33" s="201">
        <v>462000</v>
      </c>
      <c r="F33" s="201">
        <v>462000</v>
      </c>
    </row>
    <row r="34" spans="2:6" s="352" customFormat="1" ht="15" x14ac:dyDescent="0.25">
      <c r="B34" s="354" t="s">
        <v>41</v>
      </c>
      <c r="C34" s="619" t="s">
        <v>551</v>
      </c>
      <c r="D34" s="201">
        <v>0</v>
      </c>
      <c r="E34" s="201">
        <v>1490000</v>
      </c>
      <c r="F34" s="201">
        <v>0</v>
      </c>
    </row>
    <row r="35" spans="2:6" s="352" customFormat="1" ht="15" x14ac:dyDescent="0.25">
      <c r="B35" s="354" t="s">
        <v>42</v>
      </c>
      <c r="C35" s="619" t="s">
        <v>552</v>
      </c>
      <c r="D35" s="201">
        <v>0</v>
      </c>
      <c r="E35" s="201">
        <v>843000</v>
      </c>
      <c r="F35" s="201">
        <v>0</v>
      </c>
    </row>
    <row r="36" spans="2:6" s="352" customFormat="1" ht="15" x14ac:dyDescent="0.25">
      <c r="B36" s="354" t="s">
        <v>43</v>
      </c>
      <c r="C36" s="619" t="s">
        <v>554</v>
      </c>
      <c r="D36" s="201">
        <v>0</v>
      </c>
      <c r="E36" s="201">
        <v>550000</v>
      </c>
      <c r="F36" s="201">
        <v>0</v>
      </c>
    </row>
    <row r="37" spans="2:6" s="352" customFormat="1" ht="15" x14ac:dyDescent="0.25">
      <c r="B37" s="354" t="s">
        <v>50</v>
      </c>
      <c r="C37" s="619" t="s">
        <v>555</v>
      </c>
      <c r="D37" s="201">
        <v>0</v>
      </c>
      <c r="E37" s="201">
        <v>1146000</v>
      </c>
      <c r="F37" s="201">
        <v>1125071</v>
      </c>
    </row>
    <row r="38" spans="2:6" s="352" customFormat="1" ht="15" x14ac:dyDescent="0.25">
      <c r="B38" s="354" t="s">
        <v>51</v>
      </c>
      <c r="C38" s="619" t="s">
        <v>556</v>
      </c>
      <c r="D38" s="201">
        <v>0</v>
      </c>
      <c r="E38" s="201">
        <v>1183000</v>
      </c>
      <c r="F38" s="201">
        <v>527661</v>
      </c>
    </row>
    <row r="39" spans="2:6" s="352" customFormat="1" ht="15" x14ac:dyDescent="0.25">
      <c r="B39" s="354" t="s">
        <v>87</v>
      </c>
      <c r="C39" s="619" t="s">
        <v>559</v>
      </c>
      <c r="D39" s="201">
        <v>0</v>
      </c>
      <c r="E39" s="201">
        <v>11810000</v>
      </c>
      <c r="F39" s="201">
        <v>11810000</v>
      </c>
    </row>
    <row r="40" spans="2:6" s="352" customFormat="1" ht="15" x14ac:dyDescent="0.25">
      <c r="B40" s="354" t="s">
        <v>126</v>
      </c>
      <c r="C40" s="619" t="s">
        <v>558</v>
      </c>
      <c r="D40" s="201">
        <v>0</v>
      </c>
      <c r="E40" s="201">
        <v>1513000</v>
      </c>
      <c r="F40" s="201">
        <v>1513000</v>
      </c>
    </row>
    <row r="41" spans="2:6" s="352" customFormat="1" ht="15" x14ac:dyDescent="0.25">
      <c r="B41" s="354" t="s">
        <v>179</v>
      </c>
      <c r="C41" s="619" t="s">
        <v>560</v>
      </c>
      <c r="D41" s="201">
        <v>0</v>
      </c>
      <c r="E41" s="201">
        <v>512000</v>
      </c>
      <c r="F41" s="201">
        <v>511980</v>
      </c>
    </row>
    <row r="42" spans="2:6" s="352" customFormat="1" ht="15" x14ac:dyDescent="0.25">
      <c r="B42" s="354" t="s">
        <v>182</v>
      </c>
      <c r="C42" s="619" t="s">
        <v>561</v>
      </c>
      <c r="D42" s="201">
        <v>0</v>
      </c>
      <c r="E42" s="201">
        <v>1625000</v>
      </c>
      <c r="F42" s="201">
        <v>1621400</v>
      </c>
    </row>
    <row r="43" spans="2:6" s="352" customFormat="1" ht="15" x14ac:dyDescent="0.25">
      <c r="B43" s="354" t="s">
        <v>185</v>
      </c>
      <c r="C43" s="619" t="s">
        <v>562</v>
      </c>
      <c r="D43" s="201">
        <v>0</v>
      </c>
      <c r="E43" s="201">
        <v>625000</v>
      </c>
      <c r="F43" s="201">
        <v>625000</v>
      </c>
    </row>
    <row r="44" spans="2:6" s="352" customFormat="1" ht="15" x14ac:dyDescent="0.25">
      <c r="B44" s="354" t="s">
        <v>188</v>
      </c>
      <c r="C44" s="619" t="s">
        <v>563</v>
      </c>
      <c r="D44" s="201">
        <v>0</v>
      </c>
      <c r="E44" s="201">
        <v>410000</v>
      </c>
      <c r="F44" s="201">
        <v>465302</v>
      </c>
    </row>
    <row r="45" spans="2:6" s="352" customFormat="1" ht="15" x14ac:dyDescent="0.25">
      <c r="B45" s="353" t="s">
        <v>108</v>
      </c>
      <c r="C45" s="620" t="s">
        <v>109</v>
      </c>
      <c r="D45" s="199">
        <v>1623000</v>
      </c>
      <c r="E45" s="199">
        <v>7469000</v>
      </c>
      <c r="F45" s="199">
        <v>6911824</v>
      </c>
    </row>
    <row r="46" spans="2:6" s="357" customFormat="1" ht="15" x14ac:dyDescent="0.25">
      <c r="B46" s="621"/>
      <c r="C46" s="622"/>
      <c r="D46" s="425"/>
      <c r="E46" s="425"/>
      <c r="F46" s="425"/>
    </row>
    <row r="47" spans="2:6" s="352" customFormat="1" ht="15" x14ac:dyDescent="0.25">
      <c r="B47" s="353" t="s">
        <v>111</v>
      </c>
      <c r="C47" s="618" t="s">
        <v>112</v>
      </c>
      <c r="D47" s="199">
        <f>SUM(D48:D53)</f>
        <v>2490000</v>
      </c>
      <c r="E47" s="199">
        <f>SUM(E48:E53)</f>
        <v>9124000</v>
      </c>
      <c r="F47" s="199">
        <f>SUM(F48:F53)</f>
        <v>6795116</v>
      </c>
    </row>
    <row r="48" spans="2:6" s="352" customFormat="1" ht="15" x14ac:dyDescent="0.25">
      <c r="B48" s="354" t="s">
        <v>33</v>
      </c>
      <c r="C48" s="619" t="s">
        <v>569</v>
      </c>
      <c r="D48" s="201">
        <v>0</v>
      </c>
      <c r="E48" s="201">
        <v>366000</v>
      </c>
      <c r="F48" s="201">
        <v>366000</v>
      </c>
    </row>
    <row r="49" spans="2:6" s="352" customFormat="1" ht="15" x14ac:dyDescent="0.25">
      <c r="B49" s="354" t="s">
        <v>34</v>
      </c>
      <c r="C49" s="619" t="s">
        <v>565</v>
      </c>
      <c r="D49" s="201">
        <v>2400000</v>
      </c>
      <c r="E49" s="201">
        <v>0</v>
      </c>
      <c r="F49" s="201">
        <v>0</v>
      </c>
    </row>
    <row r="50" spans="2:6" s="352" customFormat="1" ht="15" x14ac:dyDescent="0.25">
      <c r="B50" s="354" t="s">
        <v>35</v>
      </c>
      <c r="C50" s="619" t="s">
        <v>502</v>
      </c>
      <c r="D50" s="201">
        <v>90000</v>
      </c>
      <c r="E50" s="201">
        <v>290000</v>
      </c>
      <c r="F50" s="201">
        <v>277665</v>
      </c>
    </row>
    <row r="51" spans="2:6" s="352" customFormat="1" ht="15" x14ac:dyDescent="0.25">
      <c r="B51" s="354" t="s">
        <v>36</v>
      </c>
      <c r="C51" s="619" t="s">
        <v>568</v>
      </c>
      <c r="D51" s="201">
        <v>0</v>
      </c>
      <c r="E51" s="201">
        <v>7010000</v>
      </c>
      <c r="F51" s="201">
        <v>4724410</v>
      </c>
    </row>
    <row r="52" spans="2:6" s="352" customFormat="1" ht="15" x14ac:dyDescent="0.25">
      <c r="B52" s="354" t="s">
        <v>37</v>
      </c>
      <c r="C52" s="619" t="s">
        <v>570</v>
      </c>
      <c r="D52" s="201">
        <v>0</v>
      </c>
      <c r="E52" s="201">
        <v>1458000</v>
      </c>
      <c r="F52" s="201">
        <v>1427041</v>
      </c>
    </row>
    <row r="53" spans="2:6" s="352" customFormat="1" ht="15" x14ac:dyDescent="0.25">
      <c r="B53" s="354" t="s">
        <v>38</v>
      </c>
      <c r="C53" s="619"/>
      <c r="D53" s="201"/>
      <c r="E53" s="201"/>
      <c r="F53" s="201"/>
    </row>
    <row r="54" spans="2:6" s="182" customFormat="1" ht="15" x14ac:dyDescent="0.25">
      <c r="B54" s="358" t="s">
        <v>566</v>
      </c>
      <c r="C54" s="623" t="s">
        <v>484</v>
      </c>
      <c r="D54" s="451">
        <f>SUM(D55)</f>
        <v>10293000</v>
      </c>
      <c r="E54" s="451">
        <f>SUM(E55)</f>
        <v>10293000</v>
      </c>
      <c r="F54" s="451">
        <f>SUM(F55)</f>
        <v>8014137</v>
      </c>
    </row>
    <row r="55" spans="2:6" s="352" customFormat="1" ht="15" x14ac:dyDescent="0.25">
      <c r="B55" s="354" t="s">
        <v>32</v>
      </c>
      <c r="C55" s="619" t="s">
        <v>567</v>
      </c>
      <c r="D55" s="201">
        <v>10293000</v>
      </c>
      <c r="E55" s="201">
        <v>10293000</v>
      </c>
      <c r="F55" s="201">
        <v>8014137</v>
      </c>
    </row>
    <row r="56" spans="2:6" s="352" customFormat="1" ht="15" x14ac:dyDescent="0.25">
      <c r="B56" s="353" t="s">
        <v>113</v>
      </c>
      <c r="C56" s="620" t="s">
        <v>114</v>
      </c>
      <c r="D56" s="199">
        <v>3455000</v>
      </c>
      <c r="E56" s="199">
        <v>5188000</v>
      </c>
      <c r="F56" s="199">
        <v>3998500</v>
      </c>
    </row>
    <row r="57" spans="2:6" s="352" customFormat="1" ht="15" x14ac:dyDescent="0.25">
      <c r="B57" s="353" t="s">
        <v>488</v>
      </c>
      <c r="C57" s="620" t="s">
        <v>123</v>
      </c>
      <c r="D57" s="199">
        <v>500000</v>
      </c>
      <c r="E57" s="199">
        <v>600000</v>
      </c>
      <c r="F57" s="199">
        <v>600000</v>
      </c>
    </row>
    <row r="58" spans="2:6" s="352" customFormat="1" ht="15" x14ac:dyDescent="0.25">
      <c r="B58" s="353"/>
      <c r="C58" s="620"/>
      <c r="D58" s="626"/>
      <c r="E58" s="626"/>
      <c r="F58" s="626"/>
    </row>
    <row r="59" spans="2:6" s="352" customFormat="1" ht="15.75" thickBot="1" x14ac:dyDescent="0.3">
      <c r="B59" s="354"/>
      <c r="C59" s="624" t="s">
        <v>489</v>
      </c>
      <c r="D59" s="200"/>
      <c r="E59" s="200"/>
      <c r="F59" s="348"/>
    </row>
    <row r="60" spans="2:6" s="182" customFormat="1" ht="15" x14ac:dyDescent="0.25">
      <c r="B60" s="358" t="s">
        <v>106</v>
      </c>
      <c r="C60" s="623" t="s">
        <v>122</v>
      </c>
      <c r="D60" s="390">
        <f>SUM(D61)</f>
        <v>0</v>
      </c>
      <c r="E60" s="390">
        <f>SUM(E61)</f>
        <v>100000</v>
      </c>
      <c r="F60" s="390">
        <f>SUM(F61)</f>
        <v>86220</v>
      </c>
    </row>
    <row r="61" spans="2:6" s="352" customFormat="1" ht="15" x14ac:dyDescent="0.25">
      <c r="B61" s="354" t="s">
        <v>32</v>
      </c>
      <c r="C61" s="619" t="s">
        <v>492</v>
      </c>
      <c r="D61" s="201">
        <v>0</v>
      </c>
      <c r="E61" s="201">
        <v>100000</v>
      </c>
      <c r="F61" s="201">
        <v>86220</v>
      </c>
    </row>
    <row r="62" spans="2:6" s="357" customFormat="1" ht="15" x14ac:dyDescent="0.25">
      <c r="B62" s="359"/>
      <c r="C62" s="617" t="s">
        <v>539</v>
      </c>
      <c r="D62" s="258"/>
      <c r="E62" s="258"/>
      <c r="F62" s="258"/>
    </row>
    <row r="63" spans="2:6" s="352" customFormat="1" ht="15.75" thickBot="1" x14ac:dyDescent="0.3">
      <c r="B63" s="392" t="s">
        <v>108</v>
      </c>
      <c r="C63" s="625" t="s">
        <v>109</v>
      </c>
      <c r="D63" s="391">
        <v>27000</v>
      </c>
      <c r="E63" s="391">
        <v>27000</v>
      </c>
      <c r="F63" s="391">
        <v>23280</v>
      </c>
    </row>
    <row r="64" spans="2:6" s="352" customFormat="1" ht="15" x14ac:dyDescent="0.25">
      <c r="D64" s="355"/>
      <c r="E64" s="355"/>
      <c r="F64" s="356"/>
    </row>
    <row r="65" spans="3:6" s="352" customFormat="1" ht="15" x14ac:dyDescent="0.25">
      <c r="D65" s="355"/>
      <c r="E65" s="355"/>
      <c r="F65" s="356"/>
    </row>
    <row r="66" spans="3:6" s="352" customFormat="1" ht="15" x14ac:dyDescent="0.25">
      <c r="D66" s="355"/>
      <c r="E66" s="355"/>
      <c r="F66" s="356"/>
    </row>
    <row r="67" spans="3:6" s="352" customFormat="1" ht="15" x14ac:dyDescent="0.25">
      <c r="D67" s="355"/>
      <c r="E67" s="355"/>
      <c r="F67" s="356"/>
    </row>
    <row r="68" spans="3:6" x14ac:dyDescent="0.2">
      <c r="C68" s="261"/>
      <c r="D68" s="28"/>
      <c r="E68" s="28"/>
      <c r="F68" s="349"/>
    </row>
    <row r="69" spans="3:6" x14ac:dyDescent="0.2">
      <c r="D69" s="28"/>
      <c r="E69" s="28"/>
      <c r="F69" s="349"/>
    </row>
    <row r="70" spans="3:6" x14ac:dyDescent="0.2">
      <c r="D70" s="28"/>
      <c r="E70" s="28"/>
      <c r="F70" s="349"/>
    </row>
    <row r="71" spans="3:6" x14ac:dyDescent="0.2">
      <c r="D71" s="28"/>
      <c r="E71" s="28"/>
      <c r="F71" s="349"/>
    </row>
    <row r="72" spans="3:6" x14ac:dyDescent="0.2">
      <c r="D72" s="28"/>
      <c r="E72" s="28"/>
      <c r="F72" s="349"/>
    </row>
    <row r="73" spans="3:6" x14ac:dyDescent="0.2">
      <c r="D73" s="28"/>
      <c r="E73" s="28"/>
      <c r="F73" s="349"/>
    </row>
    <row r="74" spans="3:6" x14ac:dyDescent="0.2">
      <c r="D74" s="28"/>
      <c r="E74" s="28"/>
      <c r="F74" s="349"/>
    </row>
    <row r="75" spans="3:6" x14ac:dyDescent="0.2">
      <c r="D75" s="28"/>
      <c r="E75" s="28"/>
      <c r="F75" s="349"/>
    </row>
    <row r="76" spans="3:6" x14ac:dyDescent="0.2">
      <c r="D76" s="28"/>
      <c r="E76" s="28"/>
      <c r="F76" s="349"/>
    </row>
    <row r="77" spans="3:6" x14ac:dyDescent="0.2">
      <c r="D77" s="28"/>
      <c r="E77" s="28"/>
      <c r="F77" s="349"/>
    </row>
    <row r="78" spans="3:6" x14ac:dyDescent="0.2">
      <c r="D78" s="28"/>
      <c r="E78" s="28"/>
      <c r="F78" s="349"/>
    </row>
    <row r="79" spans="3:6" x14ac:dyDescent="0.2">
      <c r="D79" s="28"/>
      <c r="E79" s="28"/>
      <c r="F79" s="349"/>
    </row>
    <row r="80" spans="3:6" x14ac:dyDescent="0.2">
      <c r="D80" s="28"/>
      <c r="E80" s="28"/>
      <c r="F80" s="349"/>
    </row>
    <row r="81" spans="4:6" x14ac:dyDescent="0.2">
      <c r="D81" s="28"/>
      <c r="E81" s="28"/>
      <c r="F81" s="349"/>
    </row>
    <row r="82" spans="4:6" x14ac:dyDescent="0.2">
      <c r="D82" s="28"/>
      <c r="E82" s="28"/>
      <c r="F82" s="349"/>
    </row>
    <row r="83" spans="4:6" x14ac:dyDescent="0.2">
      <c r="D83" s="28"/>
      <c r="E83" s="28"/>
      <c r="F83" s="349"/>
    </row>
    <row r="84" spans="4:6" x14ac:dyDescent="0.2">
      <c r="D84" s="28"/>
      <c r="E84" s="28"/>
      <c r="F84" s="349"/>
    </row>
    <row r="85" spans="4:6" x14ac:dyDescent="0.2">
      <c r="D85" s="28"/>
      <c r="E85" s="28"/>
      <c r="F85" s="349"/>
    </row>
    <row r="86" spans="4:6" x14ac:dyDescent="0.2">
      <c r="D86" s="28"/>
      <c r="E86" s="28"/>
      <c r="F86" s="349"/>
    </row>
    <row r="87" spans="4:6" x14ac:dyDescent="0.2">
      <c r="D87" s="28"/>
      <c r="E87" s="28"/>
      <c r="F87" s="349"/>
    </row>
    <row r="88" spans="4:6" x14ac:dyDescent="0.2">
      <c r="D88" s="28"/>
      <c r="E88" s="28"/>
      <c r="F88" s="349"/>
    </row>
    <row r="89" spans="4:6" x14ac:dyDescent="0.2">
      <c r="D89" s="28"/>
      <c r="E89" s="28"/>
      <c r="F89" s="349"/>
    </row>
    <row r="90" spans="4:6" x14ac:dyDescent="0.2">
      <c r="D90" s="28"/>
      <c r="E90" s="28"/>
      <c r="F90" s="349"/>
    </row>
    <row r="91" spans="4:6" x14ac:dyDescent="0.2">
      <c r="D91" s="28"/>
      <c r="E91" s="28"/>
      <c r="F91" s="349"/>
    </row>
    <row r="92" spans="4:6" x14ac:dyDescent="0.2">
      <c r="D92" s="28"/>
      <c r="E92" s="28"/>
      <c r="F92" s="349"/>
    </row>
    <row r="93" spans="4:6" x14ac:dyDescent="0.2">
      <c r="D93" s="28"/>
      <c r="E93" s="28"/>
      <c r="F93" s="349"/>
    </row>
    <row r="94" spans="4:6" x14ac:dyDescent="0.2">
      <c r="D94" s="28"/>
      <c r="E94" s="28"/>
      <c r="F94" s="349"/>
    </row>
    <row r="95" spans="4:6" x14ac:dyDescent="0.2">
      <c r="D95" s="28"/>
      <c r="E95" s="28"/>
      <c r="F95" s="349"/>
    </row>
    <row r="96" spans="4:6" x14ac:dyDescent="0.2">
      <c r="D96" s="28"/>
      <c r="E96" s="28"/>
      <c r="F96" s="349"/>
    </row>
    <row r="97" spans="4:6" x14ac:dyDescent="0.2">
      <c r="D97" s="28"/>
      <c r="E97" s="28"/>
      <c r="F97" s="349"/>
    </row>
    <row r="98" spans="4:6" x14ac:dyDescent="0.2">
      <c r="D98" s="28"/>
      <c r="E98" s="28"/>
      <c r="F98" s="349"/>
    </row>
    <row r="99" spans="4:6" x14ac:dyDescent="0.2">
      <c r="D99" s="28"/>
      <c r="E99" s="28"/>
      <c r="F99" s="349"/>
    </row>
    <row r="100" spans="4:6" x14ac:dyDescent="0.2">
      <c r="D100" s="28"/>
      <c r="E100" s="28"/>
      <c r="F100" s="349"/>
    </row>
    <row r="101" spans="4:6" x14ac:dyDescent="0.2">
      <c r="D101" s="28"/>
      <c r="E101" s="28"/>
      <c r="F101" s="349"/>
    </row>
    <row r="102" spans="4:6" x14ac:dyDescent="0.2">
      <c r="D102" s="28"/>
      <c r="E102" s="28"/>
      <c r="F102" s="349"/>
    </row>
    <row r="103" spans="4:6" x14ac:dyDescent="0.2">
      <c r="D103" s="28"/>
      <c r="E103" s="28"/>
      <c r="F103" s="349"/>
    </row>
    <row r="104" spans="4:6" x14ac:dyDescent="0.2">
      <c r="D104" s="28"/>
      <c r="E104" s="28"/>
      <c r="F104" s="349"/>
    </row>
    <row r="105" spans="4:6" x14ac:dyDescent="0.2">
      <c r="D105" s="28"/>
      <c r="E105" s="28"/>
      <c r="F105" s="349"/>
    </row>
    <row r="106" spans="4:6" x14ac:dyDescent="0.2">
      <c r="D106" s="28"/>
      <c r="E106" s="28"/>
      <c r="F106" s="349"/>
    </row>
    <row r="107" spans="4:6" x14ac:dyDescent="0.2">
      <c r="D107" s="28"/>
      <c r="E107" s="28"/>
      <c r="F107" s="349"/>
    </row>
    <row r="108" spans="4:6" x14ac:dyDescent="0.2">
      <c r="D108" s="28"/>
      <c r="E108" s="28"/>
      <c r="F108" s="349"/>
    </row>
    <row r="109" spans="4:6" x14ac:dyDescent="0.2">
      <c r="D109" s="28"/>
      <c r="E109" s="28"/>
      <c r="F109" s="349"/>
    </row>
    <row r="110" spans="4:6" x14ac:dyDescent="0.2">
      <c r="D110" s="28"/>
      <c r="E110" s="28"/>
      <c r="F110" s="349"/>
    </row>
    <row r="111" spans="4:6" x14ac:dyDescent="0.2">
      <c r="D111" s="28"/>
      <c r="E111" s="28"/>
      <c r="F111" s="349"/>
    </row>
    <row r="112" spans="4:6" x14ac:dyDescent="0.2">
      <c r="D112" s="28"/>
      <c r="E112" s="28"/>
      <c r="F112" s="349"/>
    </row>
    <row r="113" spans="4:6" x14ac:dyDescent="0.2">
      <c r="D113" s="28"/>
      <c r="E113" s="28"/>
      <c r="F113" s="349"/>
    </row>
    <row r="114" spans="4:6" x14ac:dyDescent="0.2">
      <c r="D114" s="28"/>
      <c r="E114" s="28"/>
      <c r="F114" s="349"/>
    </row>
    <row r="115" spans="4:6" x14ac:dyDescent="0.2">
      <c r="D115" s="28"/>
      <c r="E115" s="28"/>
      <c r="F115" s="349"/>
    </row>
    <row r="116" spans="4:6" x14ac:dyDescent="0.2">
      <c r="D116" s="28"/>
      <c r="E116" s="28"/>
      <c r="F116" s="349"/>
    </row>
    <row r="117" spans="4:6" x14ac:dyDescent="0.2">
      <c r="D117" s="28"/>
      <c r="E117" s="28"/>
      <c r="F117" s="349"/>
    </row>
    <row r="118" spans="4:6" x14ac:dyDescent="0.2">
      <c r="D118" s="28"/>
      <c r="E118" s="28"/>
      <c r="F118" s="349"/>
    </row>
    <row r="119" spans="4:6" x14ac:dyDescent="0.2">
      <c r="D119" s="28"/>
      <c r="E119" s="28"/>
      <c r="F119" s="349"/>
    </row>
    <row r="120" spans="4:6" x14ac:dyDescent="0.2">
      <c r="D120" s="28"/>
      <c r="E120" s="28"/>
      <c r="F120" s="349"/>
    </row>
    <row r="121" spans="4:6" x14ac:dyDescent="0.2">
      <c r="D121" s="28"/>
      <c r="E121" s="28"/>
      <c r="F121" s="349"/>
    </row>
    <row r="122" spans="4:6" x14ac:dyDescent="0.2">
      <c r="D122" s="28"/>
      <c r="E122" s="28"/>
      <c r="F122" s="349"/>
    </row>
    <row r="123" spans="4:6" x14ac:dyDescent="0.2">
      <c r="D123" s="28"/>
      <c r="E123" s="28"/>
      <c r="F123" s="349"/>
    </row>
    <row r="124" spans="4:6" x14ac:dyDescent="0.2">
      <c r="D124" s="28"/>
      <c r="E124" s="28"/>
      <c r="F124" s="349"/>
    </row>
    <row r="125" spans="4:6" x14ac:dyDescent="0.2">
      <c r="D125" s="28"/>
      <c r="E125" s="28"/>
      <c r="F125" s="349"/>
    </row>
    <row r="126" spans="4:6" x14ac:dyDescent="0.2">
      <c r="D126" s="28"/>
      <c r="E126" s="28"/>
      <c r="F126" s="349"/>
    </row>
    <row r="127" spans="4:6" x14ac:dyDescent="0.2">
      <c r="D127" s="28"/>
      <c r="E127" s="28"/>
      <c r="F127" s="349"/>
    </row>
    <row r="128" spans="4:6" x14ac:dyDescent="0.2">
      <c r="D128" s="28"/>
      <c r="E128" s="28"/>
      <c r="F128" s="349"/>
    </row>
    <row r="129" spans="4:6" x14ac:dyDescent="0.2">
      <c r="D129" s="28"/>
      <c r="E129" s="28"/>
      <c r="F129" s="349"/>
    </row>
    <row r="130" spans="4:6" x14ac:dyDescent="0.2">
      <c r="D130" s="28"/>
      <c r="E130" s="28"/>
      <c r="F130" s="349"/>
    </row>
    <row r="131" spans="4:6" x14ac:dyDescent="0.2">
      <c r="D131" s="28"/>
      <c r="E131" s="28"/>
      <c r="F131" s="349"/>
    </row>
    <row r="132" spans="4:6" x14ac:dyDescent="0.2">
      <c r="D132" s="28"/>
      <c r="E132" s="28"/>
      <c r="F132" s="349"/>
    </row>
    <row r="133" spans="4:6" x14ac:dyDescent="0.2">
      <c r="D133" s="28"/>
      <c r="E133" s="28"/>
      <c r="F133" s="349"/>
    </row>
    <row r="134" spans="4:6" x14ac:dyDescent="0.2">
      <c r="D134" s="28"/>
      <c r="E134" s="28"/>
      <c r="F134" s="349"/>
    </row>
    <row r="135" spans="4:6" x14ac:dyDescent="0.2">
      <c r="D135" s="28"/>
      <c r="E135" s="28"/>
      <c r="F135" s="349"/>
    </row>
    <row r="136" spans="4:6" x14ac:dyDescent="0.2">
      <c r="D136" s="28"/>
      <c r="E136" s="28"/>
      <c r="F136" s="349"/>
    </row>
    <row r="137" spans="4:6" x14ac:dyDescent="0.2">
      <c r="D137" s="28"/>
      <c r="E137" s="28"/>
      <c r="F137" s="349"/>
    </row>
    <row r="138" spans="4:6" x14ac:dyDescent="0.2">
      <c r="D138" s="28"/>
      <c r="E138" s="28"/>
      <c r="F138" s="349"/>
    </row>
    <row r="139" spans="4:6" x14ac:dyDescent="0.2">
      <c r="D139" s="28"/>
      <c r="E139" s="28"/>
      <c r="F139" s="349"/>
    </row>
    <row r="140" spans="4:6" x14ac:dyDescent="0.2">
      <c r="D140" s="28"/>
      <c r="E140" s="28"/>
      <c r="F140" s="349"/>
    </row>
    <row r="141" spans="4:6" x14ac:dyDescent="0.2">
      <c r="D141" s="28"/>
      <c r="E141" s="28"/>
      <c r="F141" s="349"/>
    </row>
    <row r="142" spans="4:6" x14ac:dyDescent="0.2">
      <c r="D142" s="28"/>
      <c r="E142" s="28"/>
      <c r="F142" s="349"/>
    </row>
    <row r="143" spans="4:6" x14ac:dyDescent="0.2">
      <c r="D143" s="28"/>
      <c r="E143" s="28"/>
      <c r="F143" s="349"/>
    </row>
    <row r="144" spans="4:6" x14ac:dyDescent="0.2">
      <c r="D144" s="28"/>
      <c r="E144" s="28"/>
      <c r="F144" s="349"/>
    </row>
    <row r="145" spans="4:6" x14ac:dyDescent="0.2">
      <c r="D145" s="28"/>
      <c r="E145" s="28"/>
      <c r="F145" s="349"/>
    </row>
    <row r="146" spans="4:6" x14ac:dyDescent="0.2">
      <c r="D146" s="28"/>
      <c r="E146" s="28"/>
      <c r="F146" s="349"/>
    </row>
    <row r="147" spans="4:6" x14ac:dyDescent="0.2">
      <c r="D147" s="28"/>
      <c r="E147" s="28"/>
      <c r="F147" s="349"/>
    </row>
    <row r="148" spans="4:6" x14ac:dyDescent="0.2">
      <c r="D148" s="28"/>
      <c r="E148" s="28"/>
      <c r="F148" s="349"/>
    </row>
    <row r="149" spans="4:6" x14ac:dyDescent="0.2">
      <c r="D149" s="28"/>
      <c r="E149" s="28"/>
      <c r="F149" s="349"/>
    </row>
    <row r="150" spans="4:6" x14ac:dyDescent="0.2">
      <c r="D150" s="28"/>
      <c r="E150" s="28"/>
      <c r="F150" s="349"/>
    </row>
    <row r="151" spans="4:6" x14ac:dyDescent="0.2">
      <c r="D151" s="28"/>
      <c r="E151" s="28"/>
      <c r="F151" s="349"/>
    </row>
    <row r="152" spans="4:6" x14ac:dyDescent="0.2">
      <c r="D152" s="28"/>
      <c r="E152" s="28"/>
      <c r="F152" s="349"/>
    </row>
    <row r="153" spans="4:6" x14ac:dyDescent="0.2">
      <c r="D153" s="28"/>
      <c r="E153" s="28"/>
      <c r="F153" s="349"/>
    </row>
    <row r="154" spans="4:6" x14ac:dyDescent="0.2">
      <c r="D154" s="28"/>
      <c r="E154" s="28"/>
      <c r="F154" s="349"/>
    </row>
    <row r="155" spans="4:6" x14ac:dyDescent="0.2">
      <c r="D155" s="28"/>
      <c r="E155" s="28"/>
      <c r="F155" s="349"/>
    </row>
    <row r="156" spans="4:6" x14ac:dyDescent="0.2">
      <c r="D156" s="28"/>
      <c r="E156" s="28"/>
      <c r="F156" s="349"/>
    </row>
    <row r="157" spans="4:6" x14ac:dyDescent="0.2">
      <c r="D157" s="28"/>
      <c r="E157" s="28"/>
      <c r="F157" s="349"/>
    </row>
    <row r="158" spans="4:6" x14ac:dyDescent="0.2">
      <c r="D158" s="28"/>
      <c r="E158" s="28"/>
      <c r="F158" s="349"/>
    </row>
    <row r="159" spans="4:6" x14ac:dyDescent="0.2">
      <c r="D159" s="28"/>
      <c r="E159" s="28"/>
      <c r="F159" s="349"/>
    </row>
    <row r="160" spans="4:6" x14ac:dyDescent="0.2">
      <c r="D160" s="28"/>
      <c r="E160" s="28"/>
      <c r="F160" s="349"/>
    </row>
    <row r="161" spans="4:6" x14ac:dyDescent="0.2">
      <c r="D161" s="28"/>
      <c r="E161" s="28"/>
      <c r="F161" s="349"/>
    </row>
    <row r="162" spans="4:6" x14ac:dyDescent="0.2">
      <c r="D162" s="28"/>
      <c r="E162" s="28"/>
      <c r="F162" s="349"/>
    </row>
    <row r="163" spans="4:6" x14ac:dyDescent="0.2">
      <c r="D163" s="28"/>
      <c r="E163" s="28"/>
      <c r="F163" s="349"/>
    </row>
    <row r="164" spans="4:6" x14ac:dyDescent="0.2">
      <c r="D164" s="28"/>
      <c r="E164" s="28"/>
      <c r="F164" s="349"/>
    </row>
    <row r="165" spans="4:6" x14ac:dyDescent="0.2">
      <c r="D165" s="28"/>
      <c r="E165" s="28"/>
      <c r="F165" s="349"/>
    </row>
    <row r="166" spans="4:6" x14ac:dyDescent="0.2">
      <c r="D166" s="28"/>
      <c r="E166" s="28"/>
      <c r="F166" s="349"/>
    </row>
    <row r="167" spans="4:6" x14ac:dyDescent="0.2">
      <c r="D167" s="28"/>
      <c r="E167" s="28"/>
      <c r="F167" s="349"/>
    </row>
    <row r="168" spans="4:6" x14ac:dyDescent="0.2">
      <c r="D168" s="28"/>
      <c r="E168" s="28"/>
      <c r="F168" s="349"/>
    </row>
    <row r="169" spans="4:6" x14ac:dyDescent="0.2">
      <c r="D169" s="28"/>
      <c r="E169" s="28"/>
      <c r="F169" s="349"/>
    </row>
    <row r="170" spans="4:6" x14ac:dyDescent="0.2">
      <c r="D170" s="28"/>
      <c r="E170" s="28"/>
      <c r="F170" s="349"/>
    </row>
    <row r="171" spans="4:6" x14ac:dyDescent="0.2">
      <c r="D171" s="28"/>
      <c r="E171" s="28"/>
      <c r="F171" s="349"/>
    </row>
    <row r="172" spans="4:6" x14ac:dyDescent="0.2">
      <c r="D172" s="28"/>
      <c r="E172" s="28"/>
      <c r="F172" s="349"/>
    </row>
    <row r="173" spans="4:6" x14ac:dyDescent="0.2">
      <c r="D173" s="28"/>
      <c r="E173" s="28"/>
      <c r="F173" s="349"/>
    </row>
    <row r="174" spans="4:6" x14ac:dyDescent="0.2">
      <c r="D174" s="28"/>
      <c r="E174" s="28"/>
      <c r="F174" s="349"/>
    </row>
    <row r="175" spans="4:6" x14ac:dyDescent="0.2">
      <c r="D175" s="28"/>
      <c r="E175" s="28"/>
      <c r="F175" s="349"/>
    </row>
    <row r="176" spans="4:6" x14ac:dyDescent="0.2">
      <c r="D176" s="28"/>
      <c r="E176" s="28"/>
      <c r="F176" s="349"/>
    </row>
    <row r="177" spans="4:6" x14ac:dyDescent="0.2">
      <c r="D177" s="28"/>
      <c r="E177" s="28"/>
      <c r="F177" s="349"/>
    </row>
    <row r="178" spans="4:6" x14ac:dyDescent="0.2">
      <c r="D178" s="28"/>
      <c r="E178" s="28"/>
      <c r="F178" s="349"/>
    </row>
    <row r="179" spans="4:6" x14ac:dyDescent="0.2">
      <c r="D179" s="28"/>
      <c r="E179" s="28"/>
      <c r="F179" s="349"/>
    </row>
    <row r="180" spans="4:6" x14ac:dyDescent="0.2">
      <c r="D180" s="28"/>
      <c r="E180" s="28"/>
      <c r="F180" s="349"/>
    </row>
    <row r="181" spans="4:6" x14ac:dyDescent="0.2">
      <c r="D181" s="28"/>
      <c r="E181" s="28"/>
      <c r="F181" s="349"/>
    </row>
    <row r="182" spans="4:6" x14ac:dyDescent="0.2">
      <c r="D182" s="28"/>
      <c r="E182" s="28"/>
      <c r="F182" s="349"/>
    </row>
    <row r="183" spans="4:6" x14ac:dyDescent="0.2">
      <c r="D183" s="28"/>
      <c r="E183" s="28"/>
      <c r="F183" s="349"/>
    </row>
    <row r="184" spans="4:6" x14ac:dyDescent="0.2">
      <c r="D184" s="28"/>
      <c r="E184" s="28"/>
      <c r="F184" s="349"/>
    </row>
    <row r="185" spans="4:6" x14ac:dyDescent="0.2">
      <c r="D185" s="28"/>
      <c r="E185" s="28"/>
      <c r="F185" s="349"/>
    </row>
    <row r="186" spans="4:6" x14ac:dyDescent="0.2">
      <c r="D186" s="28"/>
      <c r="E186" s="28"/>
      <c r="F186" s="349"/>
    </row>
    <row r="187" spans="4:6" x14ac:dyDescent="0.2">
      <c r="D187" s="28"/>
      <c r="E187" s="28"/>
      <c r="F187" s="349"/>
    </row>
    <row r="188" spans="4:6" x14ac:dyDescent="0.2">
      <c r="D188" s="28"/>
      <c r="E188" s="28"/>
      <c r="F188" s="349"/>
    </row>
    <row r="189" spans="4:6" x14ac:dyDescent="0.2">
      <c r="D189" s="28"/>
      <c r="E189" s="28"/>
      <c r="F189" s="349"/>
    </row>
    <row r="190" spans="4:6" x14ac:dyDescent="0.2">
      <c r="D190" s="28"/>
      <c r="E190" s="28"/>
      <c r="F190" s="349"/>
    </row>
    <row r="191" spans="4:6" x14ac:dyDescent="0.2">
      <c r="D191" s="28"/>
      <c r="E191" s="28"/>
      <c r="F191" s="349"/>
    </row>
    <row r="192" spans="4:6" x14ac:dyDescent="0.2">
      <c r="D192" s="28"/>
      <c r="E192" s="28"/>
      <c r="F192" s="349"/>
    </row>
    <row r="193" spans="4:6" x14ac:dyDescent="0.2">
      <c r="D193" s="28"/>
      <c r="E193" s="28"/>
      <c r="F193" s="349"/>
    </row>
    <row r="194" spans="4:6" x14ac:dyDescent="0.2">
      <c r="D194" s="28"/>
      <c r="E194" s="28"/>
      <c r="F194" s="349"/>
    </row>
    <row r="195" spans="4:6" x14ac:dyDescent="0.2">
      <c r="D195" s="28"/>
      <c r="E195" s="28"/>
      <c r="F195" s="349"/>
    </row>
    <row r="196" spans="4:6" x14ac:dyDescent="0.2">
      <c r="D196" s="28"/>
      <c r="E196" s="28"/>
      <c r="F196" s="349"/>
    </row>
    <row r="197" spans="4:6" x14ac:dyDescent="0.2">
      <c r="D197" s="28"/>
      <c r="E197" s="28"/>
      <c r="F197" s="349"/>
    </row>
    <row r="198" spans="4:6" x14ac:dyDescent="0.2">
      <c r="D198" s="28"/>
      <c r="E198" s="28"/>
      <c r="F198" s="349"/>
    </row>
    <row r="199" spans="4:6" x14ac:dyDescent="0.2">
      <c r="D199" s="28"/>
      <c r="E199" s="28"/>
      <c r="F199" s="349"/>
    </row>
    <row r="200" spans="4:6" x14ac:dyDescent="0.2">
      <c r="D200" s="28"/>
      <c r="E200" s="28"/>
      <c r="F200" s="349"/>
    </row>
    <row r="201" spans="4:6" x14ac:dyDescent="0.2">
      <c r="D201" s="28"/>
      <c r="E201" s="28"/>
      <c r="F201" s="349"/>
    </row>
    <row r="202" spans="4:6" x14ac:dyDescent="0.2">
      <c r="D202" s="28"/>
      <c r="E202" s="28"/>
      <c r="F202" s="349"/>
    </row>
    <row r="203" spans="4:6" x14ac:dyDescent="0.2">
      <c r="D203" s="28"/>
      <c r="E203" s="28"/>
      <c r="F203" s="349"/>
    </row>
    <row r="204" spans="4:6" x14ac:dyDescent="0.2">
      <c r="D204" s="28"/>
      <c r="E204" s="28"/>
      <c r="F204" s="349"/>
    </row>
    <row r="205" spans="4:6" x14ac:dyDescent="0.2">
      <c r="D205" s="28"/>
      <c r="E205" s="28"/>
      <c r="F205" s="349"/>
    </row>
    <row r="206" spans="4:6" x14ac:dyDescent="0.2">
      <c r="D206" s="28"/>
      <c r="E206" s="28"/>
      <c r="F206" s="349"/>
    </row>
    <row r="207" spans="4:6" x14ac:dyDescent="0.2">
      <c r="D207" s="28"/>
      <c r="E207" s="28"/>
      <c r="F207" s="349"/>
    </row>
    <row r="208" spans="4:6" x14ac:dyDescent="0.2">
      <c r="D208" s="28"/>
      <c r="E208" s="28"/>
      <c r="F208" s="349"/>
    </row>
    <row r="209" spans="4:6" x14ac:dyDescent="0.2">
      <c r="D209" s="28"/>
      <c r="E209" s="28"/>
      <c r="F209" s="349"/>
    </row>
    <row r="210" spans="4:6" x14ac:dyDescent="0.2">
      <c r="D210" s="28"/>
      <c r="E210" s="28"/>
      <c r="F210" s="349"/>
    </row>
    <row r="211" spans="4:6" x14ac:dyDescent="0.2">
      <c r="D211" s="28"/>
      <c r="E211" s="28"/>
      <c r="F211" s="349"/>
    </row>
    <row r="212" spans="4:6" x14ac:dyDescent="0.2">
      <c r="D212" s="28"/>
      <c r="E212" s="28"/>
      <c r="F212" s="349"/>
    </row>
    <row r="213" spans="4:6" x14ac:dyDescent="0.2">
      <c r="D213" s="28"/>
      <c r="E213" s="28"/>
      <c r="F213" s="349"/>
    </row>
    <row r="214" spans="4:6" x14ac:dyDescent="0.2">
      <c r="D214" s="28"/>
      <c r="E214" s="28"/>
      <c r="F214" s="349"/>
    </row>
    <row r="215" spans="4:6" x14ac:dyDescent="0.2">
      <c r="D215" s="28"/>
      <c r="E215" s="28"/>
      <c r="F215" s="349"/>
    </row>
    <row r="216" spans="4:6" x14ac:dyDescent="0.2">
      <c r="D216" s="28"/>
      <c r="E216" s="28"/>
      <c r="F216" s="349"/>
    </row>
    <row r="217" spans="4:6" x14ac:dyDescent="0.2">
      <c r="D217" s="28"/>
      <c r="E217" s="28"/>
      <c r="F217" s="349"/>
    </row>
    <row r="218" spans="4:6" x14ac:dyDescent="0.2">
      <c r="D218" s="28"/>
      <c r="E218" s="28"/>
      <c r="F218" s="349"/>
    </row>
    <row r="219" spans="4:6" x14ac:dyDescent="0.2">
      <c r="D219" s="28"/>
      <c r="E219" s="28"/>
      <c r="F219" s="349"/>
    </row>
    <row r="220" spans="4:6" x14ac:dyDescent="0.2">
      <c r="D220" s="28"/>
      <c r="E220" s="28"/>
      <c r="F220" s="349"/>
    </row>
    <row r="221" spans="4:6" x14ac:dyDescent="0.2">
      <c r="D221" s="28"/>
      <c r="E221" s="28"/>
      <c r="F221" s="349"/>
    </row>
    <row r="222" spans="4:6" x14ac:dyDescent="0.2">
      <c r="D222" s="28"/>
      <c r="E222" s="28"/>
      <c r="F222" s="349"/>
    </row>
    <row r="223" spans="4:6" x14ac:dyDescent="0.2">
      <c r="D223" s="28"/>
      <c r="E223" s="28"/>
      <c r="F223" s="349"/>
    </row>
    <row r="224" spans="4:6" x14ac:dyDescent="0.2">
      <c r="D224" s="28"/>
      <c r="E224" s="28"/>
      <c r="F224" s="349"/>
    </row>
    <row r="225" spans="4:6" x14ac:dyDescent="0.2">
      <c r="D225" s="28"/>
      <c r="E225" s="28"/>
      <c r="F225" s="349"/>
    </row>
    <row r="226" spans="4:6" x14ac:dyDescent="0.2">
      <c r="D226" s="28"/>
      <c r="E226" s="28"/>
      <c r="F226" s="349"/>
    </row>
    <row r="227" spans="4:6" x14ac:dyDescent="0.2">
      <c r="D227" s="28"/>
      <c r="E227" s="28"/>
      <c r="F227" s="349"/>
    </row>
    <row r="228" spans="4:6" x14ac:dyDescent="0.2">
      <c r="D228" s="28"/>
      <c r="E228" s="28"/>
      <c r="F228" s="349"/>
    </row>
    <row r="229" spans="4:6" x14ac:dyDescent="0.2">
      <c r="D229" s="28"/>
      <c r="E229" s="28"/>
      <c r="F229" s="349"/>
    </row>
    <row r="230" spans="4:6" x14ac:dyDescent="0.2">
      <c r="D230" s="28"/>
      <c r="E230" s="28"/>
      <c r="F230" s="349"/>
    </row>
    <row r="231" spans="4:6" x14ac:dyDescent="0.2">
      <c r="D231" s="28"/>
      <c r="E231" s="28"/>
      <c r="F231" s="349"/>
    </row>
    <row r="232" spans="4:6" x14ac:dyDescent="0.2">
      <c r="D232" s="28"/>
      <c r="E232" s="28"/>
      <c r="F232" s="349"/>
    </row>
    <row r="233" spans="4:6" x14ac:dyDescent="0.2">
      <c r="D233" s="28"/>
      <c r="E233" s="28"/>
      <c r="F233" s="349"/>
    </row>
    <row r="234" spans="4:6" x14ac:dyDescent="0.2">
      <c r="D234" s="28"/>
      <c r="E234" s="28"/>
      <c r="F234" s="349"/>
    </row>
    <row r="235" spans="4:6" x14ac:dyDescent="0.2">
      <c r="D235" s="28"/>
      <c r="E235" s="28"/>
      <c r="F235" s="349"/>
    </row>
    <row r="236" spans="4:6" x14ac:dyDescent="0.2">
      <c r="D236" s="28"/>
      <c r="E236" s="28"/>
      <c r="F236" s="349"/>
    </row>
    <row r="237" spans="4:6" x14ac:dyDescent="0.2">
      <c r="D237" s="28"/>
      <c r="E237" s="28"/>
      <c r="F237" s="349"/>
    </row>
    <row r="238" spans="4:6" x14ac:dyDescent="0.2">
      <c r="D238" s="28"/>
      <c r="E238" s="28"/>
      <c r="F238" s="349"/>
    </row>
    <row r="239" spans="4:6" x14ac:dyDescent="0.2">
      <c r="D239" s="28"/>
      <c r="E239" s="28"/>
      <c r="F239" s="349"/>
    </row>
    <row r="240" spans="4:6" x14ac:dyDescent="0.2">
      <c r="D240" s="28"/>
      <c r="E240" s="28"/>
      <c r="F240" s="349"/>
    </row>
    <row r="241" spans="4:6" x14ac:dyDescent="0.2">
      <c r="D241" s="28"/>
      <c r="E241" s="28"/>
      <c r="F241" s="349"/>
    </row>
    <row r="242" spans="4:6" x14ac:dyDescent="0.2">
      <c r="D242" s="28"/>
      <c r="E242" s="28"/>
      <c r="F242" s="349"/>
    </row>
    <row r="243" spans="4:6" x14ac:dyDescent="0.2">
      <c r="D243" s="28"/>
      <c r="E243" s="28"/>
      <c r="F243" s="349"/>
    </row>
    <row r="244" spans="4:6" x14ac:dyDescent="0.2">
      <c r="D244" s="28"/>
      <c r="E244" s="28"/>
      <c r="F244" s="349"/>
    </row>
    <row r="245" spans="4:6" x14ac:dyDescent="0.2">
      <c r="D245" s="28"/>
      <c r="E245" s="28"/>
      <c r="F245" s="349"/>
    </row>
    <row r="246" spans="4:6" x14ac:dyDescent="0.2">
      <c r="D246" s="28"/>
      <c r="E246" s="28"/>
      <c r="F246" s="349"/>
    </row>
    <row r="247" spans="4:6" x14ac:dyDescent="0.2">
      <c r="D247" s="28"/>
      <c r="E247" s="28"/>
      <c r="F247" s="349"/>
    </row>
    <row r="248" spans="4:6" x14ac:dyDescent="0.2">
      <c r="D248" s="28"/>
      <c r="E248" s="28"/>
      <c r="F248" s="349"/>
    </row>
    <row r="249" spans="4:6" x14ac:dyDescent="0.2">
      <c r="D249" s="28"/>
      <c r="E249" s="28"/>
      <c r="F249" s="349"/>
    </row>
    <row r="250" spans="4:6" x14ac:dyDescent="0.2">
      <c r="D250" s="28"/>
      <c r="E250" s="28"/>
      <c r="F250" s="349"/>
    </row>
    <row r="251" spans="4:6" x14ac:dyDescent="0.2">
      <c r="D251" s="28"/>
      <c r="E251" s="28"/>
      <c r="F251" s="349"/>
    </row>
    <row r="252" spans="4:6" x14ac:dyDescent="0.2">
      <c r="D252" s="28"/>
      <c r="E252" s="28"/>
      <c r="F252" s="349"/>
    </row>
    <row r="253" spans="4:6" x14ac:dyDescent="0.2">
      <c r="D253" s="28"/>
      <c r="E253" s="28"/>
      <c r="F253" s="349"/>
    </row>
    <row r="254" spans="4:6" x14ac:dyDescent="0.2">
      <c r="D254" s="28"/>
      <c r="E254" s="28"/>
      <c r="F254" s="349"/>
    </row>
    <row r="255" spans="4:6" x14ac:dyDescent="0.2">
      <c r="D255" s="28"/>
      <c r="E255" s="28"/>
      <c r="F255" s="349"/>
    </row>
    <row r="256" spans="4:6" x14ac:dyDescent="0.2">
      <c r="D256" s="28"/>
      <c r="E256" s="28"/>
      <c r="F256" s="349"/>
    </row>
    <row r="257" spans="4:6" x14ac:dyDescent="0.2">
      <c r="D257" s="28"/>
      <c r="E257" s="28"/>
      <c r="F257" s="349"/>
    </row>
    <row r="258" spans="4:6" x14ac:dyDescent="0.2">
      <c r="D258" s="28"/>
      <c r="E258" s="28"/>
      <c r="F258" s="349"/>
    </row>
    <row r="259" spans="4:6" x14ac:dyDescent="0.2">
      <c r="D259" s="28"/>
      <c r="E259" s="28"/>
      <c r="F259" s="349"/>
    </row>
    <row r="260" spans="4:6" x14ac:dyDescent="0.2">
      <c r="D260" s="28"/>
      <c r="E260" s="28"/>
      <c r="F260" s="349"/>
    </row>
    <row r="261" spans="4:6" x14ac:dyDescent="0.2">
      <c r="D261" s="28"/>
      <c r="E261" s="28"/>
      <c r="F261" s="349"/>
    </row>
    <row r="262" spans="4:6" x14ac:dyDescent="0.2">
      <c r="D262" s="28"/>
      <c r="E262" s="28"/>
      <c r="F262" s="349"/>
    </row>
    <row r="263" spans="4:6" x14ac:dyDescent="0.2">
      <c r="D263" s="28"/>
      <c r="E263" s="28"/>
      <c r="F263" s="349"/>
    </row>
    <row r="264" spans="4:6" x14ac:dyDescent="0.2">
      <c r="D264" s="28"/>
      <c r="E264" s="28"/>
      <c r="F264" s="349"/>
    </row>
    <row r="265" spans="4:6" x14ac:dyDescent="0.2">
      <c r="D265" s="28"/>
      <c r="E265" s="28"/>
      <c r="F265" s="349"/>
    </row>
    <row r="266" spans="4:6" x14ac:dyDescent="0.2">
      <c r="D266" s="28"/>
      <c r="E266" s="28"/>
      <c r="F266" s="349"/>
    </row>
    <row r="267" spans="4:6" x14ac:dyDescent="0.2">
      <c r="D267" s="28"/>
      <c r="E267" s="28"/>
      <c r="F267" s="349"/>
    </row>
    <row r="268" spans="4:6" x14ac:dyDescent="0.2">
      <c r="D268" s="28"/>
      <c r="E268" s="28"/>
      <c r="F268" s="349"/>
    </row>
    <row r="269" spans="4:6" x14ac:dyDescent="0.2">
      <c r="D269" s="28"/>
      <c r="E269" s="28"/>
      <c r="F269" s="349"/>
    </row>
    <row r="270" spans="4:6" x14ac:dyDescent="0.2">
      <c r="D270" s="28"/>
      <c r="E270" s="28"/>
      <c r="F270" s="349"/>
    </row>
    <row r="271" spans="4:6" x14ac:dyDescent="0.2">
      <c r="D271" s="28"/>
      <c r="E271" s="28"/>
      <c r="F271" s="349"/>
    </row>
    <row r="272" spans="4:6" x14ac:dyDescent="0.2">
      <c r="D272" s="28"/>
      <c r="E272" s="28"/>
      <c r="F272" s="349"/>
    </row>
    <row r="273" spans="4:6" x14ac:dyDescent="0.2">
      <c r="D273" s="28"/>
      <c r="E273" s="28"/>
      <c r="F273" s="349"/>
    </row>
    <row r="274" spans="4:6" x14ac:dyDescent="0.2">
      <c r="D274" s="28"/>
      <c r="E274" s="28"/>
      <c r="F274" s="349"/>
    </row>
    <row r="275" spans="4:6" x14ac:dyDescent="0.2">
      <c r="D275" s="28"/>
      <c r="E275" s="28"/>
      <c r="F275" s="349"/>
    </row>
    <row r="276" spans="4:6" x14ac:dyDescent="0.2">
      <c r="D276" s="28"/>
      <c r="E276" s="28"/>
      <c r="F276" s="349"/>
    </row>
    <row r="277" spans="4:6" x14ac:dyDescent="0.2">
      <c r="D277" s="28"/>
      <c r="E277" s="28"/>
      <c r="F277" s="349"/>
    </row>
    <row r="278" spans="4:6" x14ac:dyDescent="0.2">
      <c r="D278" s="28"/>
      <c r="E278" s="28"/>
      <c r="F278" s="349"/>
    </row>
    <row r="279" spans="4:6" x14ac:dyDescent="0.2">
      <c r="D279" s="28"/>
      <c r="E279" s="28"/>
      <c r="F279" s="349"/>
    </row>
    <row r="280" spans="4:6" x14ac:dyDescent="0.2">
      <c r="D280" s="28"/>
      <c r="E280" s="28"/>
      <c r="F280" s="349"/>
    </row>
    <row r="281" spans="4:6" x14ac:dyDescent="0.2">
      <c r="D281" s="28"/>
      <c r="E281" s="28"/>
      <c r="F281" s="349"/>
    </row>
    <row r="282" spans="4:6" x14ac:dyDescent="0.2">
      <c r="D282" s="28"/>
      <c r="E282" s="28"/>
      <c r="F282" s="349"/>
    </row>
    <row r="283" spans="4:6" x14ac:dyDescent="0.2">
      <c r="D283" s="28"/>
      <c r="E283" s="28"/>
      <c r="F283" s="349"/>
    </row>
    <row r="284" spans="4:6" x14ac:dyDescent="0.2">
      <c r="D284" s="28"/>
      <c r="E284" s="28"/>
      <c r="F284" s="349"/>
    </row>
    <row r="285" spans="4:6" x14ac:dyDescent="0.2">
      <c r="D285" s="28"/>
      <c r="E285" s="28"/>
      <c r="F285" s="349"/>
    </row>
    <row r="286" spans="4:6" x14ac:dyDescent="0.2">
      <c r="D286" s="28"/>
      <c r="E286" s="28"/>
      <c r="F286" s="349"/>
    </row>
    <row r="287" spans="4:6" x14ac:dyDescent="0.2">
      <c r="D287" s="28"/>
      <c r="E287" s="28"/>
      <c r="F287" s="349"/>
    </row>
    <row r="288" spans="4:6" x14ac:dyDescent="0.2">
      <c r="D288" s="28"/>
      <c r="E288" s="28"/>
      <c r="F288" s="349"/>
    </row>
    <row r="289" spans="4:6" x14ac:dyDescent="0.2">
      <c r="D289" s="28"/>
      <c r="E289" s="28"/>
      <c r="F289" s="349"/>
    </row>
    <row r="290" spans="4:6" x14ac:dyDescent="0.2">
      <c r="D290" s="28"/>
      <c r="E290" s="28"/>
      <c r="F290" s="349"/>
    </row>
    <row r="291" spans="4:6" x14ac:dyDescent="0.2">
      <c r="D291" s="28"/>
      <c r="E291" s="28"/>
      <c r="F291" s="349"/>
    </row>
    <row r="292" spans="4:6" x14ac:dyDescent="0.2">
      <c r="D292" s="28"/>
      <c r="E292" s="28"/>
      <c r="F292" s="349"/>
    </row>
    <row r="293" spans="4:6" x14ac:dyDescent="0.2">
      <c r="D293" s="28"/>
      <c r="E293" s="28"/>
      <c r="F293" s="349"/>
    </row>
    <row r="294" spans="4:6" x14ac:dyDescent="0.2">
      <c r="D294" s="28"/>
      <c r="E294" s="28"/>
      <c r="F294" s="349"/>
    </row>
    <row r="295" spans="4:6" x14ac:dyDescent="0.2">
      <c r="D295" s="28"/>
      <c r="E295" s="28"/>
      <c r="F295" s="349"/>
    </row>
    <row r="296" spans="4:6" x14ac:dyDescent="0.2">
      <c r="D296" s="28"/>
      <c r="E296" s="28"/>
      <c r="F296" s="349"/>
    </row>
    <row r="297" spans="4:6" x14ac:dyDescent="0.2">
      <c r="D297" s="28"/>
      <c r="E297" s="28"/>
      <c r="F297" s="349"/>
    </row>
    <row r="298" spans="4:6" x14ac:dyDescent="0.2">
      <c r="D298" s="28"/>
      <c r="E298" s="28"/>
      <c r="F298" s="349"/>
    </row>
    <row r="299" spans="4:6" x14ac:dyDescent="0.2">
      <c r="D299" s="28"/>
      <c r="E299" s="28"/>
      <c r="F299" s="349"/>
    </row>
    <row r="300" spans="4:6" x14ac:dyDescent="0.2">
      <c r="D300" s="28"/>
      <c r="E300" s="28"/>
      <c r="F300" s="349"/>
    </row>
    <row r="301" spans="4:6" x14ac:dyDescent="0.2">
      <c r="D301" s="28"/>
      <c r="E301" s="28"/>
      <c r="F301" s="349"/>
    </row>
    <row r="302" spans="4:6" x14ac:dyDescent="0.2">
      <c r="D302" s="28"/>
      <c r="E302" s="28"/>
      <c r="F302" s="349"/>
    </row>
    <row r="303" spans="4:6" x14ac:dyDescent="0.2">
      <c r="D303" s="28"/>
      <c r="E303" s="28"/>
      <c r="F303" s="349"/>
    </row>
    <row r="304" spans="4:6" x14ac:dyDescent="0.2">
      <c r="D304" s="28"/>
      <c r="E304" s="28"/>
      <c r="F304" s="349"/>
    </row>
    <row r="305" spans="4:6" x14ac:dyDescent="0.2">
      <c r="D305" s="28"/>
      <c r="E305" s="28"/>
      <c r="F305" s="349"/>
    </row>
    <row r="306" spans="4:6" x14ac:dyDescent="0.2">
      <c r="D306" s="28"/>
      <c r="E306" s="28"/>
      <c r="F306" s="349"/>
    </row>
    <row r="307" spans="4:6" x14ac:dyDescent="0.2">
      <c r="D307" s="28"/>
      <c r="E307" s="28"/>
      <c r="F307" s="349"/>
    </row>
    <row r="308" spans="4:6" x14ac:dyDescent="0.2">
      <c r="D308" s="27"/>
      <c r="E308" s="27"/>
      <c r="F308" s="350"/>
    </row>
    <row r="309" spans="4:6" x14ac:dyDescent="0.2">
      <c r="D309" s="27"/>
      <c r="E309" s="27"/>
      <c r="F309" s="350"/>
    </row>
    <row r="310" spans="4:6" x14ac:dyDescent="0.2">
      <c r="D310" s="27"/>
      <c r="E310" s="27"/>
      <c r="F310" s="350"/>
    </row>
    <row r="311" spans="4:6" x14ac:dyDescent="0.2">
      <c r="D311" s="27"/>
      <c r="E311" s="27"/>
      <c r="F311" s="350"/>
    </row>
    <row r="312" spans="4:6" x14ac:dyDescent="0.2">
      <c r="D312" s="27"/>
      <c r="E312" s="27"/>
      <c r="F312" s="350"/>
    </row>
    <row r="313" spans="4:6" x14ac:dyDescent="0.2">
      <c r="D313" s="27"/>
      <c r="E313" s="27"/>
      <c r="F313" s="350"/>
    </row>
    <row r="314" spans="4:6" x14ac:dyDescent="0.2">
      <c r="D314" s="27"/>
      <c r="E314" s="27"/>
      <c r="F314" s="350"/>
    </row>
    <row r="315" spans="4:6" x14ac:dyDescent="0.2">
      <c r="D315" s="27"/>
      <c r="E315" s="27"/>
      <c r="F315" s="350"/>
    </row>
    <row r="316" spans="4:6" x14ac:dyDescent="0.2">
      <c r="D316" s="27"/>
      <c r="E316" s="27"/>
      <c r="F316" s="350"/>
    </row>
    <row r="317" spans="4:6" x14ac:dyDescent="0.2">
      <c r="D317" s="27"/>
      <c r="E317" s="27"/>
      <c r="F317" s="350"/>
    </row>
    <row r="318" spans="4:6" x14ac:dyDescent="0.2">
      <c r="D318" s="27"/>
      <c r="E318" s="27"/>
      <c r="F318" s="350"/>
    </row>
    <row r="319" spans="4:6" x14ac:dyDescent="0.2">
      <c r="D319" s="27"/>
      <c r="E319" s="27"/>
      <c r="F319" s="350"/>
    </row>
    <row r="320" spans="4:6" x14ac:dyDescent="0.2">
      <c r="D320" s="27"/>
      <c r="E320" s="27"/>
      <c r="F320" s="350"/>
    </row>
    <row r="321" spans="4:6" x14ac:dyDescent="0.2">
      <c r="D321" s="27"/>
      <c r="E321" s="27"/>
      <c r="F321" s="350"/>
    </row>
    <row r="322" spans="4:6" x14ac:dyDescent="0.2">
      <c r="D322" s="27"/>
      <c r="E322" s="27"/>
      <c r="F322" s="350"/>
    </row>
    <row r="323" spans="4:6" x14ac:dyDescent="0.2">
      <c r="D323" s="27"/>
      <c r="E323" s="27"/>
      <c r="F323" s="350"/>
    </row>
    <row r="324" spans="4:6" x14ac:dyDescent="0.2">
      <c r="D324" s="27"/>
      <c r="E324" s="27"/>
      <c r="F324" s="350"/>
    </row>
    <row r="325" spans="4:6" x14ac:dyDescent="0.2">
      <c r="D325" s="27"/>
      <c r="E325" s="27"/>
      <c r="F325" s="350"/>
    </row>
    <row r="326" spans="4:6" x14ac:dyDescent="0.2">
      <c r="D326" s="27"/>
      <c r="E326" s="27"/>
      <c r="F326" s="350"/>
    </row>
    <row r="327" spans="4:6" x14ac:dyDescent="0.2">
      <c r="D327" s="27"/>
      <c r="E327" s="27"/>
      <c r="F327" s="350"/>
    </row>
    <row r="328" spans="4:6" x14ac:dyDescent="0.2">
      <c r="D328" s="27"/>
      <c r="E328" s="27"/>
      <c r="F328" s="350"/>
    </row>
    <row r="329" spans="4:6" x14ac:dyDescent="0.2">
      <c r="D329" s="27"/>
      <c r="E329" s="27"/>
      <c r="F329" s="350"/>
    </row>
    <row r="330" spans="4:6" x14ac:dyDescent="0.2">
      <c r="D330" s="27"/>
      <c r="E330" s="27"/>
      <c r="F330" s="350"/>
    </row>
    <row r="331" spans="4:6" x14ac:dyDescent="0.2">
      <c r="D331" s="27"/>
      <c r="E331" s="27"/>
      <c r="F331" s="350"/>
    </row>
    <row r="332" spans="4:6" x14ac:dyDescent="0.2">
      <c r="D332" s="27"/>
      <c r="E332" s="27"/>
      <c r="F332" s="350"/>
    </row>
    <row r="333" spans="4:6" x14ac:dyDescent="0.2">
      <c r="D333" s="27"/>
      <c r="E333" s="27"/>
      <c r="F333" s="350"/>
    </row>
    <row r="334" spans="4:6" x14ac:dyDescent="0.2">
      <c r="D334" s="27"/>
      <c r="E334" s="27"/>
      <c r="F334" s="350"/>
    </row>
    <row r="335" spans="4:6" x14ac:dyDescent="0.2">
      <c r="D335" s="27"/>
      <c r="E335" s="27"/>
      <c r="F335" s="350"/>
    </row>
    <row r="336" spans="4:6" x14ac:dyDescent="0.2">
      <c r="D336" s="27"/>
      <c r="E336" s="27"/>
      <c r="F336" s="350"/>
    </row>
    <row r="337" spans="4:6" x14ac:dyDescent="0.2">
      <c r="D337" s="27"/>
      <c r="E337" s="27"/>
      <c r="F337" s="350"/>
    </row>
    <row r="338" spans="4:6" x14ac:dyDescent="0.2">
      <c r="D338" s="27"/>
      <c r="E338" s="27"/>
      <c r="F338" s="350"/>
    </row>
    <row r="339" spans="4:6" x14ac:dyDescent="0.2">
      <c r="D339" s="27"/>
      <c r="E339" s="27"/>
      <c r="F339" s="350"/>
    </row>
    <row r="340" spans="4:6" x14ac:dyDescent="0.2">
      <c r="D340" s="27"/>
      <c r="E340" s="27"/>
      <c r="F340" s="350"/>
    </row>
    <row r="341" spans="4:6" x14ac:dyDescent="0.2">
      <c r="D341" s="27"/>
      <c r="E341" s="27"/>
      <c r="F341" s="350"/>
    </row>
    <row r="342" spans="4:6" x14ac:dyDescent="0.2">
      <c r="D342" s="27"/>
      <c r="E342" s="27"/>
      <c r="F342" s="350"/>
    </row>
    <row r="343" spans="4:6" x14ac:dyDescent="0.2">
      <c r="D343" s="27"/>
      <c r="E343" s="27"/>
      <c r="F343" s="350"/>
    </row>
    <row r="344" spans="4:6" x14ac:dyDescent="0.2">
      <c r="D344" s="27"/>
      <c r="E344" s="27"/>
      <c r="F344" s="350"/>
    </row>
    <row r="345" spans="4:6" x14ac:dyDescent="0.2">
      <c r="D345" s="27"/>
      <c r="E345" s="27"/>
      <c r="F345" s="350"/>
    </row>
    <row r="346" spans="4:6" x14ac:dyDescent="0.2">
      <c r="D346" s="27"/>
      <c r="E346" s="27"/>
      <c r="F346" s="350"/>
    </row>
    <row r="347" spans="4:6" x14ac:dyDescent="0.2">
      <c r="D347" s="27"/>
      <c r="E347" s="27"/>
      <c r="F347" s="350"/>
    </row>
    <row r="348" spans="4:6" x14ac:dyDescent="0.2">
      <c r="D348" s="27"/>
      <c r="E348" s="27"/>
      <c r="F348" s="350"/>
    </row>
    <row r="349" spans="4:6" x14ac:dyDescent="0.2">
      <c r="D349" s="27"/>
      <c r="E349" s="27"/>
      <c r="F349" s="350"/>
    </row>
    <row r="350" spans="4:6" x14ac:dyDescent="0.2">
      <c r="D350" s="27"/>
      <c r="E350" s="27"/>
      <c r="F350" s="350"/>
    </row>
    <row r="351" spans="4:6" x14ac:dyDescent="0.2">
      <c r="D351" s="27"/>
      <c r="E351" s="27"/>
      <c r="F351" s="350"/>
    </row>
    <row r="352" spans="4:6" x14ac:dyDescent="0.2">
      <c r="D352" s="27"/>
      <c r="E352" s="27"/>
      <c r="F352" s="350"/>
    </row>
    <row r="353" spans="4:6" x14ac:dyDescent="0.2">
      <c r="D353" s="27"/>
      <c r="E353" s="27"/>
      <c r="F353" s="350"/>
    </row>
    <row r="354" spans="4:6" x14ac:dyDescent="0.2">
      <c r="D354" s="27"/>
      <c r="E354" s="27"/>
      <c r="F354" s="350"/>
    </row>
    <row r="355" spans="4:6" x14ac:dyDescent="0.2">
      <c r="D355" s="27"/>
      <c r="E355" s="27"/>
      <c r="F355" s="350"/>
    </row>
    <row r="356" spans="4:6" x14ac:dyDescent="0.2">
      <c r="D356" s="27"/>
      <c r="E356" s="27"/>
      <c r="F356" s="350"/>
    </row>
    <row r="357" spans="4:6" x14ac:dyDescent="0.2">
      <c r="D357" s="27"/>
      <c r="E357" s="27"/>
      <c r="F357" s="350"/>
    </row>
    <row r="358" spans="4:6" x14ac:dyDescent="0.2">
      <c r="D358" s="27"/>
      <c r="E358" s="27"/>
      <c r="F358" s="350"/>
    </row>
    <row r="359" spans="4:6" x14ac:dyDescent="0.2">
      <c r="D359" s="27"/>
      <c r="E359" s="27"/>
      <c r="F359" s="350"/>
    </row>
    <row r="360" spans="4:6" x14ac:dyDescent="0.2">
      <c r="D360" s="27"/>
      <c r="E360" s="27"/>
      <c r="F360" s="350"/>
    </row>
    <row r="361" spans="4:6" x14ac:dyDescent="0.2">
      <c r="D361" s="27"/>
      <c r="E361" s="27"/>
      <c r="F361" s="350"/>
    </row>
    <row r="362" spans="4:6" x14ac:dyDescent="0.2">
      <c r="D362" s="27"/>
      <c r="E362" s="27"/>
      <c r="F362" s="350"/>
    </row>
    <row r="363" spans="4:6" x14ac:dyDescent="0.2">
      <c r="D363" s="27"/>
      <c r="E363" s="27"/>
      <c r="F363" s="350"/>
    </row>
    <row r="364" spans="4:6" x14ac:dyDescent="0.2">
      <c r="D364" s="27"/>
      <c r="E364" s="27"/>
      <c r="F364" s="350"/>
    </row>
    <row r="365" spans="4:6" x14ac:dyDescent="0.2">
      <c r="D365" s="27"/>
      <c r="E365" s="27"/>
      <c r="F365" s="350"/>
    </row>
    <row r="366" spans="4:6" x14ac:dyDescent="0.2">
      <c r="D366" s="27"/>
      <c r="E366" s="27"/>
      <c r="F366" s="350"/>
    </row>
    <row r="367" spans="4:6" x14ac:dyDescent="0.2">
      <c r="D367" s="27"/>
      <c r="E367" s="27"/>
      <c r="F367" s="350"/>
    </row>
    <row r="368" spans="4:6" x14ac:dyDescent="0.2">
      <c r="D368" s="27"/>
      <c r="E368" s="27"/>
      <c r="F368" s="350"/>
    </row>
    <row r="369" spans="4:6" x14ac:dyDescent="0.2">
      <c r="D369" s="27"/>
      <c r="E369" s="27"/>
      <c r="F369" s="350"/>
    </row>
    <row r="370" spans="4:6" x14ac:dyDescent="0.2">
      <c r="D370" s="27"/>
      <c r="E370" s="27"/>
      <c r="F370" s="350"/>
    </row>
    <row r="371" spans="4:6" x14ac:dyDescent="0.2">
      <c r="D371" s="27"/>
      <c r="E371" s="27"/>
      <c r="F371" s="350"/>
    </row>
    <row r="372" spans="4:6" x14ac:dyDescent="0.2">
      <c r="D372" s="27"/>
      <c r="E372" s="27"/>
      <c r="F372" s="350"/>
    </row>
    <row r="373" spans="4:6" x14ac:dyDescent="0.2">
      <c r="D373" s="27"/>
      <c r="E373" s="27"/>
      <c r="F373" s="350"/>
    </row>
    <row r="374" spans="4:6" x14ac:dyDescent="0.2">
      <c r="D374" s="27"/>
      <c r="E374" s="27"/>
      <c r="F374" s="350"/>
    </row>
    <row r="375" spans="4:6" x14ac:dyDescent="0.2">
      <c r="D375" s="27"/>
      <c r="E375" s="27"/>
      <c r="F375" s="350"/>
    </row>
    <row r="376" spans="4:6" x14ac:dyDescent="0.2">
      <c r="D376" s="27"/>
      <c r="E376" s="27"/>
      <c r="F376" s="350"/>
    </row>
    <row r="377" spans="4:6" x14ac:dyDescent="0.2">
      <c r="D377" s="27"/>
      <c r="E377" s="27"/>
      <c r="F377" s="350"/>
    </row>
    <row r="378" spans="4:6" x14ac:dyDescent="0.2">
      <c r="D378" s="27"/>
      <c r="E378" s="27"/>
      <c r="F378" s="350"/>
    </row>
    <row r="379" spans="4:6" x14ac:dyDescent="0.2">
      <c r="D379" s="27"/>
      <c r="E379" s="27"/>
      <c r="F379" s="350"/>
    </row>
    <row r="380" spans="4:6" x14ac:dyDescent="0.2">
      <c r="D380" s="27"/>
      <c r="E380" s="27"/>
      <c r="F380" s="350"/>
    </row>
    <row r="381" spans="4:6" x14ac:dyDescent="0.2">
      <c r="D381" s="27"/>
      <c r="E381" s="27"/>
      <c r="F381" s="350"/>
    </row>
    <row r="382" spans="4:6" x14ac:dyDescent="0.2">
      <c r="D382" s="27"/>
      <c r="E382" s="27"/>
      <c r="F382" s="350"/>
    </row>
    <row r="383" spans="4:6" x14ac:dyDescent="0.2">
      <c r="D383" s="27"/>
      <c r="E383" s="27"/>
      <c r="F383" s="350"/>
    </row>
    <row r="384" spans="4:6" x14ac:dyDescent="0.2">
      <c r="D384" s="27"/>
      <c r="E384" s="27"/>
      <c r="F384" s="350"/>
    </row>
    <row r="385" spans="4:6" x14ac:dyDescent="0.2">
      <c r="D385" s="27"/>
      <c r="E385" s="27"/>
      <c r="F385" s="350"/>
    </row>
    <row r="386" spans="4:6" x14ac:dyDescent="0.2">
      <c r="D386" s="27"/>
      <c r="E386" s="27"/>
      <c r="F386" s="350"/>
    </row>
    <row r="387" spans="4:6" x14ac:dyDescent="0.2">
      <c r="D387" s="27"/>
      <c r="E387" s="27"/>
      <c r="F387" s="350"/>
    </row>
    <row r="388" spans="4:6" x14ac:dyDescent="0.2">
      <c r="D388" s="27"/>
      <c r="E388" s="27"/>
      <c r="F388" s="350"/>
    </row>
    <row r="389" spans="4:6" x14ac:dyDescent="0.2">
      <c r="D389" s="27"/>
      <c r="E389" s="27"/>
      <c r="F389" s="350"/>
    </row>
    <row r="390" spans="4:6" x14ac:dyDescent="0.2">
      <c r="D390" s="27"/>
      <c r="E390" s="27"/>
      <c r="F390" s="350"/>
    </row>
    <row r="391" spans="4:6" x14ac:dyDescent="0.2">
      <c r="D391" s="27"/>
      <c r="E391" s="27"/>
      <c r="F391" s="350"/>
    </row>
    <row r="392" spans="4:6" x14ac:dyDescent="0.2">
      <c r="D392" s="27"/>
      <c r="E392" s="27"/>
      <c r="F392" s="350"/>
    </row>
    <row r="393" spans="4:6" x14ac:dyDescent="0.2">
      <c r="D393" s="27"/>
      <c r="E393" s="27"/>
      <c r="F393" s="350"/>
    </row>
    <row r="394" spans="4:6" x14ac:dyDescent="0.2">
      <c r="D394" s="27"/>
      <c r="E394" s="27"/>
      <c r="F394" s="350"/>
    </row>
    <row r="395" spans="4:6" x14ac:dyDescent="0.2">
      <c r="D395" s="27"/>
      <c r="E395" s="27"/>
      <c r="F395" s="350"/>
    </row>
    <row r="396" spans="4:6" x14ac:dyDescent="0.2">
      <c r="D396" s="27"/>
      <c r="E396" s="27"/>
      <c r="F396" s="350"/>
    </row>
    <row r="397" spans="4:6" x14ac:dyDescent="0.2">
      <c r="D397" s="27"/>
      <c r="E397" s="27"/>
      <c r="F397" s="350"/>
    </row>
    <row r="398" spans="4:6" x14ac:dyDescent="0.2">
      <c r="D398" s="27"/>
      <c r="E398" s="27"/>
      <c r="F398" s="350"/>
    </row>
    <row r="399" spans="4:6" x14ac:dyDescent="0.2">
      <c r="D399" s="27"/>
      <c r="E399" s="27"/>
      <c r="F399" s="350"/>
    </row>
    <row r="400" spans="4:6" x14ac:dyDescent="0.2">
      <c r="D400" s="27"/>
      <c r="E400" s="27"/>
      <c r="F400" s="350"/>
    </row>
    <row r="401" spans="4:6" x14ac:dyDescent="0.2">
      <c r="D401" s="27"/>
      <c r="E401" s="27"/>
      <c r="F401" s="350"/>
    </row>
    <row r="402" spans="4:6" x14ac:dyDescent="0.2">
      <c r="D402" s="27"/>
      <c r="E402" s="27"/>
      <c r="F402" s="350"/>
    </row>
    <row r="403" spans="4:6" x14ac:dyDescent="0.2">
      <c r="D403" s="27"/>
      <c r="E403" s="27"/>
      <c r="F403" s="350"/>
    </row>
    <row r="404" spans="4:6" x14ac:dyDescent="0.2">
      <c r="D404" s="27"/>
      <c r="E404" s="27"/>
      <c r="F404" s="350"/>
    </row>
    <row r="405" spans="4:6" x14ac:dyDescent="0.2">
      <c r="D405" s="27"/>
      <c r="E405" s="27"/>
      <c r="F405" s="350"/>
    </row>
    <row r="406" spans="4:6" x14ac:dyDescent="0.2">
      <c r="D406" s="27"/>
      <c r="E406" s="27"/>
      <c r="F406" s="350"/>
    </row>
    <row r="407" spans="4:6" x14ac:dyDescent="0.2">
      <c r="D407" s="27"/>
      <c r="E407" s="27"/>
      <c r="F407" s="350"/>
    </row>
    <row r="408" spans="4:6" x14ac:dyDescent="0.2">
      <c r="D408" s="27"/>
      <c r="E408" s="27"/>
      <c r="F408" s="350"/>
    </row>
    <row r="409" spans="4:6" x14ac:dyDescent="0.2">
      <c r="D409" s="27"/>
      <c r="E409" s="27"/>
      <c r="F409" s="350"/>
    </row>
    <row r="410" spans="4:6" x14ac:dyDescent="0.2">
      <c r="D410" s="27"/>
      <c r="E410" s="27"/>
      <c r="F410" s="350"/>
    </row>
    <row r="411" spans="4:6" x14ac:dyDescent="0.2">
      <c r="D411" s="27"/>
      <c r="E411" s="27"/>
      <c r="F411" s="350"/>
    </row>
    <row r="412" spans="4:6" x14ac:dyDescent="0.2">
      <c r="D412" s="27"/>
      <c r="E412" s="27"/>
      <c r="F412" s="350"/>
    </row>
    <row r="413" spans="4:6" x14ac:dyDescent="0.2">
      <c r="D413" s="27"/>
      <c r="E413" s="27"/>
      <c r="F413" s="350"/>
    </row>
    <row r="414" spans="4:6" x14ac:dyDescent="0.2">
      <c r="D414" s="27"/>
      <c r="E414" s="27"/>
      <c r="F414" s="350"/>
    </row>
    <row r="415" spans="4:6" x14ac:dyDescent="0.2">
      <c r="D415" s="27"/>
      <c r="E415" s="27"/>
      <c r="F415" s="350"/>
    </row>
    <row r="416" spans="4:6" x14ac:dyDescent="0.2">
      <c r="D416" s="27"/>
      <c r="E416" s="27"/>
      <c r="F416" s="350"/>
    </row>
    <row r="417" spans="4:6" x14ac:dyDescent="0.2">
      <c r="D417" s="27"/>
      <c r="E417" s="27"/>
      <c r="F417" s="350"/>
    </row>
    <row r="418" spans="4:6" x14ac:dyDescent="0.2">
      <c r="D418" s="27"/>
      <c r="E418" s="27"/>
      <c r="F418" s="350"/>
    </row>
    <row r="419" spans="4:6" x14ac:dyDescent="0.2">
      <c r="D419" s="27"/>
      <c r="E419" s="27"/>
      <c r="F419" s="350"/>
    </row>
    <row r="420" spans="4:6" x14ac:dyDescent="0.2">
      <c r="D420" s="27"/>
      <c r="E420" s="27"/>
      <c r="F420" s="350"/>
    </row>
    <row r="421" spans="4:6" x14ac:dyDescent="0.2">
      <c r="D421" s="27"/>
      <c r="E421" s="27"/>
      <c r="F421" s="350"/>
    </row>
    <row r="422" spans="4:6" x14ac:dyDescent="0.2">
      <c r="D422" s="27"/>
      <c r="E422" s="27"/>
      <c r="F422" s="350"/>
    </row>
    <row r="423" spans="4:6" x14ac:dyDescent="0.2">
      <c r="D423" s="27"/>
      <c r="E423" s="27"/>
      <c r="F423" s="350"/>
    </row>
    <row r="424" spans="4:6" x14ac:dyDescent="0.2">
      <c r="D424" s="27"/>
      <c r="E424" s="27"/>
      <c r="F424" s="350"/>
    </row>
    <row r="425" spans="4:6" x14ac:dyDescent="0.2">
      <c r="D425" s="27"/>
      <c r="E425" s="27"/>
      <c r="F425" s="350"/>
    </row>
    <row r="426" spans="4:6" x14ac:dyDescent="0.2">
      <c r="D426" s="27"/>
      <c r="E426" s="27"/>
      <c r="F426" s="350"/>
    </row>
    <row r="427" spans="4:6" x14ac:dyDescent="0.2">
      <c r="D427" s="27"/>
      <c r="E427" s="27"/>
      <c r="F427" s="350"/>
    </row>
    <row r="428" spans="4:6" x14ac:dyDescent="0.2">
      <c r="D428" s="27"/>
      <c r="E428" s="27"/>
      <c r="F428" s="350"/>
    </row>
    <row r="429" spans="4:6" x14ac:dyDescent="0.2">
      <c r="D429" s="27"/>
      <c r="E429" s="27"/>
      <c r="F429" s="350"/>
    </row>
    <row r="430" spans="4:6" x14ac:dyDescent="0.2">
      <c r="D430" s="27"/>
      <c r="E430" s="27"/>
      <c r="F430" s="350"/>
    </row>
    <row r="431" spans="4:6" x14ac:dyDescent="0.2">
      <c r="D431" s="27"/>
      <c r="E431" s="27"/>
      <c r="F431" s="350"/>
    </row>
    <row r="432" spans="4:6" x14ac:dyDescent="0.2">
      <c r="D432" s="27"/>
      <c r="E432" s="27"/>
      <c r="F432" s="350"/>
    </row>
    <row r="433" spans="4:6" x14ac:dyDescent="0.2">
      <c r="D433" s="27"/>
      <c r="E433" s="27"/>
      <c r="F433" s="350"/>
    </row>
    <row r="434" spans="4:6" x14ac:dyDescent="0.2">
      <c r="D434" s="27"/>
      <c r="E434" s="27"/>
      <c r="F434" s="350"/>
    </row>
    <row r="435" spans="4:6" x14ac:dyDescent="0.2">
      <c r="D435" s="27"/>
      <c r="E435" s="27"/>
      <c r="F435" s="350"/>
    </row>
    <row r="436" spans="4:6" x14ac:dyDescent="0.2">
      <c r="D436" s="27"/>
      <c r="E436" s="27"/>
      <c r="F436" s="350"/>
    </row>
    <row r="437" spans="4:6" x14ac:dyDescent="0.2">
      <c r="D437" s="27"/>
      <c r="E437" s="27"/>
      <c r="F437" s="350"/>
    </row>
    <row r="438" spans="4:6" x14ac:dyDescent="0.2">
      <c r="D438" s="27"/>
      <c r="E438" s="27"/>
      <c r="F438" s="350"/>
    </row>
    <row r="439" spans="4:6" x14ac:dyDescent="0.2">
      <c r="D439" s="27"/>
      <c r="E439" s="27"/>
      <c r="F439" s="350"/>
    </row>
    <row r="440" spans="4:6" x14ac:dyDescent="0.2">
      <c r="D440" s="27"/>
      <c r="E440" s="27"/>
      <c r="F440" s="350"/>
    </row>
    <row r="441" spans="4:6" x14ac:dyDescent="0.2">
      <c r="D441" s="27"/>
      <c r="E441" s="27"/>
      <c r="F441" s="350"/>
    </row>
    <row r="442" spans="4:6" x14ac:dyDescent="0.2">
      <c r="D442" s="27"/>
      <c r="E442" s="27"/>
      <c r="F442" s="350"/>
    </row>
    <row r="443" spans="4:6" x14ac:dyDescent="0.2">
      <c r="D443" s="27"/>
      <c r="E443" s="27"/>
      <c r="F443" s="350"/>
    </row>
    <row r="444" spans="4:6" x14ac:dyDescent="0.2">
      <c r="D444" s="27"/>
      <c r="E444" s="27"/>
      <c r="F444" s="350"/>
    </row>
    <row r="445" spans="4:6" x14ac:dyDescent="0.2">
      <c r="D445" s="27"/>
      <c r="E445" s="27"/>
      <c r="F445" s="350"/>
    </row>
    <row r="446" spans="4:6" x14ac:dyDescent="0.2">
      <c r="D446" s="27"/>
      <c r="E446" s="27"/>
      <c r="F446" s="350"/>
    </row>
    <row r="447" spans="4:6" x14ac:dyDescent="0.2">
      <c r="D447" s="27"/>
      <c r="E447" s="27"/>
      <c r="F447" s="350"/>
    </row>
    <row r="448" spans="4:6" x14ac:dyDescent="0.2">
      <c r="D448" s="27"/>
      <c r="E448" s="27"/>
      <c r="F448" s="350"/>
    </row>
    <row r="449" spans="4:6" x14ac:dyDescent="0.2">
      <c r="D449" s="27"/>
      <c r="E449" s="27"/>
      <c r="F449" s="350"/>
    </row>
    <row r="450" spans="4:6" x14ac:dyDescent="0.2">
      <c r="D450" s="27"/>
      <c r="E450" s="27"/>
      <c r="F450" s="350"/>
    </row>
    <row r="451" spans="4:6" x14ac:dyDescent="0.2">
      <c r="D451" s="27"/>
      <c r="E451" s="27"/>
      <c r="F451" s="350"/>
    </row>
    <row r="452" spans="4:6" x14ac:dyDescent="0.2">
      <c r="D452" s="27"/>
      <c r="E452" s="27"/>
      <c r="F452" s="350"/>
    </row>
    <row r="453" spans="4:6" x14ac:dyDescent="0.2">
      <c r="D453" s="27"/>
      <c r="E453" s="27"/>
      <c r="F453" s="350"/>
    </row>
    <row r="454" spans="4:6" x14ac:dyDescent="0.2">
      <c r="D454" s="27"/>
      <c r="E454" s="27"/>
      <c r="F454" s="350"/>
    </row>
    <row r="455" spans="4:6" x14ac:dyDescent="0.2">
      <c r="D455" s="27"/>
      <c r="E455" s="27"/>
      <c r="F455" s="350"/>
    </row>
    <row r="456" spans="4:6" x14ac:dyDescent="0.2">
      <c r="D456" s="27"/>
      <c r="E456" s="27"/>
      <c r="F456" s="350"/>
    </row>
    <row r="457" spans="4:6" x14ac:dyDescent="0.2">
      <c r="D457" s="27"/>
      <c r="E457" s="27"/>
      <c r="F457" s="350"/>
    </row>
    <row r="458" spans="4:6" x14ac:dyDescent="0.2">
      <c r="D458" s="27"/>
      <c r="E458" s="27"/>
      <c r="F458" s="350"/>
    </row>
    <row r="459" spans="4:6" x14ac:dyDescent="0.2">
      <c r="D459" s="27"/>
      <c r="E459" s="27"/>
      <c r="F459" s="350"/>
    </row>
    <row r="460" spans="4:6" x14ac:dyDescent="0.2">
      <c r="D460" s="27"/>
      <c r="E460" s="27"/>
      <c r="F460" s="350"/>
    </row>
    <row r="461" spans="4:6" x14ac:dyDescent="0.2">
      <c r="D461" s="27"/>
      <c r="E461" s="27"/>
      <c r="F461" s="350"/>
    </row>
  </sheetData>
  <mergeCells count="7">
    <mergeCell ref="B5:F5"/>
    <mergeCell ref="B2:F4"/>
    <mergeCell ref="E1:F1"/>
    <mergeCell ref="E6:E9"/>
    <mergeCell ref="F6:F9"/>
    <mergeCell ref="B6:C9"/>
    <mergeCell ref="D6:D9"/>
  </mergeCells>
  <phoneticPr fontId="41" type="noConversion"/>
  <pageMargins left="0.7" right="0.7" top="0.75" bottom="0.75" header="0.3" footer="0.3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L446"/>
  <sheetViews>
    <sheetView topLeftCell="A10" workbookViewId="0">
      <selection activeCell="F21" sqref="F21"/>
    </sheetView>
  </sheetViews>
  <sheetFormatPr defaultColWidth="8.5703125" defaultRowHeight="12.75" x14ac:dyDescent="0.2"/>
  <cols>
    <col min="1" max="1" width="1.5703125" style="1" customWidth="1"/>
    <col min="2" max="2" width="6.28515625" style="1" customWidth="1"/>
    <col min="3" max="3" width="46.85546875" style="1" customWidth="1"/>
    <col min="4" max="4" width="15" style="1" customWidth="1"/>
    <col min="5" max="5" width="14.85546875" style="1" customWidth="1"/>
    <col min="6" max="6" width="14.42578125" style="1" customWidth="1"/>
    <col min="7" max="252" width="9.140625" style="1" customWidth="1"/>
    <col min="253" max="253" width="2.5703125" style="1" customWidth="1"/>
    <col min="254" max="254" width="65.85546875" style="1" customWidth="1"/>
    <col min="255" max="16384" width="8.5703125" style="1"/>
  </cols>
  <sheetData>
    <row r="1" spans="2:12" ht="15" x14ac:dyDescent="0.25">
      <c r="D1" s="516" t="s">
        <v>374</v>
      </c>
      <c r="E1" s="469"/>
      <c r="F1" s="469"/>
    </row>
    <row r="2" spans="2:12" ht="15" x14ac:dyDescent="0.25">
      <c r="D2" s="264"/>
      <c r="E2" s="239"/>
      <c r="F2" s="239"/>
    </row>
    <row r="3" spans="2:12" x14ac:dyDescent="0.2">
      <c r="B3" s="498" t="s">
        <v>531</v>
      </c>
      <c r="C3" s="517"/>
      <c r="D3" s="517"/>
      <c r="E3" s="499"/>
      <c r="F3" s="499"/>
    </row>
    <row r="4" spans="2:12" x14ac:dyDescent="0.2">
      <c r="B4" s="517"/>
      <c r="C4" s="517"/>
      <c r="D4" s="517"/>
      <c r="E4" s="499"/>
      <c r="F4" s="499"/>
    </row>
    <row r="5" spans="2:12" x14ac:dyDescent="0.2">
      <c r="B5" s="499"/>
      <c r="C5" s="499"/>
      <c r="D5" s="499"/>
      <c r="E5" s="499"/>
      <c r="F5" s="499"/>
    </row>
    <row r="6" spans="2:12" x14ac:dyDescent="0.2">
      <c r="B6" s="499"/>
      <c r="C6" s="499"/>
      <c r="D6" s="499"/>
      <c r="E6" s="499"/>
      <c r="F6" s="499"/>
      <c r="G6" s="25"/>
      <c r="H6" s="25"/>
      <c r="I6" s="25"/>
      <c r="J6" s="25"/>
      <c r="K6" s="25"/>
      <c r="L6" s="25"/>
    </row>
    <row r="7" spans="2:12" ht="15" x14ac:dyDescent="0.25">
      <c r="B7" s="174"/>
      <c r="C7" s="174"/>
      <c r="D7" s="174"/>
      <c r="E7" s="174"/>
      <c r="F7" s="174"/>
      <c r="G7" s="25"/>
      <c r="H7" s="25"/>
      <c r="I7" s="25"/>
      <c r="J7" s="25"/>
      <c r="K7" s="25"/>
      <c r="L7" s="25"/>
    </row>
    <row r="8" spans="2:12" x14ac:dyDescent="0.2">
      <c r="B8" s="2"/>
      <c r="C8" s="2"/>
    </row>
    <row r="9" spans="2:12" ht="15" x14ac:dyDescent="0.25">
      <c r="B9" s="496" t="s">
        <v>449</v>
      </c>
      <c r="C9" s="496"/>
      <c r="D9" s="496"/>
      <c r="E9" s="497"/>
      <c r="F9" s="497"/>
    </row>
    <row r="10" spans="2:12" ht="15" x14ac:dyDescent="0.25">
      <c r="B10" s="324"/>
      <c r="C10" s="324"/>
      <c r="D10" s="324"/>
      <c r="E10" s="325"/>
      <c r="F10" s="325"/>
    </row>
    <row r="11" spans="2:12" ht="15.75" thickBot="1" x14ac:dyDescent="0.3">
      <c r="B11" s="324"/>
      <c r="C11" s="324"/>
      <c r="D11" s="324"/>
      <c r="E11" s="325"/>
      <c r="F11" s="325"/>
    </row>
    <row r="12" spans="2:12" ht="12.75" customHeight="1" x14ac:dyDescent="0.2">
      <c r="B12" s="510" t="s">
        <v>124</v>
      </c>
      <c r="C12" s="511"/>
      <c r="D12" s="501" t="s">
        <v>130</v>
      </c>
      <c r="E12" s="501" t="s">
        <v>131</v>
      </c>
      <c r="F12" s="505" t="s">
        <v>132</v>
      </c>
    </row>
    <row r="13" spans="2:12" x14ac:dyDescent="0.2">
      <c r="B13" s="512"/>
      <c r="C13" s="513"/>
      <c r="D13" s="502"/>
      <c r="E13" s="502"/>
      <c r="F13" s="506"/>
    </row>
    <row r="14" spans="2:12" ht="13.5" thickBot="1" x14ac:dyDescent="0.25">
      <c r="B14" s="514"/>
      <c r="C14" s="515"/>
      <c r="D14" s="503"/>
      <c r="E14" s="503"/>
      <c r="F14" s="507"/>
    </row>
    <row r="15" spans="2:12" ht="15" x14ac:dyDescent="0.2">
      <c r="B15" s="183"/>
      <c r="C15" s="26"/>
      <c r="D15" s="30"/>
      <c r="E15" s="30"/>
      <c r="F15" s="255"/>
    </row>
    <row r="16" spans="2:12" s="262" customFormat="1" ht="15" x14ac:dyDescent="0.25">
      <c r="B16" s="184" t="s">
        <v>102</v>
      </c>
      <c r="C16" s="7" t="s">
        <v>125</v>
      </c>
      <c r="D16" s="199">
        <f>SUM(D17:D19)</f>
        <v>1399000</v>
      </c>
      <c r="E16" s="199">
        <f>SUM(E17:E19)</f>
        <v>1399000</v>
      </c>
      <c r="F16" s="199">
        <f>SUM(F17:F19)</f>
        <v>1011000</v>
      </c>
    </row>
    <row r="17" spans="2:7" ht="15" x14ac:dyDescent="0.25">
      <c r="B17" s="185" t="s">
        <v>32</v>
      </c>
      <c r="C17" s="132" t="s">
        <v>402</v>
      </c>
      <c r="D17" s="201">
        <v>304000</v>
      </c>
      <c r="E17" s="201">
        <v>304000</v>
      </c>
      <c r="F17" s="250">
        <v>304980</v>
      </c>
    </row>
    <row r="18" spans="2:7" ht="15" x14ac:dyDescent="0.25">
      <c r="B18" s="185" t="s">
        <v>33</v>
      </c>
      <c r="C18" s="251" t="s">
        <v>494</v>
      </c>
      <c r="D18" s="201">
        <v>705000</v>
      </c>
      <c r="E18" s="201">
        <v>705000</v>
      </c>
      <c r="F18" s="250">
        <v>426020</v>
      </c>
    </row>
    <row r="19" spans="2:7" ht="15" x14ac:dyDescent="0.25">
      <c r="B19" s="185" t="s">
        <v>34</v>
      </c>
      <c r="C19" s="251" t="s">
        <v>493</v>
      </c>
      <c r="D19" s="426">
        <v>390000</v>
      </c>
      <c r="E19" s="201">
        <v>390000</v>
      </c>
      <c r="F19" s="250">
        <v>280000</v>
      </c>
    </row>
    <row r="20" spans="2:7" ht="15" x14ac:dyDescent="0.25">
      <c r="B20" s="185"/>
      <c r="C20" s="251"/>
      <c r="D20" s="201"/>
      <c r="E20" s="201"/>
      <c r="F20" s="250"/>
    </row>
    <row r="21" spans="2:7" s="262" customFormat="1" ht="15" x14ac:dyDescent="0.25">
      <c r="B21" s="184" t="s">
        <v>103</v>
      </c>
      <c r="C21" s="7" t="s">
        <v>465</v>
      </c>
      <c r="D21" s="199">
        <v>2010000</v>
      </c>
      <c r="E21" s="199">
        <f>SUM(E22:E35)</f>
        <v>2435000</v>
      </c>
      <c r="F21" s="199">
        <f>SUM(F22:F35)</f>
        <v>2435000</v>
      </c>
    </row>
    <row r="22" spans="2:7" ht="15" x14ac:dyDescent="0.25">
      <c r="B22" s="185" t="s">
        <v>32</v>
      </c>
      <c r="C22" s="132" t="s">
        <v>403</v>
      </c>
      <c r="D22" s="201"/>
      <c r="E22" s="201">
        <v>700000</v>
      </c>
      <c r="F22" s="201">
        <v>700000</v>
      </c>
    </row>
    <row r="23" spans="2:7" ht="15" x14ac:dyDescent="0.25">
      <c r="B23" s="185" t="s">
        <v>33</v>
      </c>
      <c r="C23" s="132" t="s">
        <v>442</v>
      </c>
      <c r="D23" s="201"/>
      <c r="E23" s="201">
        <v>400000</v>
      </c>
      <c r="F23" s="201">
        <v>400000</v>
      </c>
    </row>
    <row r="24" spans="2:7" ht="15" x14ac:dyDescent="0.25">
      <c r="B24" s="186" t="s">
        <v>34</v>
      </c>
      <c r="C24" s="253" t="s">
        <v>443</v>
      </c>
      <c r="D24" s="201"/>
      <c r="E24" s="201">
        <v>200000</v>
      </c>
      <c r="F24" s="201">
        <v>200000</v>
      </c>
    </row>
    <row r="25" spans="2:7" ht="15" x14ac:dyDescent="0.25">
      <c r="B25" s="185" t="s">
        <v>35</v>
      </c>
      <c r="C25" s="132" t="s">
        <v>464</v>
      </c>
      <c r="D25" s="201"/>
      <c r="E25" s="201">
        <v>170000</v>
      </c>
      <c r="F25" s="201">
        <v>170000</v>
      </c>
    </row>
    <row r="26" spans="2:7" ht="15" x14ac:dyDescent="0.25">
      <c r="B26" s="185" t="s">
        <v>36</v>
      </c>
      <c r="C26" s="132" t="s">
        <v>444</v>
      </c>
      <c r="D26" s="201"/>
      <c r="E26" s="201">
        <v>50000</v>
      </c>
      <c r="F26" s="201">
        <v>50000</v>
      </c>
    </row>
    <row r="27" spans="2:7" ht="15" x14ac:dyDescent="0.25">
      <c r="B27" s="185" t="s">
        <v>37</v>
      </c>
      <c r="C27" s="132" t="s">
        <v>445</v>
      </c>
      <c r="D27" s="201"/>
      <c r="E27" s="201">
        <v>80000</v>
      </c>
      <c r="F27" s="201">
        <v>80000</v>
      </c>
      <c r="G27" s="265"/>
    </row>
    <row r="28" spans="2:7" ht="15" x14ac:dyDescent="0.25">
      <c r="B28" s="185" t="s">
        <v>38</v>
      </c>
      <c r="C28" s="132" t="s">
        <v>503</v>
      </c>
      <c r="D28" s="201"/>
      <c r="E28" s="201">
        <v>30000</v>
      </c>
      <c r="F28" s="201">
        <v>30000</v>
      </c>
    </row>
    <row r="29" spans="2:7" ht="12.75" customHeight="1" x14ac:dyDescent="0.25">
      <c r="B29" s="185" t="s">
        <v>39</v>
      </c>
      <c r="C29" s="254" t="s">
        <v>463</v>
      </c>
      <c r="D29" s="256"/>
      <c r="E29" s="256">
        <v>400000</v>
      </c>
      <c r="F29" s="256">
        <v>400000</v>
      </c>
    </row>
    <row r="30" spans="2:7" ht="12.75" customHeight="1" x14ac:dyDescent="0.25">
      <c r="B30" s="185" t="s">
        <v>40</v>
      </c>
      <c r="C30" s="254" t="s">
        <v>504</v>
      </c>
      <c r="D30" s="256"/>
      <c r="E30" s="256">
        <v>10000</v>
      </c>
      <c r="F30" s="256">
        <v>10000</v>
      </c>
    </row>
    <row r="31" spans="2:7" ht="12.75" customHeight="1" x14ac:dyDescent="0.25">
      <c r="B31" s="185" t="s">
        <v>41</v>
      </c>
      <c r="C31" s="132" t="s">
        <v>505</v>
      </c>
      <c r="D31" s="201"/>
      <c r="E31" s="201">
        <v>105000</v>
      </c>
      <c r="F31" s="201">
        <v>105000</v>
      </c>
      <c r="G31" s="252"/>
    </row>
    <row r="32" spans="2:7" ht="12.75" customHeight="1" x14ac:dyDescent="0.25">
      <c r="B32" s="185" t="s">
        <v>42</v>
      </c>
      <c r="C32" s="132" t="s">
        <v>506</v>
      </c>
      <c r="D32" s="201"/>
      <c r="E32" s="201">
        <v>130000</v>
      </c>
      <c r="F32" s="201">
        <v>130000</v>
      </c>
      <c r="G32" s="252"/>
    </row>
    <row r="33" spans="2:7" ht="12.75" customHeight="1" x14ac:dyDescent="0.25">
      <c r="B33" s="185" t="s">
        <v>43</v>
      </c>
      <c r="C33" s="132" t="s">
        <v>571</v>
      </c>
      <c r="D33" s="201"/>
      <c r="E33" s="201">
        <v>50000</v>
      </c>
      <c r="F33" s="389">
        <v>50000</v>
      </c>
      <c r="G33" s="252"/>
    </row>
    <row r="34" spans="2:7" ht="12.75" customHeight="1" x14ac:dyDescent="0.25">
      <c r="B34" s="185" t="s">
        <v>50</v>
      </c>
      <c r="C34" s="132" t="s">
        <v>572</v>
      </c>
      <c r="D34" s="201"/>
      <c r="E34" s="201">
        <v>80000</v>
      </c>
      <c r="F34" s="389">
        <v>80000</v>
      </c>
      <c r="G34" s="252"/>
    </row>
    <row r="35" spans="2:7" s="261" customFormat="1" ht="12.75" customHeight="1" x14ac:dyDescent="0.25">
      <c r="B35" s="185" t="s">
        <v>51</v>
      </c>
      <c r="C35" s="257" t="s">
        <v>573</v>
      </c>
      <c r="D35" s="258"/>
      <c r="E35" s="258">
        <v>30000</v>
      </c>
      <c r="F35" s="259">
        <v>30000</v>
      </c>
      <c r="G35" s="260"/>
    </row>
    <row r="36" spans="2:7" ht="12.75" customHeight="1" x14ac:dyDescent="0.25">
      <c r="B36" s="185"/>
      <c r="C36" s="132"/>
      <c r="D36" s="201"/>
      <c r="E36" s="201"/>
      <c r="F36" s="250"/>
      <c r="G36" s="252"/>
    </row>
    <row r="37" spans="2:7" ht="12.75" customHeight="1" x14ac:dyDescent="0.2">
      <c r="B37" s="519" t="s">
        <v>129</v>
      </c>
      <c r="C37" s="520"/>
      <c r="D37" s="518">
        <f>SUM(D16,D21)</f>
        <v>3409000</v>
      </c>
      <c r="E37" s="518">
        <f>SUM(E16,E21)</f>
        <v>3834000</v>
      </c>
      <c r="F37" s="518">
        <f>SUM(F16,F21)</f>
        <v>3446000</v>
      </c>
    </row>
    <row r="38" spans="2:7" ht="13.5" customHeight="1" thickBot="1" x14ac:dyDescent="0.25">
      <c r="B38" s="508"/>
      <c r="C38" s="509"/>
      <c r="D38" s="504"/>
      <c r="E38" s="504"/>
      <c r="F38" s="504"/>
    </row>
    <row r="39" spans="2:7" x14ac:dyDescent="0.2">
      <c r="D39" s="28"/>
      <c r="E39" s="28"/>
      <c r="F39" s="28"/>
    </row>
    <row r="40" spans="2:7" x14ac:dyDescent="0.2">
      <c r="D40" s="28"/>
      <c r="E40" s="28"/>
      <c r="F40" s="28"/>
    </row>
    <row r="41" spans="2:7" x14ac:dyDescent="0.2">
      <c r="D41" s="28"/>
      <c r="E41" s="28"/>
      <c r="F41" s="28"/>
    </row>
    <row r="42" spans="2:7" x14ac:dyDescent="0.2">
      <c r="D42" s="28"/>
      <c r="E42" s="28"/>
      <c r="F42" s="28"/>
    </row>
    <row r="43" spans="2:7" x14ac:dyDescent="0.2">
      <c r="D43" s="28"/>
      <c r="E43" s="28"/>
      <c r="F43" s="28"/>
    </row>
    <row r="44" spans="2:7" x14ac:dyDescent="0.2">
      <c r="D44" s="28"/>
      <c r="E44" s="28"/>
      <c r="F44" s="28"/>
    </row>
    <row r="45" spans="2:7" x14ac:dyDescent="0.2">
      <c r="D45" s="28"/>
      <c r="E45" s="28"/>
      <c r="F45" s="28"/>
    </row>
    <row r="46" spans="2:7" x14ac:dyDescent="0.2">
      <c r="D46" s="28"/>
      <c r="E46" s="28"/>
      <c r="F46" s="28"/>
    </row>
    <row r="47" spans="2:7" x14ac:dyDescent="0.2">
      <c r="D47" s="28"/>
      <c r="E47" s="28"/>
      <c r="F47" s="28"/>
    </row>
    <row r="48" spans="2:7" x14ac:dyDescent="0.2">
      <c r="D48" s="28"/>
      <c r="E48" s="28"/>
      <c r="F48" s="28"/>
    </row>
    <row r="49" spans="4:6" x14ac:dyDescent="0.2">
      <c r="D49" s="28"/>
      <c r="E49" s="28"/>
      <c r="F49" s="28"/>
    </row>
    <row r="50" spans="4:6" x14ac:dyDescent="0.2">
      <c r="D50" s="28"/>
      <c r="E50" s="28"/>
      <c r="F50" s="28"/>
    </row>
    <row r="51" spans="4:6" x14ac:dyDescent="0.2">
      <c r="D51" s="28"/>
      <c r="E51" s="28"/>
      <c r="F51" s="28"/>
    </row>
    <row r="52" spans="4:6" x14ac:dyDescent="0.2">
      <c r="D52" s="28"/>
      <c r="E52" s="28"/>
      <c r="F52" s="28"/>
    </row>
    <row r="53" spans="4:6" x14ac:dyDescent="0.2">
      <c r="D53" s="28"/>
      <c r="E53" s="28"/>
      <c r="F53" s="28"/>
    </row>
    <row r="54" spans="4:6" x14ac:dyDescent="0.2">
      <c r="D54" s="28"/>
      <c r="E54" s="28"/>
      <c r="F54" s="28"/>
    </row>
    <row r="55" spans="4:6" x14ac:dyDescent="0.2">
      <c r="D55" s="28"/>
      <c r="E55" s="28"/>
      <c r="F55" s="28"/>
    </row>
    <row r="56" spans="4:6" x14ac:dyDescent="0.2">
      <c r="D56" s="28"/>
      <c r="E56" s="28"/>
      <c r="F56" s="28"/>
    </row>
    <row r="57" spans="4:6" x14ac:dyDescent="0.2">
      <c r="D57" s="28"/>
      <c r="E57" s="28"/>
      <c r="F57" s="28"/>
    </row>
    <row r="58" spans="4:6" x14ac:dyDescent="0.2">
      <c r="D58" s="28"/>
      <c r="E58" s="28"/>
      <c r="F58" s="28"/>
    </row>
    <row r="59" spans="4:6" x14ac:dyDescent="0.2">
      <c r="D59" s="28"/>
      <c r="E59" s="28"/>
      <c r="F59" s="28"/>
    </row>
    <row r="60" spans="4:6" x14ac:dyDescent="0.2">
      <c r="D60" s="28"/>
      <c r="E60" s="28"/>
      <c r="F60" s="28"/>
    </row>
    <row r="61" spans="4:6" x14ac:dyDescent="0.2">
      <c r="D61" s="28"/>
      <c r="E61" s="28"/>
      <c r="F61" s="28"/>
    </row>
    <row r="62" spans="4:6" x14ac:dyDescent="0.2">
      <c r="D62" s="28"/>
      <c r="E62" s="28"/>
      <c r="F62" s="28"/>
    </row>
    <row r="63" spans="4:6" x14ac:dyDescent="0.2">
      <c r="D63" s="28"/>
      <c r="E63" s="28"/>
      <c r="F63" s="28"/>
    </row>
    <row r="64" spans="4:6" x14ac:dyDescent="0.2">
      <c r="D64" s="28"/>
      <c r="E64" s="28"/>
      <c r="F64" s="28"/>
    </row>
    <row r="65" spans="4:6" x14ac:dyDescent="0.2">
      <c r="D65" s="28"/>
      <c r="E65" s="28"/>
      <c r="F65" s="28"/>
    </row>
    <row r="66" spans="4:6" x14ac:dyDescent="0.2">
      <c r="D66" s="28"/>
      <c r="E66" s="28"/>
      <c r="F66" s="28"/>
    </row>
    <row r="67" spans="4:6" x14ac:dyDescent="0.2">
      <c r="D67" s="28"/>
      <c r="E67" s="28"/>
      <c r="F67" s="28"/>
    </row>
    <row r="68" spans="4:6" x14ac:dyDescent="0.2">
      <c r="D68" s="28"/>
      <c r="E68" s="28"/>
      <c r="F68" s="28"/>
    </row>
    <row r="69" spans="4:6" x14ac:dyDescent="0.2">
      <c r="D69" s="28"/>
      <c r="E69" s="28"/>
      <c r="F69" s="28"/>
    </row>
    <row r="70" spans="4:6" x14ac:dyDescent="0.2">
      <c r="D70" s="28"/>
      <c r="E70" s="28"/>
      <c r="F70" s="28"/>
    </row>
    <row r="71" spans="4:6" x14ac:dyDescent="0.2">
      <c r="D71" s="28"/>
      <c r="E71" s="28"/>
      <c r="F71" s="28"/>
    </row>
    <row r="72" spans="4:6" x14ac:dyDescent="0.2">
      <c r="D72" s="28"/>
      <c r="E72" s="28"/>
      <c r="F72" s="28"/>
    </row>
    <row r="73" spans="4:6" x14ac:dyDescent="0.2">
      <c r="D73" s="28"/>
      <c r="E73" s="28"/>
      <c r="F73" s="28"/>
    </row>
    <row r="74" spans="4:6" x14ac:dyDescent="0.2">
      <c r="D74" s="28"/>
      <c r="E74" s="28"/>
      <c r="F74" s="28"/>
    </row>
    <row r="75" spans="4:6" x14ac:dyDescent="0.2">
      <c r="D75" s="28"/>
      <c r="E75" s="28"/>
      <c r="F75" s="28"/>
    </row>
    <row r="76" spans="4:6" x14ac:dyDescent="0.2">
      <c r="D76" s="28"/>
      <c r="E76" s="28"/>
      <c r="F76" s="28"/>
    </row>
    <row r="77" spans="4:6" x14ac:dyDescent="0.2">
      <c r="D77" s="28"/>
      <c r="E77" s="28"/>
      <c r="F77" s="28"/>
    </row>
    <row r="78" spans="4:6" x14ac:dyDescent="0.2">
      <c r="D78" s="28"/>
      <c r="E78" s="28"/>
      <c r="F78" s="28"/>
    </row>
    <row r="79" spans="4:6" x14ac:dyDescent="0.2">
      <c r="D79" s="28"/>
      <c r="E79" s="28"/>
      <c r="F79" s="28"/>
    </row>
    <row r="80" spans="4:6" x14ac:dyDescent="0.2">
      <c r="D80" s="28"/>
      <c r="E80" s="28"/>
      <c r="F80" s="28"/>
    </row>
    <row r="81" spans="4:6" x14ac:dyDescent="0.2">
      <c r="D81" s="28"/>
      <c r="E81" s="28"/>
      <c r="F81" s="28"/>
    </row>
    <row r="82" spans="4:6" x14ac:dyDescent="0.2">
      <c r="D82" s="28"/>
      <c r="E82" s="28"/>
      <c r="F82" s="28"/>
    </row>
    <row r="83" spans="4:6" x14ac:dyDescent="0.2">
      <c r="D83" s="28"/>
      <c r="E83" s="28"/>
      <c r="F83" s="28"/>
    </row>
    <row r="84" spans="4:6" x14ac:dyDescent="0.2">
      <c r="D84" s="28"/>
      <c r="E84" s="28"/>
      <c r="F84" s="28"/>
    </row>
    <row r="85" spans="4:6" x14ac:dyDescent="0.2">
      <c r="D85" s="28"/>
      <c r="E85" s="28"/>
      <c r="F85" s="28"/>
    </row>
    <row r="86" spans="4:6" x14ac:dyDescent="0.2">
      <c r="D86" s="28"/>
      <c r="E86" s="28"/>
      <c r="F86" s="28"/>
    </row>
    <row r="87" spans="4:6" x14ac:dyDescent="0.2">
      <c r="D87" s="28"/>
      <c r="E87" s="28"/>
      <c r="F87" s="28"/>
    </row>
    <row r="88" spans="4:6" x14ac:dyDescent="0.2">
      <c r="D88" s="28"/>
      <c r="E88" s="28"/>
      <c r="F88" s="28"/>
    </row>
    <row r="89" spans="4:6" x14ac:dyDescent="0.2">
      <c r="D89" s="28"/>
      <c r="E89" s="28"/>
      <c r="F89" s="28"/>
    </row>
    <row r="90" spans="4:6" x14ac:dyDescent="0.2">
      <c r="D90" s="28"/>
      <c r="E90" s="28"/>
      <c r="F90" s="28"/>
    </row>
    <row r="91" spans="4:6" x14ac:dyDescent="0.2">
      <c r="D91" s="28"/>
      <c r="E91" s="28"/>
      <c r="F91" s="28"/>
    </row>
    <row r="92" spans="4:6" x14ac:dyDescent="0.2">
      <c r="D92" s="28"/>
      <c r="E92" s="28"/>
      <c r="F92" s="28"/>
    </row>
    <row r="93" spans="4:6" x14ac:dyDescent="0.2">
      <c r="D93" s="28"/>
      <c r="E93" s="28"/>
      <c r="F93" s="28"/>
    </row>
    <row r="94" spans="4:6" x14ac:dyDescent="0.2">
      <c r="D94" s="28"/>
      <c r="E94" s="28"/>
      <c r="F94" s="28"/>
    </row>
    <row r="95" spans="4:6" x14ac:dyDescent="0.2">
      <c r="D95" s="28"/>
      <c r="E95" s="28"/>
      <c r="F95" s="28"/>
    </row>
    <row r="96" spans="4:6" x14ac:dyDescent="0.2">
      <c r="D96" s="28"/>
      <c r="E96" s="28"/>
      <c r="F96" s="28"/>
    </row>
    <row r="97" spans="4:6" x14ac:dyDescent="0.2">
      <c r="D97" s="28"/>
      <c r="E97" s="28"/>
      <c r="F97" s="28"/>
    </row>
    <row r="98" spans="4:6" x14ac:dyDescent="0.2">
      <c r="D98" s="28"/>
      <c r="E98" s="28"/>
      <c r="F98" s="28"/>
    </row>
    <row r="99" spans="4:6" x14ac:dyDescent="0.2">
      <c r="D99" s="28"/>
      <c r="E99" s="28"/>
      <c r="F99" s="28"/>
    </row>
    <row r="100" spans="4:6" x14ac:dyDescent="0.2">
      <c r="D100" s="28"/>
      <c r="E100" s="28"/>
      <c r="F100" s="28"/>
    </row>
    <row r="101" spans="4:6" x14ac:dyDescent="0.2">
      <c r="D101" s="28"/>
      <c r="E101" s="28"/>
      <c r="F101" s="28"/>
    </row>
    <row r="102" spans="4:6" x14ac:dyDescent="0.2">
      <c r="D102" s="28"/>
      <c r="E102" s="28"/>
      <c r="F102" s="28"/>
    </row>
    <row r="103" spans="4:6" x14ac:dyDescent="0.2">
      <c r="D103" s="28"/>
      <c r="E103" s="28"/>
      <c r="F103" s="28"/>
    </row>
    <row r="104" spans="4:6" x14ac:dyDescent="0.2">
      <c r="D104" s="28"/>
      <c r="E104" s="28"/>
      <c r="F104" s="28"/>
    </row>
    <row r="105" spans="4:6" x14ac:dyDescent="0.2">
      <c r="D105" s="28"/>
      <c r="E105" s="28"/>
      <c r="F105" s="28"/>
    </row>
    <row r="106" spans="4:6" x14ac:dyDescent="0.2">
      <c r="D106" s="28"/>
      <c r="E106" s="28"/>
      <c r="F106" s="28"/>
    </row>
    <row r="107" spans="4:6" x14ac:dyDescent="0.2">
      <c r="D107" s="28"/>
      <c r="E107" s="28"/>
      <c r="F107" s="28"/>
    </row>
    <row r="108" spans="4:6" x14ac:dyDescent="0.2">
      <c r="D108" s="28"/>
      <c r="E108" s="28"/>
      <c r="F108" s="28"/>
    </row>
    <row r="109" spans="4:6" x14ac:dyDescent="0.2">
      <c r="D109" s="28"/>
      <c r="E109" s="28"/>
      <c r="F109" s="28"/>
    </row>
    <row r="110" spans="4:6" x14ac:dyDescent="0.2">
      <c r="D110" s="28"/>
      <c r="E110" s="28"/>
      <c r="F110" s="28"/>
    </row>
    <row r="111" spans="4:6" x14ac:dyDescent="0.2">
      <c r="D111" s="28"/>
      <c r="E111" s="28"/>
      <c r="F111" s="28"/>
    </row>
    <row r="112" spans="4:6" x14ac:dyDescent="0.2">
      <c r="D112" s="28"/>
      <c r="E112" s="28"/>
      <c r="F112" s="28"/>
    </row>
    <row r="113" spans="4:6" x14ac:dyDescent="0.2">
      <c r="D113" s="28"/>
      <c r="E113" s="28"/>
      <c r="F113" s="28"/>
    </row>
    <row r="114" spans="4:6" x14ac:dyDescent="0.2">
      <c r="D114" s="28"/>
      <c r="E114" s="28"/>
      <c r="F114" s="28"/>
    </row>
    <row r="115" spans="4:6" x14ac:dyDescent="0.2">
      <c r="D115" s="28"/>
      <c r="E115" s="28"/>
      <c r="F115" s="28"/>
    </row>
    <row r="116" spans="4:6" x14ac:dyDescent="0.2">
      <c r="D116" s="28"/>
      <c r="E116" s="28"/>
      <c r="F116" s="28"/>
    </row>
    <row r="117" spans="4:6" x14ac:dyDescent="0.2">
      <c r="D117" s="28"/>
      <c r="E117" s="28"/>
      <c r="F117" s="28"/>
    </row>
    <row r="118" spans="4:6" x14ac:dyDescent="0.2">
      <c r="D118" s="28"/>
      <c r="E118" s="28"/>
      <c r="F118" s="28"/>
    </row>
    <row r="119" spans="4:6" x14ac:dyDescent="0.2">
      <c r="D119" s="28"/>
      <c r="E119" s="28"/>
      <c r="F119" s="28"/>
    </row>
    <row r="120" spans="4:6" x14ac:dyDescent="0.2">
      <c r="D120" s="28"/>
      <c r="E120" s="28"/>
      <c r="F120" s="28"/>
    </row>
    <row r="121" spans="4:6" x14ac:dyDescent="0.2">
      <c r="D121" s="28"/>
      <c r="E121" s="28"/>
      <c r="F121" s="28"/>
    </row>
    <row r="122" spans="4:6" x14ac:dyDescent="0.2">
      <c r="D122" s="28"/>
      <c r="E122" s="28"/>
      <c r="F122" s="28"/>
    </row>
    <row r="123" spans="4:6" x14ac:dyDescent="0.2">
      <c r="D123" s="28"/>
      <c r="E123" s="28"/>
      <c r="F123" s="28"/>
    </row>
    <row r="124" spans="4:6" x14ac:dyDescent="0.2">
      <c r="D124" s="28"/>
      <c r="E124" s="28"/>
      <c r="F124" s="28"/>
    </row>
    <row r="125" spans="4:6" x14ac:dyDescent="0.2">
      <c r="D125" s="28"/>
      <c r="E125" s="28"/>
      <c r="F125" s="28"/>
    </row>
    <row r="126" spans="4:6" x14ac:dyDescent="0.2">
      <c r="D126" s="28"/>
      <c r="E126" s="28"/>
      <c r="F126" s="28"/>
    </row>
    <row r="127" spans="4:6" x14ac:dyDescent="0.2">
      <c r="D127" s="28"/>
      <c r="E127" s="28"/>
      <c r="F127" s="28"/>
    </row>
    <row r="128" spans="4:6" x14ac:dyDescent="0.2">
      <c r="D128" s="28"/>
      <c r="E128" s="28"/>
      <c r="F128" s="28"/>
    </row>
    <row r="129" spans="4:6" x14ac:dyDescent="0.2">
      <c r="D129" s="28"/>
      <c r="E129" s="28"/>
      <c r="F129" s="28"/>
    </row>
    <row r="130" spans="4:6" x14ac:dyDescent="0.2">
      <c r="D130" s="28"/>
      <c r="E130" s="28"/>
      <c r="F130" s="28"/>
    </row>
    <row r="131" spans="4:6" x14ac:dyDescent="0.2">
      <c r="D131" s="28"/>
      <c r="E131" s="28"/>
      <c r="F131" s="28"/>
    </row>
    <row r="132" spans="4:6" x14ac:dyDescent="0.2">
      <c r="D132" s="28"/>
      <c r="E132" s="28"/>
      <c r="F132" s="28"/>
    </row>
    <row r="133" spans="4:6" x14ac:dyDescent="0.2">
      <c r="D133" s="28"/>
      <c r="E133" s="28"/>
      <c r="F133" s="28"/>
    </row>
    <row r="134" spans="4:6" x14ac:dyDescent="0.2">
      <c r="D134" s="28"/>
      <c r="E134" s="28"/>
      <c r="F134" s="28"/>
    </row>
    <row r="135" spans="4:6" x14ac:dyDescent="0.2">
      <c r="D135" s="28"/>
      <c r="E135" s="28"/>
      <c r="F135" s="28"/>
    </row>
    <row r="136" spans="4:6" x14ac:dyDescent="0.2">
      <c r="D136" s="28"/>
      <c r="E136" s="28"/>
      <c r="F136" s="28"/>
    </row>
    <row r="137" spans="4:6" x14ac:dyDescent="0.2">
      <c r="D137" s="28"/>
      <c r="E137" s="28"/>
      <c r="F137" s="28"/>
    </row>
    <row r="138" spans="4:6" x14ac:dyDescent="0.2">
      <c r="D138" s="28"/>
      <c r="E138" s="28"/>
      <c r="F138" s="28"/>
    </row>
    <row r="139" spans="4:6" x14ac:dyDescent="0.2">
      <c r="D139" s="28"/>
      <c r="E139" s="28"/>
      <c r="F139" s="28"/>
    </row>
    <row r="140" spans="4:6" x14ac:dyDescent="0.2">
      <c r="D140" s="28"/>
      <c r="E140" s="28"/>
      <c r="F140" s="28"/>
    </row>
    <row r="141" spans="4:6" x14ac:dyDescent="0.2">
      <c r="D141" s="28"/>
      <c r="E141" s="28"/>
      <c r="F141" s="28"/>
    </row>
    <row r="142" spans="4:6" x14ac:dyDescent="0.2">
      <c r="D142" s="28"/>
      <c r="E142" s="28"/>
      <c r="F142" s="28"/>
    </row>
    <row r="143" spans="4:6" x14ac:dyDescent="0.2">
      <c r="D143" s="28"/>
      <c r="E143" s="28"/>
      <c r="F143" s="28"/>
    </row>
    <row r="144" spans="4:6" x14ac:dyDescent="0.2">
      <c r="D144" s="28"/>
      <c r="E144" s="28"/>
      <c r="F144" s="28"/>
    </row>
    <row r="145" spans="4:6" x14ac:dyDescent="0.2">
      <c r="D145" s="28"/>
      <c r="E145" s="28"/>
      <c r="F145" s="28"/>
    </row>
    <row r="146" spans="4:6" x14ac:dyDescent="0.2">
      <c r="D146" s="28"/>
      <c r="E146" s="28"/>
      <c r="F146" s="28"/>
    </row>
    <row r="147" spans="4:6" x14ac:dyDescent="0.2">
      <c r="D147" s="28"/>
      <c r="E147" s="28"/>
      <c r="F147" s="28"/>
    </row>
    <row r="148" spans="4:6" x14ac:dyDescent="0.2">
      <c r="D148" s="28"/>
      <c r="E148" s="28"/>
      <c r="F148" s="28"/>
    </row>
    <row r="149" spans="4:6" x14ac:dyDescent="0.2">
      <c r="D149" s="28"/>
      <c r="E149" s="28"/>
      <c r="F149" s="28"/>
    </row>
    <row r="150" spans="4:6" x14ac:dyDescent="0.2">
      <c r="D150" s="28"/>
      <c r="E150" s="28"/>
      <c r="F150" s="28"/>
    </row>
    <row r="151" spans="4:6" x14ac:dyDescent="0.2">
      <c r="D151" s="28"/>
      <c r="E151" s="28"/>
      <c r="F151" s="28"/>
    </row>
    <row r="152" spans="4:6" x14ac:dyDescent="0.2">
      <c r="D152" s="28"/>
      <c r="E152" s="28"/>
      <c r="F152" s="28"/>
    </row>
    <row r="153" spans="4:6" x14ac:dyDescent="0.2">
      <c r="D153" s="28"/>
      <c r="E153" s="28"/>
      <c r="F153" s="28"/>
    </row>
    <row r="154" spans="4:6" x14ac:dyDescent="0.2">
      <c r="D154" s="28"/>
      <c r="E154" s="28"/>
      <c r="F154" s="28"/>
    </row>
    <row r="155" spans="4:6" x14ac:dyDescent="0.2">
      <c r="D155" s="28"/>
      <c r="E155" s="28"/>
      <c r="F155" s="28"/>
    </row>
    <row r="156" spans="4:6" x14ac:dyDescent="0.2">
      <c r="D156" s="28"/>
      <c r="E156" s="28"/>
      <c r="F156" s="28"/>
    </row>
    <row r="157" spans="4:6" x14ac:dyDescent="0.2">
      <c r="D157" s="28"/>
      <c r="E157" s="28"/>
      <c r="F157" s="28"/>
    </row>
    <row r="158" spans="4:6" x14ac:dyDescent="0.2">
      <c r="D158" s="28"/>
      <c r="E158" s="28"/>
      <c r="F158" s="28"/>
    </row>
    <row r="159" spans="4:6" x14ac:dyDescent="0.2">
      <c r="D159" s="28"/>
      <c r="E159" s="28"/>
      <c r="F159" s="28"/>
    </row>
    <row r="160" spans="4:6" x14ac:dyDescent="0.2">
      <c r="D160" s="28"/>
      <c r="E160" s="28"/>
      <c r="F160" s="28"/>
    </row>
    <row r="161" spans="4:6" x14ac:dyDescent="0.2">
      <c r="D161" s="28"/>
      <c r="E161" s="28"/>
      <c r="F161" s="28"/>
    </row>
    <row r="162" spans="4:6" x14ac:dyDescent="0.2">
      <c r="D162" s="28"/>
      <c r="E162" s="28"/>
      <c r="F162" s="28"/>
    </row>
    <row r="163" spans="4:6" x14ac:dyDescent="0.2">
      <c r="D163" s="28"/>
      <c r="E163" s="28"/>
      <c r="F163" s="28"/>
    </row>
    <row r="164" spans="4:6" x14ac:dyDescent="0.2">
      <c r="D164" s="28"/>
      <c r="E164" s="28"/>
      <c r="F164" s="28"/>
    </row>
    <row r="165" spans="4:6" x14ac:dyDescent="0.2">
      <c r="D165" s="28"/>
      <c r="E165" s="28"/>
      <c r="F165" s="28"/>
    </row>
    <row r="166" spans="4:6" x14ac:dyDescent="0.2">
      <c r="D166" s="28"/>
      <c r="E166" s="28"/>
      <c r="F166" s="28"/>
    </row>
    <row r="167" spans="4:6" x14ac:dyDescent="0.2">
      <c r="D167" s="28"/>
      <c r="E167" s="28"/>
      <c r="F167" s="28"/>
    </row>
    <row r="168" spans="4:6" x14ac:dyDescent="0.2">
      <c r="D168" s="28"/>
      <c r="E168" s="28"/>
      <c r="F168" s="28"/>
    </row>
    <row r="169" spans="4:6" x14ac:dyDescent="0.2">
      <c r="D169" s="28"/>
      <c r="E169" s="28"/>
      <c r="F169" s="28"/>
    </row>
    <row r="170" spans="4:6" x14ac:dyDescent="0.2">
      <c r="D170" s="28"/>
      <c r="E170" s="28"/>
      <c r="F170" s="28"/>
    </row>
    <row r="171" spans="4:6" x14ac:dyDescent="0.2">
      <c r="D171" s="28"/>
      <c r="E171" s="28"/>
      <c r="F171" s="28"/>
    </row>
    <row r="172" spans="4:6" x14ac:dyDescent="0.2">
      <c r="D172" s="28"/>
      <c r="E172" s="28"/>
      <c r="F172" s="28"/>
    </row>
    <row r="173" spans="4:6" x14ac:dyDescent="0.2">
      <c r="D173" s="28"/>
      <c r="E173" s="28"/>
      <c r="F173" s="28"/>
    </row>
    <row r="174" spans="4:6" x14ac:dyDescent="0.2">
      <c r="D174" s="28"/>
      <c r="E174" s="28"/>
      <c r="F174" s="28"/>
    </row>
    <row r="175" spans="4:6" x14ac:dyDescent="0.2">
      <c r="D175" s="28"/>
      <c r="E175" s="28"/>
      <c r="F175" s="28"/>
    </row>
    <row r="176" spans="4:6" x14ac:dyDescent="0.2">
      <c r="D176" s="28"/>
      <c r="E176" s="28"/>
      <c r="F176" s="28"/>
    </row>
    <row r="177" spans="4:6" x14ac:dyDescent="0.2">
      <c r="D177" s="28"/>
      <c r="E177" s="28"/>
      <c r="F177" s="28"/>
    </row>
    <row r="178" spans="4:6" x14ac:dyDescent="0.2">
      <c r="D178" s="28"/>
      <c r="E178" s="28"/>
      <c r="F178" s="28"/>
    </row>
    <row r="179" spans="4:6" x14ac:dyDescent="0.2">
      <c r="D179" s="28"/>
      <c r="E179" s="28"/>
      <c r="F179" s="28"/>
    </row>
    <row r="180" spans="4:6" x14ac:dyDescent="0.2">
      <c r="D180" s="28"/>
      <c r="E180" s="28"/>
      <c r="F180" s="28"/>
    </row>
    <row r="181" spans="4:6" x14ac:dyDescent="0.2">
      <c r="D181" s="28"/>
      <c r="E181" s="28"/>
      <c r="F181" s="28"/>
    </row>
    <row r="182" spans="4:6" x14ac:dyDescent="0.2">
      <c r="D182" s="28"/>
      <c r="E182" s="28"/>
      <c r="F182" s="28"/>
    </row>
    <row r="183" spans="4:6" x14ac:dyDescent="0.2">
      <c r="D183" s="28"/>
      <c r="E183" s="28"/>
      <c r="F183" s="28"/>
    </row>
    <row r="184" spans="4:6" x14ac:dyDescent="0.2">
      <c r="D184" s="28"/>
      <c r="E184" s="28"/>
      <c r="F184" s="28"/>
    </row>
    <row r="185" spans="4:6" x14ac:dyDescent="0.2">
      <c r="D185" s="28"/>
      <c r="E185" s="28"/>
      <c r="F185" s="28"/>
    </row>
    <row r="186" spans="4:6" x14ac:dyDescent="0.2">
      <c r="D186" s="28"/>
      <c r="E186" s="28"/>
      <c r="F186" s="28"/>
    </row>
    <row r="187" spans="4:6" x14ac:dyDescent="0.2">
      <c r="D187" s="28"/>
      <c r="E187" s="28"/>
      <c r="F187" s="28"/>
    </row>
    <row r="188" spans="4:6" x14ac:dyDescent="0.2">
      <c r="D188" s="28"/>
      <c r="E188" s="28"/>
      <c r="F188" s="28"/>
    </row>
    <row r="189" spans="4:6" x14ac:dyDescent="0.2">
      <c r="D189" s="28"/>
      <c r="E189" s="28"/>
      <c r="F189" s="28"/>
    </row>
    <row r="190" spans="4:6" x14ac:dyDescent="0.2">
      <c r="D190" s="28"/>
      <c r="E190" s="28"/>
      <c r="F190" s="28"/>
    </row>
    <row r="191" spans="4:6" x14ac:dyDescent="0.2">
      <c r="D191" s="28"/>
      <c r="E191" s="28"/>
      <c r="F191" s="28"/>
    </row>
    <row r="192" spans="4:6" x14ac:dyDescent="0.2">
      <c r="D192" s="28"/>
      <c r="E192" s="28"/>
      <c r="F192" s="28"/>
    </row>
    <row r="193" spans="4:6" x14ac:dyDescent="0.2">
      <c r="D193" s="28"/>
      <c r="E193" s="28"/>
      <c r="F193" s="28"/>
    </row>
    <row r="194" spans="4:6" x14ac:dyDescent="0.2">
      <c r="D194" s="28"/>
      <c r="E194" s="28"/>
      <c r="F194" s="28"/>
    </row>
    <row r="195" spans="4:6" x14ac:dyDescent="0.2">
      <c r="D195" s="28"/>
      <c r="E195" s="28"/>
      <c r="F195" s="28"/>
    </row>
    <row r="196" spans="4:6" x14ac:dyDescent="0.2">
      <c r="D196" s="28"/>
      <c r="E196" s="28"/>
      <c r="F196" s="28"/>
    </row>
    <row r="197" spans="4:6" x14ac:dyDescent="0.2">
      <c r="D197" s="28"/>
      <c r="E197" s="28"/>
      <c r="F197" s="28"/>
    </row>
    <row r="198" spans="4:6" x14ac:dyDescent="0.2">
      <c r="D198" s="28"/>
      <c r="E198" s="28"/>
      <c r="F198" s="28"/>
    </row>
    <row r="199" spans="4:6" x14ac:dyDescent="0.2">
      <c r="D199" s="28"/>
      <c r="E199" s="28"/>
      <c r="F199" s="28"/>
    </row>
    <row r="200" spans="4:6" x14ac:dyDescent="0.2">
      <c r="D200" s="28"/>
      <c r="E200" s="28"/>
      <c r="F200" s="28"/>
    </row>
    <row r="201" spans="4:6" x14ac:dyDescent="0.2">
      <c r="D201" s="28"/>
      <c r="E201" s="28"/>
      <c r="F201" s="28"/>
    </row>
    <row r="202" spans="4:6" x14ac:dyDescent="0.2">
      <c r="D202" s="28"/>
      <c r="E202" s="28"/>
      <c r="F202" s="28"/>
    </row>
    <row r="203" spans="4:6" x14ac:dyDescent="0.2">
      <c r="D203" s="28"/>
      <c r="E203" s="28"/>
      <c r="F203" s="28"/>
    </row>
    <row r="204" spans="4:6" x14ac:dyDescent="0.2">
      <c r="D204" s="28"/>
      <c r="E204" s="28"/>
      <c r="F204" s="28"/>
    </row>
    <row r="205" spans="4:6" x14ac:dyDescent="0.2">
      <c r="D205" s="28"/>
      <c r="E205" s="28"/>
      <c r="F205" s="28"/>
    </row>
    <row r="206" spans="4:6" x14ac:dyDescent="0.2">
      <c r="D206" s="28"/>
      <c r="E206" s="28"/>
      <c r="F206" s="28"/>
    </row>
    <row r="207" spans="4:6" x14ac:dyDescent="0.2">
      <c r="D207" s="28"/>
      <c r="E207" s="28"/>
      <c r="F207" s="28"/>
    </row>
    <row r="208" spans="4:6" x14ac:dyDescent="0.2">
      <c r="D208" s="28"/>
      <c r="E208" s="28"/>
      <c r="F208" s="28"/>
    </row>
    <row r="209" spans="4:6" x14ac:dyDescent="0.2">
      <c r="D209" s="28"/>
      <c r="E209" s="28"/>
      <c r="F209" s="28"/>
    </row>
    <row r="210" spans="4:6" x14ac:dyDescent="0.2">
      <c r="D210" s="28"/>
      <c r="E210" s="28"/>
      <c r="F210" s="28"/>
    </row>
    <row r="211" spans="4:6" x14ac:dyDescent="0.2">
      <c r="D211" s="28"/>
      <c r="E211" s="28"/>
      <c r="F211" s="28"/>
    </row>
    <row r="212" spans="4:6" x14ac:dyDescent="0.2">
      <c r="D212" s="28"/>
      <c r="E212" s="28"/>
      <c r="F212" s="28"/>
    </row>
    <row r="213" spans="4:6" x14ac:dyDescent="0.2">
      <c r="D213" s="28"/>
      <c r="E213" s="28"/>
      <c r="F213" s="28"/>
    </row>
    <row r="214" spans="4:6" x14ac:dyDescent="0.2">
      <c r="D214" s="28"/>
      <c r="E214" s="28"/>
      <c r="F214" s="28"/>
    </row>
    <row r="215" spans="4:6" x14ac:dyDescent="0.2">
      <c r="D215" s="28"/>
      <c r="E215" s="28"/>
      <c r="F215" s="28"/>
    </row>
    <row r="216" spans="4:6" x14ac:dyDescent="0.2">
      <c r="D216" s="28"/>
      <c r="E216" s="28"/>
      <c r="F216" s="28"/>
    </row>
    <row r="217" spans="4:6" x14ac:dyDescent="0.2">
      <c r="D217" s="28"/>
      <c r="E217" s="28"/>
      <c r="F217" s="28"/>
    </row>
    <row r="218" spans="4:6" x14ac:dyDescent="0.2">
      <c r="D218" s="28"/>
      <c r="E218" s="28"/>
      <c r="F218" s="28"/>
    </row>
    <row r="219" spans="4:6" x14ac:dyDescent="0.2">
      <c r="D219" s="28"/>
      <c r="E219" s="28"/>
      <c r="F219" s="28"/>
    </row>
    <row r="220" spans="4:6" x14ac:dyDescent="0.2">
      <c r="D220" s="28"/>
      <c r="E220" s="28"/>
      <c r="F220" s="28"/>
    </row>
    <row r="221" spans="4:6" x14ac:dyDescent="0.2">
      <c r="D221" s="28"/>
      <c r="E221" s="28"/>
      <c r="F221" s="28"/>
    </row>
    <row r="222" spans="4:6" x14ac:dyDescent="0.2">
      <c r="D222" s="28"/>
      <c r="E222" s="28"/>
      <c r="F222" s="28"/>
    </row>
    <row r="223" spans="4:6" x14ac:dyDescent="0.2">
      <c r="D223" s="28"/>
      <c r="E223" s="28"/>
      <c r="F223" s="28"/>
    </row>
    <row r="224" spans="4:6" x14ac:dyDescent="0.2">
      <c r="D224" s="28"/>
      <c r="E224" s="28"/>
      <c r="F224" s="28"/>
    </row>
    <row r="225" spans="4:6" x14ac:dyDescent="0.2">
      <c r="D225" s="28"/>
      <c r="E225" s="28"/>
      <c r="F225" s="28"/>
    </row>
    <row r="226" spans="4:6" x14ac:dyDescent="0.2">
      <c r="D226" s="28"/>
      <c r="E226" s="28"/>
      <c r="F226" s="28"/>
    </row>
    <row r="227" spans="4:6" x14ac:dyDescent="0.2">
      <c r="D227" s="28"/>
      <c r="E227" s="28"/>
      <c r="F227" s="28"/>
    </row>
    <row r="228" spans="4:6" x14ac:dyDescent="0.2">
      <c r="D228" s="28"/>
      <c r="E228" s="28"/>
      <c r="F228" s="28"/>
    </row>
    <row r="229" spans="4:6" x14ac:dyDescent="0.2">
      <c r="D229" s="28"/>
      <c r="E229" s="28"/>
      <c r="F229" s="28"/>
    </row>
    <row r="230" spans="4:6" x14ac:dyDescent="0.2">
      <c r="D230" s="28"/>
      <c r="E230" s="28"/>
      <c r="F230" s="28"/>
    </row>
    <row r="231" spans="4:6" x14ac:dyDescent="0.2">
      <c r="D231" s="28"/>
      <c r="E231" s="28"/>
      <c r="F231" s="28"/>
    </row>
    <row r="232" spans="4:6" x14ac:dyDescent="0.2">
      <c r="D232" s="28"/>
      <c r="E232" s="28"/>
      <c r="F232" s="28"/>
    </row>
    <row r="233" spans="4:6" x14ac:dyDescent="0.2">
      <c r="D233" s="28"/>
      <c r="E233" s="28"/>
      <c r="F233" s="28"/>
    </row>
    <row r="234" spans="4:6" x14ac:dyDescent="0.2">
      <c r="D234" s="28"/>
      <c r="E234" s="28"/>
      <c r="F234" s="28"/>
    </row>
    <row r="235" spans="4:6" x14ac:dyDescent="0.2">
      <c r="D235" s="28"/>
      <c r="E235" s="28"/>
      <c r="F235" s="28"/>
    </row>
    <row r="236" spans="4:6" x14ac:dyDescent="0.2">
      <c r="D236" s="28"/>
      <c r="E236" s="28"/>
      <c r="F236" s="28"/>
    </row>
    <row r="237" spans="4:6" x14ac:dyDescent="0.2">
      <c r="D237" s="28"/>
      <c r="E237" s="28"/>
      <c r="F237" s="28"/>
    </row>
    <row r="238" spans="4:6" x14ac:dyDescent="0.2">
      <c r="D238" s="28"/>
      <c r="E238" s="28"/>
      <c r="F238" s="28"/>
    </row>
    <row r="239" spans="4:6" x14ac:dyDescent="0.2">
      <c r="D239" s="28"/>
      <c r="E239" s="28"/>
      <c r="F239" s="28"/>
    </row>
    <row r="240" spans="4:6" x14ac:dyDescent="0.2">
      <c r="D240" s="28"/>
      <c r="E240" s="28"/>
      <c r="F240" s="28"/>
    </row>
    <row r="241" spans="4:6" x14ac:dyDescent="0.2">
      <c r="D241" s="28"/>
      <c r="E241" s="28"/>
      <c r="F241" s="28"/>
    </row>
    <row r="242" spans="4:6" x14ac:dyDescent="0.2">
      <c r="D242" s="28"/>
      <c r="E242" s="28"/>
      <c r="F242" s="28"/>
    </row>
    <row r="243" spans="4:6" x14ac:dyDescent="0.2">
      <c r="D243" s="28"/>
      <c r="E243" s="28"/>
      <c r="F243" s="28"/>
    </row>
    <row r="244" spans="4:6" x14ac:dyDescent="0.2">
      <c r="D244" s="28"/>
      <c r="E244" s="28"/>
      <c r="F244" s="28"/>
    </row>
    <row r="245" spans="4:6" x14ac:dyDescent="0.2">
      <c r="D245" s="28"/>
      <c r="E245" s="28"/>
      <c r="F245" s="28"/>
    </row>
    <row r="246" spans="4:6" x14ac:dyDescent="0.2">
      <c r="D246" s="28"/>
      <c r="E246" s="28"/>
      <c r="F246" s="28"/>
    </row>
    <row r="247" spans="4:6" x14ac:dyDescent="0.2">
      <c r="D247" s="28"/>
      <c r="E247" s="28"/>
      <c r="F247" s="28"/>
    </row>
    <row r="248" spans="4:6" x14ac:dyDescent="0.2">
      <c r="D248" s="28"/>
      <c r="E248" s="28"/>
      <c r="F248" s="28"/>
    </row>
    <row r="249" spans="4:6" x14ac:dyDescent="0.2">
      <c r="D249" s="28"/>
      <c r="E249" s="28"/>
      <c r="F249" s="28"/>
    </row>
    <row r="250" spans="4:6" x14ac:dyDescent="0.2">
      <c r="D250" s="28"/>
      <c r="E250" s="28"/>
      <c r="F250" s="28"/>
    </row>
    <row r="251" spans="4:6" x14ac:dyDescent="0.2">
      <c r="D251" s="28"/>
      <c r="E251" s="28"/>
      <c r="F251" s="28"/>
    </row>
    <row r="252" spans="4:6" x14ac:dyDescent="0.2">
      <c r="D252" s="28"/>
      <c r="E252" s="28"/>
      <c r="F252" s="28"/>
    </row>
    <row r="253" spans="4:6" x14ac:dyDescent="0.2">
      <c r="D253" s="28"/>
      <c r="E253" s="28"/>
      <c r="F253" s="28"/>
    </row>
    <row r="254" spans="4:6" x14ac:dyDescent="0.2">
      <c r="D254" s="28"/>
      <c r="E254" s="28"/>
      <c r="F254" s="28"/>
    </row>
    <row r="255" spans="4:6" x14ac:dyDescent="0.2">
      <c r="D255" s="28"/>
      <c r="E255" s="28"/>
      <c r="F255" s="28"/>
    </row>
    <row r="256" spans="4:6" x14ac:dyDescent="0.2">
      <c r="D256" s="28"/>
      <c r="E256" s="28"/>
      <c r="F256" s="28"/>
    </row>
    <row r="257" spans="4:6" x14ac:dyDescent="0.2">
      <c r="D257" s="28"/>
      <c r="E257" s="28"/>
      <c r="F257" s="28"/>
    </row>
    <row r="258" spans="4:6" x14ac:dyDescent="0.2">
      <c r="D258" s="28"/>
      <c r="E258" s="28"/>
      <c r="F258" s="28"/>
    </row>
    <row r="259" spans="4:6" x14ac:dyDescent="0.2">
      <c r="D259" s="28"/>
      <c r="E259" s="28"/>
      <c r="F259" s="28"/>
    </row>
    <row r="260" spans="4:6" x14ac:dyDescent="0.2">
      <c r="D260" s="28"/>
      <c r="E260" s="28"/>
      <c r="F260" s="28"/>
    </row>
    <row r="261" spans="4:6" x14ac:dyDescent="0.2">
      <c r="D261" s="28"/>
      <c r="E261" s="28"/>
      <c r="F261" s="28"/>
    </row>
    <row r="262" spans="4:6" x14ac:dyDescent="0.2">
      <c r="D262" s="28"/>
      <c r="E262" s="28"/>
      <c r="F262" s="28"/>
    </row>
    <row r="263" spans="4:6" x14ac:dyDescent="0.2">
      <c r="D263" s="28"/>
      <c r="E263" s="28"/>
      <c r="F263" s="28"/>
    </row>
    <row r="264" spans="4:6" x14ac:dyDescent="0.2">
      <c r="D264" s="28"/>
      <c r="E264" s="28"/>
      <c r="F264" s="28"/>
    </row>
    <row r="265" spans="4:6" x14ac:dyDescent="0.2">
      <c r="D265" s="28"/>
      <c r="E265" s="28"/>
      <c r="F265" s="28"/>
    </row>
    <row r="266" spans="4:6" x14ac:dyDescent="0.2">
      <c r="D266" s="28"/>
      <c r="E266" s="28"/>
      <c r="F266" s="28"/>
    </row>
    <row r="267" spans="4:6" x14ac:dyDescent="0.2">
      <c r="D267" s="28"/>
      <c r="E267" s="28"/>
      <c r="F267" s="28"/>
    </row>
    <row r="268" spans="4:6" x14ac:dyDescent="0.2">
      <c r="D268" s="28"/>
      <c r="E268" s="28"/>
      <c r="F268" s="28"/>
    </row>
    <row r="269" spans="4:6" x14ac:dyDescent="0.2">
      <c r="D269" s="28"/>
      <c r="E269" s="28"/>
      <c r="F269" s="28"/>
    </row>
    <row r="270" spans="4:6" x14ac:dyDescent="0.2">
      <c r="D270" s="28"/>
      <c r="E270" s="28"/>
      <c r="F270" s="28"/>
    </row>
    <row r="271" spans="4:6" x14ac:dyDescent="0.2">
      <c r="D271" s="28"/>
      <c r="E271" s="28"/>
      <c r="F271" s="28"/>
    </row>
    <row r="272" spans="4:6" x14ac:dyDescent="0.2">
      <c r="D272" s="28"/>
      <c r="E272" s="28"/>
      <c r="F272" s="28"/>
    </row>
    <row r="273" spans="4:6" x14ac:dyDescent="0.2">
      <c r="D273" s="28"/>
      <c r="E273" s="28"/>
      <c r="F273" s="28"/>
    </row>
    <row r="274" spans="4:6" x14ac:dyDescent="0.2">
      <c r="D274" s="28"/>
      <c r="E274" s="28"/>
      <c r="F274" s="28"/>
    </row>
    <row r="275" spans="4:6" x14ac:dyDescent="0.2">
      <c r="D275" s="28"/>
      <c r="E275" s="28"/>
      <c r="F275" s="28"/>
    </row>
    <row r="276" spans="4:6" x14ac:dyDescent="0.2">
      <c r="D276" s="28"/>
      <c r="E276" s="28"/>
      <c r="F276" s="28"/>
    </row>
    <row r="277" spans="4:6" x14ac:dyDescent="0.2">
      <c r="D277" s="28"/>
      <c r="E277" s="28"/>
      <c r="F277" s="28"/>
    </row>
    <row r="278" spans="4:6" x14ac:dyDescent="0.2">
      <c r="D278" s="28"/>
      <c r="E278" s="28"/>
      <c r="F278" s="28"/>
    </row>
    <row r="279" spans="4:6" x14ac:dyDescent="0.2">
      <c r="D279" s="28"/>
      <c r="E279" s="28"/>
      <c r="F279" s="28"/>
    </row>
    <row r="280" spans="4:6" x14ac:dyDescent="0.2">
      <c r="D280" s="28"/>
      <c r="E280" s="28"/>
      <c r="F280" s="28"/>
    </row>
    <row r="281" spans="4:6" x14ac:dyDescent="0.2">
      <c r="D281" s="28"/>
      <c r="E281" s="28"/>
      <c r="F281" s="28"/>
    </row>
    <row r="282" spans="4:6" x14ac:dyDescent="0.2">
      <c r="D282" s="28"/>
      <c r="E282" s="28"/>
      <c r="F282" s="28"/>
    </row>
    <row r="283" spans="4:6" x14ac:dyDescent="0.2">
      <c r="D283" s="28"/>
      <c r="E283" s="28"/>
      <c r="F283" s="28"/>
    </row>
    <row r="284" spans="4:6" x14ac:dyDescent="0.2">
      <c r="D284" s="28"/>
      <c r="E284" s="28"/>
      <c r="F284" s="28"/>
    </row>
    <row r="285" spans="4:6" x14ac:dyDescent="0.2">
      <c r="D285" s="28"/>
      <c r="E285" s="28"/>
      <c r="F285" s="28"/>
    </row>
    <row r="286" spans="4:6" x14ac:dyDescent="0.2">
      <c r="D286" s="28"/>
      <c r="E286" s="28"/>
      <c r="F286" s="28"/>
    </row>
    <row r="287" spans="4:6" x14ac:dyDescent="0.2">
      <c r="D287" s="28"/>
      <c r="E287" s="28"/>
      <c r="F287" s="28"/>
    </row>
    <row r="288" spans="4:6" x14ac:dyDescent="0.2">
      <c r="D288" s="28"/>
      <c r="E288" s="28"/>
      <c r="F288" s="28"/>
    </row>
    <row r="289" spans="4:6" x14ac:dyDescent="0.2">
      <c r="D289" s="28"/>
      <c r="E289" s="28"/>
      <c r="F289" s="28"/>
    </row>
    <row r="290" spans="4:6" x14ac:dyDescent="0.2">
      <c r="D290" s="28"/>
      <c r="E290" s="28"/>
      <c r="F290" s="28"/>
    </row>
    <row r="291" spans="4:6" x14ac:dyDescent="0.2">
      <c r="D291" s="28"/>
      <c r="E291" s="28"/>
      <c r="F291" s="28"/>
    </row>
    <row r="292" spans="4:6" x14ac:dyDescent="0.2">
      <c r="D292" s="28"/>
      <c r="E292" s="28"/>
      <c r="F292" s="28"/>
    </row>
    <row r="293" spans="4:6" x14ac:dyDescent="0.2">
      <c r="D293" s="27"/>
      <c r="E293" s="27"/>
      <c r="F293" s="27"/>
    </row>
    <row r="294" spans="4:6" x14ac:dyDescent="0.2">
      <c r="D294" s="27"/>
      <c r="E294" s="27"/>
      <c r="F294" s="27"/>
    </row>
    <row r="295" spans="4:6" x14ac:dyDescent="0.2">
      <c r="D295" s="27"/>
      <c r="E295" s="27"/>
      <c r="F295" s="27"/>
    </row>
    <row r="296" spans="4:6" x14ac:dyDescent="0.2">
      <c r="D296" s="27"/>
      <c r="E296" s="27"/>
      <c r="F296" s="27"/>
    </row>
    <row r="297" spans="4:6" x14ac:dyDescent="0.2">
      <c r="D297" s="27"/>
      <c r="E297" s="27"/>
      <c r="F297" s="27"/>
    </row>
    <row r="298" spans="4:6" x14ac:dyDescent="0.2">
      <c r="D298" s="27"/>
      <c r="E298" s="27"/>
      <c r="F298" s="27"/>
    </row>
    <row r="299" spans="4:6" x14ac:dyDescent="0.2">
      <c r="D299" s="27"/>
      <c r="E299" s="27"/>
      <c r="F299" s="27"/>
    </row>
    <row r="300" spans="4:6" x14ac:dyDescent="0.2">
      <c r="D300" s="27"/>
      <c r="E300" s="27"/>
      <c r="F300" s="27"/>
    </row>
    <row r="301" spans="4:6" x14ac:dyDescent="0.2">
      <c r="D301" s="27"/>
      <c r="E301" s="27"/>
      <c r="F301" s="27"/>
    </row>
    <row r="302" spans="4:6" x14ac:dyDescent="0.2">
      <c r="D302" s="27"/>
      <c r="E302" s="27"/>
      <c r="F302" s="27"/>
    </row>
    <row r="303" spans="4:6" x14ac:dyDescent="0.2">
      <c r="D303" s="27"/>
      <c r="E303" s="27"/>
      <c r="F303" s="27"/>
    </row>
    <row r="304" spans="4:6" x14ac:dyDescent="0.2">
      <c r="D304" s="27"/>
      <c r="E304" s="27"/>
      <c r="F304" s="27"/>
    </row>
    <row r="305" spans="4:6" x14ac:dyDescent="0.2">
      <c r="D305" s="27"/>
      <c r="E305" s="27"/>
      <c r="F305" s="27"/>
    </row>
    <row r="306" spans="4:6" x14ac:dyDescent="0.2">
      <c r="D306" s="27"/>
      <c r="E306" s="27"/>
      <c r="F306" s="27"/>
    </row>
    <row r="307" spans="4:6" x14ac:dyDescent="0.2">
      <c r="D307" s="27"/>
      <c r="E307" s="27"/>
      <c r="F307" s="27"/>
    </row>
    <row r="308" spans="4:6" x14ac:dyDescent="0.2">
      <c r="D308" s="27"/>
      <c r="E308" s="27"/>
      <c r="F308" s="27"/>
    </row>
    <row r="309" spans="4:6" x14ac:dyDescent="0.2">
      <c r="D309" s="27"/>
      <c r="E309" s="27"/>
      <c r="F309" s="27"/>
    </row>
    <row r="310" spans="4:6" x14ac:dyDescent="0.2">
      <c r="D310" s="27"/>
      <c r="E310" s="27"/>
      <c r="F310" s="27"/>
    </row>
    <row r="311" spans="4:6" x14ac:dyDescent="0.2">
      <c r="D311" s="27"/>
      <c r="E311" s="27"/>
      <c r="F311" s="27"/>
    </row>
    <row r="312" spans="4:6" x14ac:dyDescent="0.2">
      <c r="D312" s="27"/>
      <c r="E312" s="27"/>
      <c r="F312" s="27"/>
    </row>
    <row r="313" spans="4:6" x14ac:dyDescent="0.2">
      <c r="D313" s="27"/>
      <c r="E313" s="27"/>
      <c r="F313" s="27"/>
    </row>
    <row r="314" spans="4:6" x14ac:dyDescent="0.2">
      <c r="D314" s="27"/>
      <c r="E314" s="27"/>
      <c r="F314" s="27"/>
    </row>
    <row r="315" spans="4:6" x14ac:dyDescent="0.2">
      <c r="D315" s="27"/>
      <c r="E315" s="27"/>
      <c r="F315" s="27"/>
    </row>
    <row r="316" spans="4:6" x14ac:dyDescent="0.2">
      <c r="D316" s="27"/>
      <c r="E316" s="27"/>
      <c r="F316" s="27"/>
    </row>
    <row r="317" spans="4:6" x14ac:dyDescent="0.2">
      <c r="D317" s="27"/>
      <c r="E317" s="27"/>
      <c r="F317" s="27"/>
    </row>
    <row r="318" spans="4:6" x14ac:dyDescent="0.2">
      <c r="D318" s="27"/>
      <c r="E318" s="27"/>
      <c r="F318" s="27"/>
    </row>
    <row r="319" spans="4:6" x14ac:dyDescent="0.2">
      <c r="D319" s="27"/>
      <c r="E319" s="27"/>
      <c r="F319" s="27"/>
    </row>
    <row r="320" spans="4:6" x14ac:dyDescent="0.2">
      <c r="D320" s="27"/>
      <c r="E320" s="27"/>
      <c r="F320" s="27"/>
    </row>
    <row r="321" spans="4:6" x14ac:dyDescent="0.2">
      <c r="D321" s="27"/>
      <c r="E321" s="27"/>
      <c r="F321" s="27"/>
    </row>
    <row r="322" spans="4:6" x14ac:dyDescent="0.2">
      <c r="D322" s="27"/>
      <c r="E322" s="27"/>
      <c r="F322" s="27"/>
    </row>
    <row r="323" spans="4:6" x14ac:dyDescent="0.2">
      <c r="D323" s="27"/>
      <c r="E323" s="27"/>
      <c r="F323" s="27"/>
    </row>
    <row r="324" spans="4:6" x14ac:dyDescent="0.2">
      <c r="D324" s="27"/>
      <c r="E324" s="27"/>
      <c r="F324" s="27"/>
    </row>
    <row r="325" spans="4:6" x14ac:dyDescent="0.2">
      <c r="D325" s="27"/>
      <c r="E325" s="27"/>
      <c r="F325" s="27"/>
    </row>
    <row r="326" spans="4:6" x14ac:dyDescent="0.2">
      <c r="D326" s="27"/>
      <c r="E326" s="27"/>
      <c r="F326" s="27"/>
    </row>
    <row r="327" spans="4:6" x14ac:dyDescent="0.2">
      <c r="D327" s="27"/>
      <c r="E327" s="27"/>
      <c r="F327" s="27"/>
    </row>
    <row r="328" spans="4:6" x14ac:dyDescent="0.2">
      <c r="D328" s="27"/>
      <c r="E328" s="27"/>
      <c r="F328" s="27"/>
    </row>
    <row r="329" spans="4:6" x14ac:dyDescent="0.2">
      <c r="D329" s="27"/>
      <c r="E329" s="27"/>
      <c r="F329" s="27"/>
    </row>
    <row r="330" spans="4:6" x14ac:dyDescent="0.2">
      <c r="D330" s="27"/>
      <c r="E330" s="27"/>
      <c r="F330" s="27"/>
    </row>
    <row r="331" spans="4:6" x14ac:dyDescent="0.2">
      <c r="D331" s="27"/>
      <c r="E331" s="27"/>
      <c r="F331" s="27"/>
    </row>
    <row r="332" spans="4:6" x14ac:dyDescent="0.2">
      <c r="D332" s="27"/>
      <c r="E332" s="27"/>
      <c r="F332" s="27"/>
    </row>
    <row r="333" spans="4:6" x14ac:dyDescent="0.2">
      <c r="D333" s="27"/>
      <c r="E333" s="27"/>
      <c r="F333" s="27"/>
    </row>
    <row r="334" spans="4:6" x14ac:dyDescent="0.2">
      <c r="D334" s="27"/>
      <c r="E334" s="27"/>
      <c r="F334" s="27"/>
    </row>
    <row r="335" spans="4:6" x14ac:dyDescent="0.2">
      <c r="D335" s="27"/>
      <c r="E335" s="27"/>
      <c r="F335" s="27"/>
    </row>
    <row r="336" spans="4:6" x14ac:dyDescent="0.2">
      <c r="D336" s="27"/>
      <c r="E336" s="27"/>
      <c r="F336" s="27"/>
    </row>
    <row r="337" spans="4:6" x14ac:dyDescent="0.2">
      <c r="D337" s="27"/>
      <c r="E337" s="27"/>
      <c r="F337" s="27"/>
    </row>
    <row r="338" spans="4:6" x14ac:dyDescent="0.2">
      <c r="D338" s="27"/>
      <c r="E338" s="27"/>
      <c r="F338" s="27"/>
    </row>
    <row r="339" spans="4:6" x14ac:dyDescent="0.2">
      <c r="D339" s="27"/>
      <c r="E339" s="27"/>
      <c r="F339" s="27"/>
    </row>
    <row r="340" spans="4:6" x14ac:dyDescent="0.2">
      <c r="D340" s="27"/>
      <c r="E340" s="27"/>
      <c r="F340" s="27"/>
    </row>
    <row r="341" spans="4:6" x14ac:dyDescent="0.2">
      <c r="D341" s="27"/>
      <c r="E341" s="27"/>
      <c r="F341" s="27"/>
    </row>
    <row r="342" spans="4:6" x14ac:dyDescent="0.2">
      <c r="D342" s="27"/>
      <c r="E342" s="27"/>
      <c r="F342" s="27"/>
    </row>
    <row r="343" spans="4:6" x14ac:dyDescent="0.2">
      <c r="D343" s="27"/>
      <c r="E343" s="27"/>
      <c r="F343" s="27"/>
    </row>
    <row r="344" spans="4:6" x14ac:dyDescent="0.2">
      <c r="D344" s="27"/>
      <c r="E344" s="27"/>
      <c r="F344" s="27"/>
    </row>
    <row r="345" spans="4:6" x14ac:dyDescent="0.2">
      <c r="D345" s="27"/>
      <c r="E345" s="27"/>
      <c r="F345" s="27"/>
    </row>
    <row r="346" spans="4:6" x14ac:dyDescent="0.2">
      <c r="D346" s="27"/>
      <c r="E346" s="27"/>
      <c r="F346" s="27"/>
    </row>
    <row r="347" spans="4:6" x14ac:dyDescent="0.2">
      <c r="D347" s="27"/>
      <c r="E347" s="27"/>
      <c r="F347" s="27"/>
    </row>
    <row r="348" spans="4:6" x14ac:dyDescent="0.2">
      <c r="D348" s="27"/>
      <c r="E348" s="27"/>
      <c r="F348" s="27"/>
    </row>
    <row r="349" spans="4:6" x14ac:dyDescent="0.2">
      <c r="D349" s="27"/>
      <c r="E349" s="27"/>
      <c r="F349" s="27"/>
    </row>
    <row r="350" spans="4:6" x14ac:dyDescent="0.2">
      <c r="D350" s="27"/>
      <c r="E350" s="27"/>
      <c r="F350" s="27"/>
    </row>
    <row r="351" spans="4:6" x14ac:dyDescent="0.2">
      <c r="D351" s="27"/>
      <c r="E351" s="27"/>
      <c r="F351" s="27"/>
    </row>
    <row r="352" spans="4:6" x14ac:dyDescent="0.2">
      <c r="D352" s="27"/>
      <c r="E352" s="27"/>
      <c r="F352" s="27"/>
    </row>
    <row r="353" spans="4:6" x14ac:dyDescent="0.2">
      <c r="D353" s="27"/>
      <c r="E353" s="27"/>
      <c r="F353" s="27"/>
    </row>
    <row r="354" spans="4:6" x14ac:dyDescent="0.2">
      <c r="D354" s="27"/>
      <c r="E354" s="27"/>
      <c r="F354" s="27"/>
    </row>
    <row r="355" spans="4:6" x14ac:dyDescent="0.2">
      <c r="D355" s="27"/>
      <c r="E355" s="27"/>
      <c r="F355" s="27"/>
    </row>
    <row r="356" spans="4:6" x14ac:dyDescent="0.2">
      <c r="D356" s="27"/>
      <c r="E356" s="27"/>
      <c r="F356" s="27"/>
    </row>
    <row r="357" spans="4:6" x14ac:dyDescent="0.2">
      <c r="D357" s="27"/>
      <c r="E357" s="27"/>
      <c r="F357" s="27"/>
    </row>
    <row r="358" spans="4:6" x14ac:dyDescent="0.2">
      <c r="D358" s="27"/>
      <c r="E358" s="27"/>
      <c r="F358" s="27"/>
    </row>
    <row r="359" spans="4:6" x14ac:dyDescent="0.2">
      <c r="D359" s="27"/>
      <c r="E359" s="27"/>
      <c r="F359" s="27"/>
    </row>
    <row r="360" spans="4:6" x14ac:dyDescent="0.2">
      <c r="D360" s="27"/>
      <c r="E360" s="27"/>
      <c r="F360" s="27"/>
    </row>
    <row r="361" spans="4:6" x14ac:dyDescent="0.2">
      <c r="D361" s="27"/>
      <c r="E361" s="27"/>
      <c r="F361" s="27"/>
    </row>
    <row r="362" spans="4:6" x14ac:dyDescent="0.2">
      <c r="D362" s="27"/>
      <c r="E362" s="27"/>
      <c r="F362" s="27"/>
    </row>
    <row r="363" spans="4:6" x14ac:dyDescent="0.2">
      <c r="D363" s="27"/>
      <c r="E363" s="27"/>
      <c r="F363" s="27"/>
    </row>
    <row r="364" spans="4:6" x14ac:dyDescent="0.2">
      <c r="D364" s="27"/>
      <c r="E364" s="27"/>
      <c r="F364" s="27"/>
    </row>
    <row r="365" spans="4:6" x14ac:dyDescent="0.2">
      <c r="D365" s="27"/>
      <c r="E365" s="27"/>
      <c r="F365" s="27"/>
    </row>
    <row r="366" spans="4:6" x14ac:dyDescent="0.2">
      <c r="D366" s="27"/>
      <c r="E366" s="27"/>
      <c r="F366" s="27"/>
    </row>
    <row r="367" spans="4:6" x14ac:dyDescent="0.2">
      <c r="D367" s="27"/>
      <c r="E367" s="27"/>
      <c r="F367" s="27"/>
    </row>
    <row r="368" spans="4:6" x14ac:dyDescent="0.2">
      <c r="D368" s="27"/>
      <c r="E368" s="27"/>
      <c r="F368" s="27"/>
    </row>
    <row r="369" spans="4:6" x14ac:dyDescent="0.2">
      <c r="D369" s="27"/>
      <c r="E369" s="27"/>
      <c r="F369" s="27"/>
    </row>
    <row r="370" spans="4:6" x14ac:dyDescent="0.2">
      <c r="D370" s="27"/>
      <c r="E370" s="27"/>
      <c r="F370" s="27"/>
    </row>
    <row r="371" spans="4:6" x14ac:dyDescent="0.2">
      <c r="D371" s="27"/>
      <c r="E371" s="27"/>
      <c r="F371" s="27"/>
    </row>
    <row r="372" spans="4:6" x14ac:dyDescent="0.2">
      <c r="D372" s="27"/>
      <c r="E372" s="27"/>
      <c r="F372" s="27"/>
    </row>
    <row r="373" spans="4:6" x14ac:dyDescent="0.2">
      <c r="D373" s="27"/>
      <c r="E373" s="27"/>
      <c r="F373" s="27"/>
    </row>
    <row r="374" spans="4:6" x14ac:dyDescent="0.2">
      <c r="D374" s="27"/>
      <c r="E374" s="27"/>
      <c r="F374" s="27"/>
    </row>
    <row r="375" spans="4:6" x14ac:dyDescent="0.2">
      <c r="D375" s="27"/>
      <c r="E375" s="27"/>
      <c r="F375" s="27"/>
    </row>
    <row r="376" spans="4:6" x14ac:dyDescent="0.2">
      <c r="D376" s="27"/>
      <c r="E376" s="27"/>
      <c r="F376" s="27"/>
    </row>
    <row r="377" spans="4:6" x14ac:dyDescent="0.2">
      <c r="D377" s="27"/>
      <c r="E377" s="27"/>
      <c r="F377" s="27"/>
    </row>
    <row r="378" spans="4:6" x14ac:dyDescent="0.2">
      <c r="D378" s="27"/>
      <c r="E378" s="27"/>
      <c r="F378" s="27"/>
    </row>
    <row r="379" spans="4:6" x14ac:dyDescent="0.2">
      <c r="D379" s="27"/>
      <c r="E379" s="27"/>
      <c r="F379" s="27"/>
    </row>
    <row r="380" spans="4:6" x14ac:dyDescent="0.2">
      <c r="D380" s="27"/>
      <c r="E380" s="27"/>
      <c r="F380" s="27"/>
    </row>
    <row r="381" spans="4:6" x14ac:dyDescent="0.2">
      <c r="D381" s="27"/>
      <c r="E381" s="27"/>
      <c r="F381" s="27"/>
    </row>
    <row r="382" spans="4:6" x14ac:dyDescent="0.2">
      <c r="D382" s="27"/>
      <c r="E382" s="27"/>
      <c r="F382" s="27"/>
    </row>
    <row r="383" spans="4:6" x14ac:dyDescent="0.2">
      <c r="D383" s="27"/>
      <c r="E383" s="27"/>
      <c r="F383" s="27"/>
    </row>
    <row r="384" spans="4:6" x14ac:dyDescent="0.2">
      <c r="D384" s="27"/>
      <c r="E384" s="27"/>
      <c r="F384" s="27"/>
    </row>
    <row r="385" spans="4:6" x14ac:dyDescent="0.2">
      <c r="D385" s="27"/>
      <c r="E385" s="27"/>
      <c r="F385" s="27"/>
    </row>
    <row r="386" spans="4:6" x14ac:dyDescent="0.2">
      <c r="D386" s="27"/>
      <c r="E386" s="27"/>
      <c r="F386" s="27"/>
    </row>
    <row r="387" spans="4:6" x14ac:dyDescent="0.2">
      <c r="D387" s="27"/>
      <c r="E387" s="27"/>
      <c r="F387" s="27"/>
    </row>
    <row r="388" spans="4:6" x14ac:dyDescent="0.2">
      <c r="D388" s="27"/>
      <c r="E388" s="27"/>
      <c r="F388" s="27"/>
    </row>
    <row r="389" spans="4:6" x14ac:dyDescent="0.2">
      <c r="D389" s="27"/>
      <c r="E389" s="27"/>
      <c r="F389" s="27"/>
    </row>
    <row r="390" spans="4:6" x14ac:dyDescent="0.2">
      <c r="D390" s="27"/>
      <c r="E390" s="27"/>
      <c r="F390" s="27"/>
    </row>
    <row r="391" spans="4:6" x14ac:dyDescent="0.2">
      <c r="D391" s="27"/>
      <c r="E391" s="27"/>
      <c r="F391" s="27"/>
    </row>
    <row r="392" spans="4:6" x14ac:dyDescent="0.2">
      <c r="D392" s="27"/>
      <c r="E392" s="27"/>
      <c r="F392" s="27"/>
    </row>
    <row r="393" spans="4:6" x14ac:dyDescent="0.2">
      <c r="D393" s="27"/>
      <c r="E393" s="27"/>
      <c r="F393" s="27"/>
    </row>
    <row r="394" spans="4:6" x14ac:dyDescent="0.2">
      <c r="D394" s="27"/>
      <c r="E394" s="27"/>
      <c r="F394" s="27"/>
    </row>
    <row r="395" spans="4:6" x14ac:dyDescent="0.2">
      <c r="D395" s="27"/>
      <c r="E395" s="27"/>
      <c r="F395" s="27"/>
    </row>
    <row r="396" spans="4:6" x14ac:dyDescent="0.2">
      <c r="D396" s="27"/>
      <c r="E396" s="27"/>
      <c r="F396" s="27"/>
    </row>
    <row r="397" spans="4:6" x14ac:dyDescent="0.2">
      <c r="D397" s="27"/>
      <c r="E397" s="27"/>
      <c r="F397" s="27"/>
    </row>
    <row r="398" spans="4:6" x14ac:dyDescent="0.2">
      <c r="D398" s="27"/>
      <c r="E398" s="27"/>
      <c r="F398" s="27"/>
    </row>
    <row r="399" spans="4:6" x14ac:dyDescent="0.2">
      <c r="D399" s="27"/>
      <c r="E399" s="27"/>
      <c r="F399" s="27"/>
    </row>
    <row r="400" spans="4:6" x14ac:dyDescent="0.2">
      <c r="D400" s="27"/>
      <c r="E400" s="27"/>
      <c r="F400" s="27"/>
    </row>
    <row r="401" spans="4:6" x14ac:dyDescent="0.2">
      <c r="D401" s="27"/>
      <c r="E401" s="27"/>
      <c r="F401" s="27"/>
    </row>
    <row r="402" spans="4:6" x14ac:dyDescent="0.2">
      <c r="D402" s="27"/>
      <c r="E402" s="27"/>
      <c r="F402" s="27"/>
    </row>
    <row r="403" spans="4:6" x14ac:dyDescent="0.2">
      <c r="D403" s="27"/>
      <c r="E403" s="27"/>
      <c r="F403" s="27"/>
    </row>
    <row r="404" spans="4:6" x14ac:dyDescent="0.2">
      <c r="D404" s="27"/>
      <c r="E404" s="27"/>
      <c r="F404" s="27"/>
    </row>
    <row r="405" spans="4:6" x14ac:dyDescent="0.2">
      <c r="D405" s="27"/>
      <c r="E405" s="27"/>
      <c r="F405" s="27"/>
    </row>
    <row r="406" spans="4:6" x14ac:dyDescent="0.2">
      <c r="D406" s="27"/>
      <c r="E406" s="27"/>
      <c r="F406" s="27"/>
    </row>
    <row r="407" spans="4:6" x14ac:dyDescent="0.2">
      <c r="D407" s="27"/>
      <c r="E407" s="27"/>
      <c r="F407" s="27"/>
    </row>
    <row r="408" spans="4:6" x14ac:dyDescent="0.2">
      <c r="D408" s="27"/>
      <c r="E408" s="27"/>
      <c r="F408" s="27"/>
    </row>
    <row r="409" spans="4:6" x14ac:dyDescent="0.2">
      <c r="D409" s="27"/>
      <c r="E409" s="27"/>
      <c r="F409" s="27"/>
    </row>
    <row r="410" spans="4:6" x14ac:dyDescent="0.2">
      <c r="D410" s="27"/>
      <c r="E410" s="27"/>
      <c r="F410" s="27"/>
    </row>
    <row r="411" spans="4:6" x14ac:dyDescent="0.2">
      <c r="D411" s="27"/>
      <c r="E411" s="27"/>
      <c r="F411" s="27"/>
    </row>
    <row r="412" spans="4:6" x14ac:dyDescent="0.2">
      <c r="D412" s="27"/>
      <c r="E412" s="27"/>
      <c r="F412" s="27"/>
    </row>
    <row r="413" spans="4:6" x14ac:dyDescent="0.2">
      <c r="D413" s="27"/>
      <c r="E413" s="27"/>
      <c r="F413" s="27"/>
    </row>
    <row r="414" spans="4:6" x14ac:dyDescent="0.2">
      <c r="D414" s="27"/>
      <c r="E414" s="27"/>
      <c r="F414" s="27"/>
    </row>
    <row r="415" spans="4:6" x14ac:dyDescent="0.2">
      <c r="D415" s="27"/>
      <c r="E415" s="27"/>
      <c r="F415" s="27"/>
    </row>
    <row r="416" spans="4:6" x14ac:dyDescent="0.2">
      <c r="D416" s="27"/>
      <c r="E416" s="27"/>
      <c r="F416" s="27"/>
    </row>
    <row r="417" spans="4:6" x14ac:dyDescent="0.2">
      <c r="D417" s="27"/>
      <c r="E417" s="27"/>
      <c r="F417" s="27"/>
    </row>
    <row r="418" spans="4:6" x14ac:dyDescent="0.2">
      <c r="D418" s="27"/>
      <c r="E418" s="27"/>
      <c r="F418" s="27"/>
    </row>
    <row r="419" spans="4:6" x14ac:dyDescent="0.2">
      <c r="D419" s="27"/>
      <c r="E419" s="27"/>
      <c r="F419" s="27"/>
    </row>
    <row r="420" spans="4:6" x14ac:dyDescent="0.2">
      <c r="D420" s="27"/>
      <c r="E420" s="27"/>
      <c r="F420" s="27"/>
    </row>
    <row r="421" spans="4:6" x14ac:dyDescent="0.2">
      <c r="D421" s="27"/>
      <c r="E421" s="27"/>
      <c r="F421" s="27"/>
    </row>
    <row r="422" spans="4:6" x14ac:dyDescent="0.2">
      <c r="D422" s="27"/>
      <c r="E422" s="27"/>
      <c r="F422" s="27"/>
    </row>
    <row r="423" spans="4:6" x14ac:dyDescent="0.2">
      <c r="D423" s="27"/>
      <c r="E423" s="27"/>
      <c r="F423" s="27"/>
    </row>
    <row r="424" spans="4:6" x14ac:dyDescent="0.2">
      <c r="D424" s="27"/>
      <c r="E424" s="27"/>
      <c r="F424" s="27"/>
    </row>
    <row r="425" spans="4:6" x14ac:dyDescent="0.2">
      <c r="D425" s="27"/>
      <c r="E425" s="27"/>
      <c r="F425" s="27"/>
    </row>
    <row r="426" spans="4:6" x14ac:dyDescent="0.2">
      <c r="D426" s="27"/>
      <c r="E426" s="27"/>
      <c r="F426" s="27"/>
    </row>
    <row r="427" spans="4:6" x14ac:dyDescent="0.2">
      <c r="D427" s="27"/>
      <c r="E427" s="27"/>
      <c r="F427" s="27"/>
    </row>
    <row r="428" spans="4:6" x14ac:dyDescent="0.2">
      <c r="D428" s="27"/>
      <c r="E428" s="27"/>
      <c r="F428" s="27"/>
    </row>
    <row r="429" spans="4:6" x14ac:dyDescent="0.2">
      <c r="D429" s="27"/>
      <c r="E429" s="27"/>
      <c r="F429" s="27"/>
    </row>
    <row r="430" spans="4:6" x14ac:dyDescent="0.2">
      <c r="D430" s="27"/>
      <c r="E430" s="27"/>
      <c r="F430" s="27"/>
    </row>
    <row r="431" spans="4:6" x14ac:dyDescent="0.2">
      <c r="D431" s="27"/>
      <c r="E431" s="27"/>
      <c r="F431" s="27"/>
    </row>
    <row r="432" spans="4:6" x14ac:dyDescent="0.2">
      <c r="D432" s="27"/>
      <c r="E432" s="27"/>
      <c r="F432" s="27"/>
    </row>
    <row r="433" spans="4:6" x14ac:dyDescent="0.2">
      <c r="D433" s="27"/>
      <c r="E433" s="27"/>
      <c r="F433" s="27"/>
    </row>
    <row r="434" spans="4:6" x14ac:dyDescent="0.2">
      <c r="D434" s="27"/>
      <c r="E434" s="27"/>
      <c r="F434" s="27"/>
    </row>
    <row r="435" spans="4:6" x14ac:dyDescent="0.2">
      <c r="D435" s="27"/>
      <c r="E435" s="27"/>
      <c r="F435" s="27"/>
    </row>
    <row r="436" spans="4:6" x14ac:dyDescent="0.2">
      <c r="D436" s="27"/>
      <c r="E436" s="27"/>
      <c r="F436" s="27"/>
    </row>
    <row r="437" spans="4:6" x14ac:dyDescent="0.2">
      <c r="D437" s="27"/>
      <c r="E437" s="27"/>
      <c r="F437" s="27"/>
    </row>
    <row r="438" spans="4:6" x14ac:dyDescent="0.2">
      <c r="D438" s="27"/>
      <c r="E438" s="27"/>
      <c r="F438" s="27"/>
    </row>
    <row r="439" spans="4:6" x14ac:dyDescent="0.2">
      <c r="D439" s="27"/>
      <c r="E439" s="27"/>
      <c r="F439" s="27"/>
    </row>
    <row r="440" spans="4:6" x14ac:dyDescent="0.2">
      <c r="D440" s="27"/>
      <c r="E440" s="27"/>
      <c r="F440" s="27"/>
    </row>
    <row r="441" spans="4:6" x14ac:dyDescent="0.2">
      <c r="D441" s="27"/>
      <c r="E441" s="27"/>
      <c r="F441" s="27"/>
    </row>
    <row r="442" spans="4:6" x14ac:dyDescent="0.2">
      <c r="D442" s="27"/>
      <c r="E442" s="27"/>
      <c r="F442" s="27"/>
    </row>
    <row r="443" spans="4:6" x14ac:dyDescent="0.2">
      <c r="D443" s="27"/>
      <c r="E443" s="27"/>
      <c r="F443" s="27"/>
    </row>
    <row r="444" spans="4:6" x14ac:dyDescent="0.2">
      <c r="D444" s="27"/>
      <c r="E444" s="27"/>
      <c r="F444" s="27"/>
    </row>
    <row r="445" spans="4:6" x14ac:dyDescent="0.2">
      <c r="D445" s="27"/>
      <c r="E445" s="27"/>
      <c r="F445" s="27"/>
    </row>
    <row r="446" spans="4:6" x14ac:dyDescent="0.2">
      <c r="D446" s="27"/>
      <c r="E446" s="27"/>
      <c r="F446" s="27"/>
    </row>
  </sheetData>
  <mergeCells count="11">
    <mergeCell ref="D1:F1"/>
    <mergeCell ref="B3:F6"/>
    <mergeCell ref="B9:F9"/>
    <mergeCell ref="E12:E14"/>
    <mergeCell ref="E37:E38"/>
    <mergeCell ref="F12:F14"/>
    <mergeCell ref="F37:F38"/>
    <mergeCell ref="B37:C38"/>
    <mergeCell ref="D37:D38"/>
    <mergeCell ref="B12:C14"/>
    <mergeCell ref="D12:D14"/>
  </mergeCells>
  <phoneticPr fontId="41" type="noConversion"/>
  <pageMargins left="0.7" right="0.7" top="0.75" bottom="0.75" header="0.3" footer="0.3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1"/>
  <sheetViews>
    <sheetView topLeftCell="A10" workbookViewId="0">
      <selection activeCell="I13" sqref="I13"/>
    </sheetView>
  </sheetViews>
  <sheetFormatPr defaultRowHeight="15" x14ac:dyDescent="0.25"/>
  <cols>
    <col min="1" max="1" width="5.85546875" style="45" customWidth="1"/>
    <col min="2" max="2" width="43.5703125" style="46" customWidth="1"/>
    <col min="3" max="5" width="14" style="45" customWidth="1"/>
    <col min="6" max="6" width="47.28515625" style="427" customWidth="1"/>
    <col min="7" max="9" width="14" style="427" customWidth="1"/>
    <col min="10" max="10" width="4.140625" style="45" customWidth="1"/>
    <col min="11" max="16384" width="9.140625" style="45"/>
  </cols>
  <sheetData>
    <row r="1" spans="1:10" x14ac:dyDescent="0.25">
      <c r="H1" s="524" t="s">
        <v>375</v>
      </c>
      <c r="I1" s="525"/>
    </row>
    <row r="2" spans="1:10" s="228" customFormat="1" ht="37.5" x14ac:dyDescent="0.25">
      <c r="A2" s="226"/>
      <c r="B2" s="227" t="s">
        <v>158</v>
      </c>
      <c r="C2" s="225"/>
      <c r="D2" s="225"/>
      <c r="E2" s="225"/>
      <c r="F2" s="428"/>
      <c r="G2" s="428"/>
      <c r="H2" s="428"/>
      <c r="I2" s="428"/>
      <c r="J2" s="521"/>
    </row>
    <row r="3" spans="1:10" ht="48.75" customHeight="1" thickBot="1" x14ac:dyDescent="0.3">
      <c r="A3" s="96"/>
      <c r="B3" s="97"/>
      <c r="C3" s="96"/>
      <c r="D3" s="226"/>
      <c r="E3" s="226"/>
      <c r="F3" s="429"/>
      <c r="G3" s="98"/>
      <c r="H3" s="526" t="s">
        <v>449</v>
      </c>
      <c r="I3" s="526"/>
      <c r="J3" s="521"/>
    </row>
    <row r="4" spans="1:10" ht="15.75" thickBot="1" x14ac:dyDescent="0.3">
      <c r="A4" s="522" t="s">
        <v>144</v>
      </c>
      <c r="B4" s="89" t="s">
        <v>0</v>
      </c>
      <c r="C4" s="90"/>
      <c r="D4" s="90"/>
      <c r="E4" s="90"/>
      <c r="F4" s="89" t="s">
        <v>64</v>
      </c>
      <c r="G4" s="91"/>
      <c r="H4" s="91"/>
      <c r="I4" s="91"/>
      <c r="J4" s="521"/>
    </row>
    <row r="5" spans="1:10" s="47" customFormat="1" ht="36.75" thickBot="1" x14ac:dyDescent="0.3">
      <c r="A5" s="523"/>
      <c r="B5" s="92" t="s">
        <v>159</v>
      </c>
      <c r="C5" s="93" t="s">
        <v>532</v>
      </c>
      <c r="D5" s="94" t="s">
        <v>533</v>
      </c>
      <c r="E5" s="93" t="s">
        <v>534</v>
      </c>
      <c r="F5" s="92" t="s">
        <v>159</v>
      </c>
      <c r="G5" s="93" t="str">
        <f>+C5</f>
        <v>2019. évi eredeti előirányzat</v>
      </c>
      <c r="H5" s="94" t="str">
        <f>+D5</f>
        <v>2019. évi módosított előirányzat</v>
      </c>
      <c r="I5" s="95" t="s">
        <v>508</v>
      </c>
      <c r="J5" s="521"/>
    </row>
    <row r="6" spans="1:10" s="48" customFormat="1" ht="12.75" thickBot="1" x14ac:dyDescent="0.3">
      <c r="A6" s="99" t="s">
        <v>146</v>
      </c>
      <c r="B6" s="92" t="s">
        <v>147</v>
      </c>
      <c r="C6" s="93" t="s">
        <v>148</v>
      </c>
      <c r="D6" s="93" t="s">
        <v>160</v>
      </c>
      <c r="E6" s="93" t="s">
        <v>149</v>
      </c>
      <c r="F6" s="92" t="s">
        <v>150</v>
      </c>
      <c r="G6" s="93" t="s">
        <v>161</v>
      </c>
      <c r="H6" s="93" t="s">
        <v>162</v>
      </c>
      <c r="I6" s="95" t="s">
        <v>163</v>
      </c>
      <c r="J6" s="521"/>
    </row>
    <row r="7" spans="1:10" x14ac:dyDescent="0.25">
      <c r="A7" s="100" t="s">
        <v>32</v>
      </c>
      <c r="B7" s="101" t="s">
        <v>164</v>
      </c>
      <c r="C7" s="202">
        <v>44431053</v>
      </c>
      <c r="D7" s="202">
        <v>48134247</v>
      </c>
      <c r="E7" s="202">
        <v>48134247</v>
      </c>
      <c r="F7" s="101" t="s">
        <v>165</v>
      </c>
      <c r="G7" s="202">
        <v>32386800</v>
      </c>
      <c r="H7" s="202">
        <v>35086800</v>
      </c>
      <c r="I7" s="430">
        <v>32925758</v>
      </c>
      <c r="J7" s="521"/>
    </row>
    <row r="8" spans="1:10" ht="24" x14ac:dyDescent="0.25">
      <c r="A8" s="102" t="s">
        <v>33</v>
      </c>
      <c r="B8" s="103" t="s">
        <v>166</v>
      </c>
      <c r="C8" s="203">
        <v>6417000</v>
      </c>
      <c r="D8" s="203">
        <v>7214000</v>
      </c>
      <c r="E8" s="203">
        <v>7197779</v>
      </c>
      <c r="F8" s="103" t="s">
        <v>151</v>
      </c>
      <c r="G8" s="203">
        <v>6259500</v>
      </c>
      <c r="H8" s="203">
        <v>6724500</v>
      </c>
      <c r="I8" s="211">
        <v>6525579</v>
      </c>
      <c r="J8" s="521"/>
    </row>
    <row r="9" spans="1:10" x14ac:dyDescent="0.25">
      <c r="A9" s="102" t="s">
        <v>34</v>
      </c>
      <c r="B9" s="103" t="s">
        <v>446</v>
      </c>
      <c r="C9" s="203"/>
      <c r="D9" s="203"/>
      <c r="E9" s="203"/>
      <c r="F9" s="103" t="s">
        <v>167</v>
      </c>
      <c r="G9" s="203">
        <v>25893800</v>
      </c>
      <c r="H9" s="203">
        <v>29974800</v>
      </c>
      <c r="I9" s="211">
        <v>29632605</v>
      </c>
      <c r="J9" s="521"/>
    </row>
    <row r="10" spans="1:10" x14ac:dyDescent="0.25">
      <c r="A10" s="102" t="s">
        <v>35</v>
      </c>
      <c r="B10" s="103" t="s">
        <v>168</v>
      </c>
      <c r="C10" s="203">
        <v>10500000</v>
      </c>
      <c r="D10" s="203">
        <v>11710000</v>
      </c>
      <c r="E10" s="203">
        <v>11475306</v>
      </c>
      <c r="F10" s="103" t="s">
        <v>152</v>
      </c>
      <c r="G10" s="203">
        <v>2019000</v>
      </c>
      <c r="H10" s="203">
        <v>2581000</v>
      </c>
      <c r="I10" s="211">
        <v>2574430</v>
      </c>
      <c r="J10" s="521"/>
    </row>
    <row r="11" spans="1:10" x14ac:dyDescent="0.25">
      <c r="A11" s="102" t="s">
        <v>36</v>
      </c>
      <c r="B11" s="104" t="s">
        <v>495</v>
      </c>
      <c r="C11" s="203">
        <v>0</v>
      </c>
      <c r="D11" s="203"/>
      <c r="E11" s="203"/>
      <c r="F11" s="103" t="s">
        <v>153</v>
      </c>
      <c r="G11" s="203">
        <v>3409000</v>
      </c>
      <c r="H11" s="203">
        <v>3834000</v>
      </c>
      <c r="I11" s="211">
        <v>3446000</v>
      </c>
      <c r="J11" s="521"/>
    </row>
    <row r="12" spans="1:10" x14ac:dyDescent="0.25">
      <c r="A12" s="102" t="s">
        <v>37</v>
      </c>
      <c r="B12" s="103" t="s">
        <v>169</v>
      </c>
      <c r="C12" s="204"/>
      <c r="D12" s="204"/>
      <c r="E12" s="204"/>
      <c r="F12" s="103" t="s">
        <v>170</v>
      </c>
      <c r="G12" s="203">
        <v>23257480</v>
      </c>
      <c r="H12" s="203">
        <v>73223393</v>
      </c>
      <c r="I12" s="211">
        <v>0</v>
      </c>
      <c r="J12" s="521"/>
    </row>
    <row r="13" spans="1:10" x14ac:dyDescent="0.25">
      <c r="A13" s="102" t="s">
        <v>38</v>
      </c>
      <c r="B13" s="103" t="s">
        <v>392</v>
      </c>
      <c r="C13" s="203">
        <v>22731601</v>
      </c>
      <c r="D13" s="203">
        <v>24585892</v>
      </c>
      <c r="E13" s="203">
        <v>24420296</v>
      </c>
      <c r="F13" s="105"/>
      <c r="G13" s="203"/>
      <c r="H13" s="203"/>
      <c r="I13" s="211"/>
      <c r="J13" s="521"/>
    </row>
    <row r="14" spans="1:10" x14ac:dyDescent="0.25">
      <c r="A14" s="102" t="s">
        <v>39</v>
      </c>
      <c r="B14" s="105"/>
      <c r="C14" s="203"/>
      <c r="D14" s="203"/>
      <c r="E14" s="203"/>
      <c r="F14" s="105"/>
      <c r="G14" s="203"/>
      <c r="H14" s="203"/>
      <c r="I14" s="211"/>
      <c r="J14" s="521"/>
    </row>
    <row r="15" spans="1:10" x14ac:dyDescent="0.25">
      <c r="A15" s="102" t="s">
        <v>40</v>
      </c>
      <c r="B15" s="106"/>
      <c r="C15" s="204"/>
      <c r="D15" s="204"/>
      <c r="E15" s="204"/>
      <c r="F15" s="105"/>
      <c r="G15" s="203"/>
      <c r="H15" s="203"/>
      <c r="I15" s="211"/>
      <c r="J15" s="521"/>
    </row>
    <row r="16" spans="1:10" x14ac:dyDescent="0.25">
      <c r="A16" s="102" t="s">
        <v>41</v>
      </c>
      <c r="B16" s="105"/>
      <c r="C16" s="203"/>
      <c r="D16" s="203"/>
      <c r="E16" s="203"/>
      <c r="F16" s="105"/>
      <c r="G16" s="203"/>
      <c r="H16" s="203"/>
      <c r="I16" s="211"/>
      <c r="J16" s="521"/>
    </row>
    <row r="17" spans="1:10" x14ac:dyDescent="0.25">
      <c r="A17" s="102" t="s">
        <v>42</v>
      </c>
      <c r="B17" s="105"/>
      <c r="C17" s="203"/>
      <c r="D17" s="203"/>
      <c r="E17" s="203"/>
      <c r="F17" s="105"/>
      <c r="G17" s="203"/>
      <c r="H17" s="203"/>
      <c r="I17" s="211"/>
      <c r="J17" s="521"/>
    </row>
    <row r="18" spans="1:10" ht="15" customHeight="1" thickBot="1" x14ac:dyDescent="0.3">
      <c r="A18" s="102" t="s">
        <v>43</v>
      </c>
      <c r="B18" s="107"/>
      <c r="C18" s="205"/>
      <c r="D18" s="205"/>
      <c r="E18" s="205"/>
      <c r="F18" s="105"/>
      <c r="G18" s="205"/>
      <c r="H18" s="205"/>
      <c r="I18" s="431"/>
      <c r="J18" s="521"/>
    </row>
    <row r="19" spans="1:10" ht="24.75" thickBot="1" x14ac:dyDescent="0.3">
      <c r="A19" s="108" t="s">
        <v>50</v>
      </c>
      <c r="B19" s="109" t="s">
        <v>171</v>
      </c>
      <c r="C19" s="206">
        <f>+C7+C8+C10+C11+C13+C14+C15+C16+C17+C18</f>
        <v>84079654</v>
      </c>
      <c r="D19" s="206">
        <f>+D7+D8+D10+D11+D13+D14+D15+D16+D17+D18</f>
        <v>91644139</v>
      </c>
      <c r="E19" s="206">
        <f>+E7+E8+E10+E11+E13+E14+E15+E16+E17+E18</f>
        <v>91227628</v>
      </c>
      <c r="F19" s="109" t="s">
        <v>172</v>
      </c>
      <c r="G19" s="206">
        <f>SUM(G7:G18)</f>
        <v>93225580</v>
      </c>
      <c r="H19" s="206">
        <f>SUM(H7:H18)</f>
        <v>151424493</v>
      </c>
      <c r="I19" s="216">
        <f>SUM(I7:I18)</f>
        <v>75104372</v>
      </c>
      <c r="J19" s="521"/>
    </row>
    <row r="20" spans="1:10" x14ac:dyDescent="0.25">
      <c r="A20" s="110" t="s">
        <v>51</v>
      </c>
      <c r="B20" s="111" t="s">
        <v>173</v>
      </c>
      <c r="C20" s="207"/>
      <c r="D20" s="207"/>
      <c r="E20" s="207"/>
      <c r="F20" s="103" t="s">
        <v>174</v>
      </c>
      <c r="G20" s="209"/>
      <c r="H20" s="209"/>
      <c r="I20" s="432"/>
      <c r="J20" s="521"/>
    </row>
    <row r="21" spans="1:10" x14ac:dyDescent="0.25">
      <c r="A21" s="112" t="s">
        <v>87</v>
      </c>
      <c r="B21" s="103" t="s">
        <v>175</v>
      </c>
      <c r="C21" s="203"/>
      <c r="D21" s="207"/>
      <c r="E21" s="203"/>
      <c r="F21" s="103" t="s">
        <v>176</v>
      </c>
      <c r="G21" s="203"/>
      <c r="H21" s="203"/>
      <c r="I21" s="211"/>
      <c r="J21" s="521"/>
    </row>
    <row r="22" spans="1:10" x14ac:dyDescent="0.25">
      <c r="A22" s="112" t="s">
        <v>126</v>
      </c>
      <c r="B22" s="103" t="s">
        <v>177</v>
      </c>
      <c r="C22" s="203"/>
      <c r="D22" s="203"/>
      <c r="E22" s="203"/>
      <c r="F22" s="103" t="s">
        <v>178</v>
      </c>
      <c r="G22" s="203"/>
      <c r="H22" s="203"/>
      <c r="I22" s="211"/>
      <c r="J22" s="521"/>
    </row>
    <row r="23" spans="1:10" x14ac:dyDescent="0.25">
      <c r="A23" s="112" t="s">
        <v>179</v>
      </c>
      <c r="B23" s="103" t="s">
        <v>180</v>
      </c>
      <c r="C23" s="203"/>
      <c r="D23" s="203"/>
      <c r="E23" s="203"/>
      <c r="F23" s="103" t="s">
        <v>181</v>
      </c>
      <c r="G23" s="203"/>
      <c r="H23" s="203"/>
      <c r="I23" s="211"/>
      <c r="J23" s="521"/>
    </row>
    <row r="24" spans="1:10" x14ac:dyDescent="0.25">
      <c r="A24" s="112" t="s">
        <v>182</v>
      </c>
      <c r="B24" s="103" t="s">
        <v>183</v>
      </c>
      <c r="C24" s="203"/>
      <c r="D24" s="203"/>
      <c r="E24" s="203"/>
      <c r="F24" s="111" t="s">
        <v>184</v>
      </c>
      <c r="G24" s="203"/>
      <c r="H24" s="203"/>
      <c r="I24" s="211"/>
      <c r="J24" s="521"/>
    </row>
    <row r="25" spans="1:10" x14ac:dyDescent="0.25">
      <c r="A25" s="112" t="s">
        <v>185</v>
      </c>
      <c r="B25" s="103" t="s">
        <v>186</v>
      </c>
      <c r="C25" s="208">
        <f>+C26+C27</f>
        <v>0</v>
      </c>
      <c r="D25" s="208"/>
      <c r="E25" s="208"/>
      <c r="F25" s="103" t="s">
        <v>187</v>
      </c>
      <c r="G25" s="203"/>
      <c r="H25" s="203"/>
      <c r="I25" s="211"/>
      <c r="J25" s="521"/>
    </row>
    <row r="26" spans="1:10" x14ac:dyDescent="0.25">
      <c r="A26" s="110" t="s">
        <v>188</v>
      </c>
      <c r="B26" s="111" t="s">
        <v>362</v>
      </c>
      <c r="C26" s="209"/>
      <c r="D26" s="209">
        <v>2080514</v>
      </c>
      <c r="E26" s="209">
        <v>2080514</v>
      </c>
      <c r="F26" s="101" t="s">
        <v>189</v>
      </c>
      <c r="G26" s="209"/>
      <c r="H26" s="209"/>
      <c r="I26" s="432"/>
      <c r="J26" s="521"/>
    </row>
    <row r="27" spans="1:10" ht="15.75" thickBot="1" x14ac:dyDescent="0.3">
      <c r="A27" s="112" t="s">
        <v>190</v>
      </c>
      <c r="B27" s="103" t="s">
        <v>191</v>
      </c>
      <c r="C27" s="203"/>
      <c r="D27" s="203"/>
      <c r="E27" s="203"/>
      <c r="F27" s="105" t="s">
        <v>140</v>
      </c>
      <c r="G27" s="203">
        <v>1529420</v>
      </c>
      <c r="H27" s="203">
        <v>1529420</v>
      </c>
      <c r="I27" s="203">
        <v>1465602</v>
      </c>
      <c r="J27" s="521"/>
    </row>
    <row r="28" spans="1:10" ht="24.75" thickBot="1" x14ac:dyDescent="0.3">
      <c r="A28" s="108" t="s">
        <v>192</v>
      </c>
      <c r="B28" s="109" t="s">
        <v>193</v>
      </c>
      <c r="C28" s="206">
        <f>+C20+C25+SUM(C26:C27)</f>
        <v>0</v>
      </c>
      <c r="D28" s="206">
        <f>+D20+D25+SUM(D26:D27)</f>
        <v>2080514</v>
      </c>
      <c r="E28" s="206">
        <f>+E20+E25+SUM(E26:E27)</f>
        <v>2080514</v>
      </c>
      <c r="F28" s="109" t="s">
        <v>194</v>
      </c>
      <c r="G28" s="206">
        <f>SUM(G20:G27)</f>
        <v>1529420</v>
      </c>
      <c r="H28" s="206">
        <f>SUM(H20:H27)</f>
        <v>1529420</v>
      </c>
      <c r="I28" s="216">
        <f>SUM(I20:I27)</f>
        <v>1465602</v>
      </c>
      <c r="J28" s="521"/>
    </row>
    <row r="29" spans="1:10" ht="15.75" thickBot="1" x14ac:dyDescent="0.3">
      <c r="A29" s="108" t="s">
        <v>195</v>
      </c>
      <c r="B29" s="109" t="s">
        <v>196</v>
      </c>
      <c r="C29" s="206">
        <f>+C19+C28</f>
        <v>84079654</v>
      </c>
      <c r="D29" s="206">
        <f>+D19+D28</f>
        <v>93724653</v>
      </c>
      <c r="E29" s="210">
        <f>+E19+E28</f>
        <v>93308142</v>
      </c>
      <c r="F29" s="109" t="s">
        <v>197</v>
      </c>
      <c r="G29" s="206">
        <f>+G19+G28</f>
        <v>94755000</v>
      </c>
      <c r="H29" s="206">
        <f>+H19+H28</f>
        <v>152953913</v>
      </c>
      <c r="I29" s="216">
        <f>+I19+I28</f>
        <v>76569974</v>
      </c>
      <c r="J29" s="521"/>
    </row>
    <row r="30" spans="1:10" ht="15.75" thickBot="1" x14ac:dyDescent="0.3">
      <c r="A30" s="108" t="s">
        <v>198</v>
      </c>
      <c r="B30" s="109" t="s">
        <v>199</v>
      </c>
      <c r="C30" s="206"/>
      <c r="D30" s="206"/>
      <c r="E30" s="210"/>
      <c r="F30" s="109" t="s">
        <v>200</v>
      </c>
      <c r="G30" s="206"/>
      <c r="H30" s="206"/>
      <c r="I30" s="216"/>
      <c r="J30" s="521"/>
    </row>
    <row r="31" spans="1:10" ht="15.75" thickBot="1" x14ac:dyDescent="0.3">
      <c r="A31" s="108" t="s">
        <v>201</v>
      </c>
      <c r="B31" s="109" t="s">
        <v>202</v>
      </c>
      <c r="C31" s="206"/>
      <c r="D31" s="206"/>
      <c r="E31" s="210"/>
      <c r="F31" s="109" t="s">
        <v>203</v>
      </c>
      <c r="G31" s="433"/>
      <c r="H31" s="433"/>
      <c r="I31" s="434"/>
      <c r="J31" s="521"/>
    </row>
  </sheetData>
  <mergeCells count="4">
    <mergeCell ref="J2:J31"/>
    <mergeCell ref="A4:A5"/>
    <mergeCell ref="H1:I1"/>
    <mergeCell ref="H3:I3"/>
  </mergeCells>
  <phoneticPr fontId="41" type="noConversion"/>
  <pageMargins left="0.7" right="0.7" top="0.75" bottom="0.75" header="0.3" footer="0.3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4"/>
  <sheetViews>
    <sheetView topLeftCell="A4" workbookViewId="0">
      <selection activeCell="I12" sqref="I12"/>
    </sheetView>
  </sheetViews>
  <sheetFormatPr defaultRowHeight="15" x14ac:dyDescent="0.25"/>
  <cols>
    <col min="1" max="1" width="5.85546875" style="45" customWidth="1"/>
    <col min="2" max="2" width="47.28515625" style="46" customWidth="1"/>
    <col min="3" max="5" width="14" style="45" customWidth="1"/>
    <col min="6" max="6" width="47.28515625" style="427" customWidth="1"/>
    <col min="7" max="9" width="14" style="427" customWidth="1"/>
    <col min="10" max="10" width="4.140625" style="45" customWidth="1"/>
    <col min="11" max="16384" width="9.140625" style="45"/>
  </cols>
  <sheetData>
    <row r="1" spans="1:10" ht="24.75" customHeight="1" x14ac:dyDescent="0.25">
      <c r="H1" s="524" t="s">
        <v>427</v>
      </c>
      <c r="I1" s="525"/>
    </row>
    <row r="2" spans="1:10" s="228" customFormat="1" ht="57" customHeight="1" x14ac:dyDescent="0.25">
      <c r="A2" s="226"/>
      <c r="B2" s="227" t="s">
        <v>204</v>
      </c>
      <c r="C2" s="225"/>
      <c r="D2" s="225"/>
      <c r="E2" s="225"/>
      <c r="F2" s="428"/>
      <c r="G2" s="428"/>
      <c r="H2" s="428"/>
      <c r="I2" s="428"/>
      <c r="J2" s="527"/>
    </row>
    <row r="3" spans="1:10" ht="27" customHeight="1" thickBot="1" x14ac:dyDescent="0.3">
      <c r="A3" s="96"/>
      <c r="B3" s="97"/>
      <c r="C3" s="96"/>
      <c r="D3" s="96"/>
      <c r="E3" s="96"/>
      <c r="F3" s="435"/>
      <c r="G3" s="98"/>
      <c r="H3" s="526" t="s">
        <v>449</v>
      </c>
      <c r="I3" s="526"/>
      <c r="J3" s="527"/>
    </row>
    <row r="4" spans="1:10" ht="15.75" thickBot="1" x14ac:dyDescent="0.3">
      <c r="A4" s="528" t="s">
        <v>144</v>
      </c>
      <c r="B4" s="89" t="s">
        <v>0</v>
      </c>
      <c r="C4" s="90"/>
      <c r="D4" s="90"/>
      <c r="E4" s="90"/>
      <c r="F4" s="89" t="s">
        <v>64</v>
      </c>
      <c r="G4" s="91"/>
      <c r="H4" s="91"/>
      <c r="I4" s="91"/>
      <c r="J4" s="527"/>
    </row>
    <row r="5" spans="1:10" s="47" customFormat="1" ht="36.75" thickBot="1" x14ac:dyDescent="0.3">
      <c r="A5" s="529"/>
      <c r="B5" s="92" t="s">
        <v>159</v>
      </c>
      <c r="C5" s="93" t="s">
        <v>532</v>
      </c>
      <c r="D5" s="94" t="s">
        <v>533</v>
      </c>
      <c r="E5" s="93" t="s">
        <v>534</v>
      </c>
      <c r="F5" s="92" t="s">
        <v>159</v>
      </c>
      <c r="G5" s="93" t="s">
        <v>532</v>
      </c>
      <c r="H5" s="94" t="s">
        <v>533</v>
      </c>
      <c r="I5" s="95" t="s">
        <v>534</v>
      </c>
      <c r="J5" s="527"/>
    </row>
    <row r="6" spans="1:10" s="47" customFormat="1" ht="13.5" thickBot="1" x14ac:dyDescent="0.3">
      <c r="A6" s="99" t="s">
        <v>146</v>
      </c>
      <c r="B6" s="92" t="s">
        <v>147</v>
      </c>
      <c r="C6" s="93" t="s">
        <v>148</v>
      </c>
      <c r="D6" s="93" t="s">
        <v>160</v>
      </c>
      <c r="E6" s="93" t="s">
        <v>149</v>
      </c>
      <c r="F6" s="92" t="s">
        <v>150</v>
      </c>
      <c r="G6" s="93" t="s">
        <v>161</v>
      </c>
      <c r="H6" s="93" t="s">
        <v>162</v>
      </c>
      <c r="I6" s="95" t="s">
        <v>163</v>
      </c>
      <c r="J6" s="527"/>
    </row>
    <row r="7" spans="1:10" x14ac:dyDescent="0.25">
      <c r="A7" s="100" t="s">
        <v>32</v>
      </c>
      <c r="B7" s="101" t="s">
        <v>205</v>
      </c>
      <c r="C7" s="202">
        <v>5254838</v>
      </c>
      <c r="D7" s="202">
        <v>58151872</v>
      </c>
      <c r="E7" s="202">
        <v>58102451</v>
      </c>
      <c r="F7" s="101" t="s">
        <v>154</v>
      </c>
      <c r="G7" s="202">
        <v>7632000</v>
      </c>
      <c r="H7" s="202">
        <v>37884000</v>
      </c>
      <c r="I7" s="430">
        <v>33637265</v>
      </c>
      <c r="J7" s="527"/>
    </row>
    <row r="8" spans="1:10" x14ac:dyDescent="0.25">
      <c r="A8" s="102" t="s">
        <v>33</v>
      </c>
      <c r="B8" s="103"/>
      <c r="C8" s="203"/>
      <c r="D8" s="203"/>
      <c r="E8" s="203"/>
      <c r="F8" s="103" t="s">
        <v>206</v>
      </c>
      <c r="G8" s="203"/>
      <c r="H8" s="203"/>
      <c r="I8" s="211"/>
      <c r="J8" s="527"/>
    </row>
    <row r="9" spans="1:10" x14ac:dyDescent="0.25">
      <c r="A9" s="102" t="s">
        <v>34</v>
      </c>
      <c r="B9" s="103" t="s">
        <v>466</v>
      </c>
      <c r="C9" s="203"/>
      <c r="D9" s="203"/>
      <c r="E9" s="203"/>
      <c r="F9" s="103" t="s">
        <v>155</v>
      </c>
      <c r="G9" s="203">
        <v>16238000</v>
      </c>
      <c r="H9" s="203">
        <v>24605000</v>
      </c>
      <c r="I9" s="211">
        <v>18807753</v>
      </c>
      <c r="J9" s="527"/>
    </row>
    <row r="10" spans="1:10" x14ac:dyDescent="0.25">
      <c r="A10" s="102" t="s">
        <v>35</v>
      </c>
      <c r="B10" s="103" t="s">
        <v>207</v>
      </c>
      <c r="C10" s="203"/>
      <c r="D10" s="203"/>
      <c r="E10" s="203"/>
      <c r="F10" s="103" t="s">
        <v>208</v>
      </c>
      <c r="G10" s="203"/>
      <c r="H10" s="203"/>
      <c r="I10" s="211"/>
      <c r="J10" s="527"/>
    </row>
    <row r="11" spans="1:10" x14ac:dyDescent="0.25">
      <c r="A11" s="102" t="s">
        <v>36</v>
      </c>
      <c r="B11" s="103" t="s">
        <v>209</v>
      </c>
      <c r="C11" s="203"/>
      <c r="D11" s="203"/>
      <c r="E11" s="203"/>
      <c r="F11" s="103" t="s">
        <v>156</v>
      </c>
      <c r="G11" s="203">
        <v>500000</v>
      </c>
      <c r="H11" s="203">
        <v>600000</v>
      </c>
      <c r="I11" s="211">
        <v>600000</v>
      </c>
      <c r="J11" s="527"/>
    </row>
    <row r="12" spans="1:10" x14ac:dyDescent="0.25">
      <c r="A12" s="102" t="s">
        <v>37</v>
      </c>
      <c r="B12" s="103" t="s">
        <v>210</v>
      </c>
      <c r="C12" s="204"/>
      <c r="D12" s="204"/>
      <c r="E12" s="204"/>
      <c r="F12" s="437" t="s">
        <v>507</v>
      </c>
      <c r="G12" s="203">
        <v>0</v>
      </c>
      <c r="H12" s="203">
        <v>127000</v>
      </c>
      <c r="I12" s="211">
        <v>90790</v>
      </c>
      <c r="J12" s="527"/>
    </row>
    <row r="13" spans="1:10" x14ac:dyDescent="0.25">
      <c r="A13" s="102" t="s">
        <v>38</v>
      </c>
      <c r="B13" s="105" t="s">
        <v>455</v>
      </c>
      <c r="C13" s="203">
        <v>11771000</v>
      </c>
      <c r="D13" s="203">
        <v>13291000</v>
      </c>
      <c r="E13" s="203">
        <v>13291700</v>
      </c>
      <c r="F13" s="436"/>
      <c r="G13" s="203"/>
      <c r="H13" s="203"/>
      <c r="I13" s="211"/>
      <c r="J13" s="527"/>
    </row>
    <row r="14" spans="1:10" x14ac:dyDescent="0.25">
      <c r="A14" s="102" t="s">
        <v>39</v>
      </c>
      <c r="B14" s="105"/>
      <c r="C14" s="203"/>
      <c r="D14" s="203"/>
      <c r="E14" s="203"/>
      <c r="F14" s="436"/>
      <c r="G14" s="203"/>
      <c r="H14" s="203"/>
      <c r="I14" s="211"/>
      <c r="J14" s="527"/>
    </row>
    <row r="15" spans="1:10" x14ac:dyDescent="0.25">
      <c r="A15" s="102" t="s">
        <v>40</v>
      </c>
      <c r="B15" s="113"/>
      <c r="C15" s="204"/>
      <c r="D15" s="204"/>
      <c r="E15" s="204"/>
      <c r="F15" s="436"/>
      <c r="G15" s="203"/>
      <c r="H15" s="203"/>
      <c r="I15" s="211"/>
      <c r="J15" s="527"/>
    </row>
    <row r="16" spans="1:10" x14ac:dyDescent="0.25">
      <c r="A16" s="102" t="s">
        <v>41</v>
      </c>
      <c r="B16" s="105"/>
      <c r="C16" s="204"/>
      <c r="D16" s="204"/>
      <c r="E16" s="204"/>
      <c r="F16" s="436"/>
      <c r="G16" s="203"/>
      <c r="H16" s="203"/>
      <c r="I16" s="211"/>
      <c r="J16" s="527"/>
    </row>
    <row r="17" spans="1:10" ht="15.75" thickBot="1" x14ac:dyDescent="0.3">
      <c r="A17" s="114" t="s">
        <v>42</v>
      </c>
      <c r="B17" s="115"/>
      <c r="C17" s="212"/>
      <c r="D17" s="213"/>
      <c r="E17" s="214"/>
      <c r="F17" s="111"/>
      <c r="G17" s="203"/>
      <c r="H17" s="203"/>
      <c r="I17" s="211"/>
      <c r="J17" s="527"/>
    </row>
    <row r="18" spans="1:10" ht="15.75" thickBot="1" x14ac:dyDescent="0.3">
      <c r="A18" s="108" t="s">
        <v>43</v>
      </c>
      <c r="B18" s="109" t="s">
        <v>211</v>
      </c>
      <c r="C18" s="206">
        <f>+C7+C9+C10+C12+C13+C14+C15+C16+C17</f>
        <v>17025838</v>
      </c>
      <c r="D18" s="206">
        <f>+D7+D9+D10+D12+D13+D14+D15+D16+D17</f>
        <v>71442872</v>
      </c>
      <c r="E18" s="206">
        <f>+E7+E9+E10+E12+E13+E14+E15+E16+E17</f>
        <v>71394151</v>
      </c>
      <c r="F18" s="109" t="s">
        <v>212</v>
      </c>
      <c r="G18" s="206">
        <f>+G7+G9+G11+G12+G13+G14+G15+G16+G17</f>
        <v>24370000</v>
      </c>
      <c r="H18" s="206">
        <f>+H7+H9+H11+H12+H13+H14+H15+H16+H17</f>
        <v>63216000</v>
      </c>
      <c r="I18" s="216">
        <f>SUM(I7,I9,I11,I12)</f>
        <v>53135808</v>
      </c>
      <c r="J18" s="527"/>
    </row>
    <row r="19" spans="1:10" x14ac:dyDescent="0.25">
      <c r="A19" s="100" t="s">
        <v>50</v>
      </c>
      <c r="B19" s="116" t="s">
        <v>213</v>
      </c>
      <c r="C19" s="215">
        <f>SUM(C20:C24)</f>
        <v>17594508</v>
      </c>
      <c r="D19" s="215">
        <f>SUM(D20:D24)</f>
        <v>50232475</v>
      </c>
      <c r="E19" s="215">
        <f>SUM(E20:E24)</f>
        <v>50232475</v>
      </c>
      <c r="F19" s="103" t="s">
        <v>174</v>
      </c>
      <c r="G19" s="202"/>
      <c r="H19" s="202"/>
      <c r="I19" s="430"/>
      <c r="J19" s="527"/>
    </row>
    <row r="20" spans="1:10" x14ac:dyDescent="0.25">
      <c r="A20" s="102" t="s">
        <v>51</v>
      </c>
      <c r="B20" s="117" t="s">
        <v>214</v>
      </c>
      <c r="C20" s="203">
        <v>17594508</v>
      </c>
      <c r="D20" s="203">
        <v>50232475</v>
      </c>
      <c r="E20" s="203">
        <v>50232475</v>
      </c>
      <c r="F20" s="103" t="s">
        <v>215</v>
      </c>
      <c r="G20" s="203"/>
      <c r="H20" s="203"/>
      <c r="I20" s="211"/>
      <c r="J20" s="527"/>
    </row>
    <row r="21" spans="1:10" x14ac:dyDescent="0.25">
      <c r="A21" s="100" t="s">
        <v>87</v>
      </c>
      <c r="B21" s="117" t="s">
        <v>216</v>
      </c>
      <c r="C21" s="203"/>
      <c r="D21" s="203"/>
      <c r="E21" s="203"/>
      <c r="F21" s="103" t="s">
        <v>178</v>
      </c>
      <c r="G21" s="203"/>
      <c r="H21" s="203"/>
      <c r="I21" s="211"/>
      <c r="J21" s="527"/>
    </row>
    <row r="22" spans="1:10" x14ac:dyDescent="0.25">
      <c r="A22" s="102" t="s">
        <v>126</v>
      </c>
      <c r="B22" s="117" t="s">
        <v>217</v>
      </c>
      <c r="C22" s="203"/>
      <c r="D22" s="203"/>
      <c r="E22" s="203"/>
      <c r="F22" s="103" t="s">
        <v>181</v>
      </c>
      <c r="G22" s="203"/>
      <c r="H22" s="203"/>
      <c r="I22" s="211"/>
      <c r="J22" s="527"/>
    </row>
    <row r="23" spans="1:10" x14ac:dyDescent="0.25">
      <c r="A23" s="100" t="s">
        <v>179</v>
      </c>
      <c r="B23" s="117" t="s">
        <v>407</v>
      </c>
      <c r="C23" s="203"/>
      <c r="D23" s="203"/>
      <c r="E23" s="203"/>
      <c r="F23" s="111" t="s">
        <v>184</v>
      </c>
      <c r="G23" s="203"/>
      <c r="H23" s="203"/>
      <c r="I23" s="211"/>
      <c r="J23" s="527"/>
    </row>
    <row r="24" spans="1:10" x14ac:dyDescent="0.25">
      <c r="A24" s="102" t="s">
        <v>182</v>
      </c>
      <c r="B24" s="118" t="s">
        <v>218</v>
      </c>
      <c r="C24" s="203"/>
      <c r="D24" s="203"/>
      <c r="E24" s="203"/>
      <c r="F24" s="103" t="s">
        <v>219</v>
      </c>
      <c r="G24" s="203"/>
      <c r="H24" s="203"/>
      <c r="I24" s="211"/>
      <c r="J24" s="527"/>
    </row>
    <row r="25" spans="1:10" x14ac:dyDescent="0.25">
      <c r="A25" s="100" t="s">
        <v>185</v>
      </c>
      <c r="B25" s="119" t="s">
        <v>220</v>
      </c>
      <c r="C25" s="208">
        <f>+C26+C27+C28+C29+C30</f>
        <v>0</v>
      </c>
      <c r="D25" s="208">
        <v>0</v>
      </c>
      <c r="E25" s="208">
        <f>+E26+E27+E28+E29+E30</f>
        <v>0</v>
      </c>
      <c r="F25" s="101" t="s">
        <v>189</v>
      </c>
      <c r="G25" s="203"/>
      <c r="H25" s="203"/>
      <c r="I25" s="211"/>
      <c r="J25" s="527"/>
    </row>
    <row r="26" spans="1:10" x14ac:dyDescent="0.25">
      <c r="A26" s="102" t="s">
        <v>188</v>
      </c>
      <c r="B26" s="118" t="s">
        <v>221</v>
      </c>
      <c r="C26" s="203"/>
      <c r="D26" s="203"/>
      <c r="E26" s="203"/>
      <c r="F26" s="101" t="s">
        <v>157</v>
      </c>
      <c r="G26" s="203"/>
      <c r="H26" s="203"/>
      <c r="I26" s="211"/>
      <c r="J26" s="527"/>
    </row>
    <row r="27" spans="1:10" x14ac:dyDescent="0.25">
      <c r="A27" s="100" t="s">
        <v>190</v>
      </c>
      <c r="B27" s="118" t="s">
        <v>222</v>
      </c>
      <c r="C27" s="203"/>
      <c r="D27" s="203"/>
      <c r="E27" s="203"/>
      <c r="F27" s="120"/>
      <c r="G27" s="203"/>
      <c r="H27" s="203"/>
      <c r="I27" s="211"/>
      <c r="J27" s="527"/>
    </row>
    <row r="28" spans="1:10" x14ac:dyDescent="0.25">
      <c r="A28" s="102" t="s">
        <v>192</v>
      </c>
      <c r="B28" s="117" t="s">
        <v>223</v>
      </c>
      <c r="C28" s="203"/>
      <c r="D28" s="203"/>
      <c r="E28" s="203"/>
      <c r="F28" s="120"/>
      <c r="G28" s="203"/>
      <c r="H28" s="203"/>
      <c r="I28" s="211"/>
      <c r="J28" s="527"/>
    </row>
    <row r="29" spans="1:10" x14ac:dyDescent="0.25">
      <c r="A29" s="100" t="s">
        <v>195</v>
      </c>
      <c r="B29" s="121" t="s">
        <v>224</v>
      </c>
      <c r="C29" s="203"/>
      <c r="D29" s="203"/>
      <c r="E29" s="203"/>
      <c r="F29" s="105"/>
      <c r="G29" s="203"/>
      <c r="H29" s="203"/>
      <c r="I29" s="211"/>
      <c r="J29" s="527"/>
    </row>
    <row r="30" spans="1:10" ht="15.75" thickBot="1" x14ac:dyDescent="0.3">
      <c r="A30" s="102" t="s">
        <v>198</v>
      </c>
      <c r="B30" s="122" t="s">
        <v>225</v>
      </c>
      <c r="C30" s="203"/>
      <c r="D30" s="203"/>
      <c r="E30" s="203"/>
      <c r="F30" s="120"/>
      <c r="G30" s="203"/>
      <c r="H30" s="203"/>
      <c r="I30" s="211"/>
      <c r="J30" s="527"/>
    </row>
    <row r="31" spans="1:10" ht="24.75" thickBot="1" x14ac:dyDescent="0.3">
      <c r="A31" s="108" t="s">
        <v>201</v>
      </c>
      <c r="B31" s="109" t="s">
        <v>226</v>
      </c>
      <c r="C31" s="206">
        <f>+C19+C25</f>
        <v>17594508</v>
      </c>
      <c r="D31" s="206">
        <f>+D19+D25</f>
        <v>50232475</v>
      </c>
      <c r="E31" s="206">
        <f>+E19+E25</f>
        <v>50232475</v>
      </c>
      <c r="F31" s="109" t="s">
        <v>227</v>
      </c>
      <c r="G31" s="206">
        <f>SUM(G19:G30)</f>
        <v>0</v>
      </c>
      <c r="H31" s="206">
        <f>SUM(H19:H30)</f>
        <v>0</v>
      </c>
      <c r="I31" s="216">
        <f>SUM(I19:I30)</f>
        <v>0</v>
      </c>
      <c r="J31" s="527"/>
    </row>
    <row r="32" spans="1:10" ht="15.75" thickBot="1" x14ac:dyDescent="0.3">
      <c r="A32" s="108" t="s">
        <v>228</v>
      </c>
      <c r="B32" s="109" t="s">
        <v>229</v>
      </c>
      <c r="C32" s="206">
        <f>+C18+C31</f>
        <v>34620346</v>
      </c>
      <c r="D32" s="206">
        <f>+D18+D31</f>
        <v>121675347</v>
      </c>
      <c r="E32" s="210">
        <f>+E18+E31</f>
        <v>121626626</v>
      </c>
      <c r="F32" s="109" t="s">
        <v>230</v>
      </c>
      <c r="G32" s="206">
        <f>+G18+G31</f>
        <v>24370000</v>
      </c>
      <c r="H32" s="206">
        <f>+H18+H31</f>
        <v>63216000</v>
      </c>
      <c r="I32" s="216">
        <f>+I18+I31</f>
        <v>53135808</v>
      </c>
      <c r="J32" s="527"/>
    </row>
    <row r="33" spans="1:10" ht="15.75" thickBot="1" x14ac:dyDescent="0.3">
      <c r="A33" s="108" t="s">
        <v>231</v>
      </c>
      <c r="B33" s="109" t="s">
        <v>199</v>
      </c>
      <c r="C33" s="206"/>
      <c r="D33" s="206"/>
      <c r="E33" s="210"/>
      <c r="F33" s="109" t="s">
        <v>200</v>
      </c>
      <c r="G33" s="206"/>
      <c r="H33" s="206"/>
      <c r="I33" s="216"/>
      <c r="J33" s="527"/>
    </row>
    <row r="34" spans="1:10" ht="15.75" thickBot="1" x14ac:dyDescent="0.3">
      <c r="A34" s="108" t="s">
        <v>232</v>
      </c>
      <c r="B34" s="109" t="s">
        <v>202</v>
      </c>
      <c r="C34" s="206"/>
      <c r="D34" s="206"/>
      <c r="E34" s="210"/>
      <c r="F34" s="109" t="s">
        <v>203</v>
      </c>
      <c r="G34" s="206"/>
      <c r="H34" s="206"/>
      <c r="I34" s="216"/>
      <c r="J34" s="527"/>
    </row>
  </sheetData>
  <mergeCells count="4">
    <mergeCell ref="J2:J34"/>
    <mergeCell ref="A4:A5"/>
    <mergeCell ref="H1:I1"/>
    <mergeCell ref="H3:I3"/>
  </mergeCells>
  <phoneticPr fontId="41" type="noConversion"/>
  <pageMargins left="0.7" right="0.7" top="0.75" bottom="0.75" header="0.3" footer="0.3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5"/>
  <sheetViews>
    <sheetView tabSelected="1" workbookViewId="0">
      <selection activeCell="A3" sqref="A3:D4"/>
    </sheetView>
  </sheetViews>
  <sheetFormatPr defaultRowHeight="15" x14ac:dyDescent="0.25"/>
  <cols>
    <col min="1" max="1" width="5" style="52" customWidth="1"/>
    <col min="2" max="2" width="47.85546875" style="51" customWidth="1"/>
    <col min="3" max="4" width="12.7109375" style="51" customWidth="1"/>
    <col min="5" max="16384" width="9.140625" style="51"/>
  </cols>
  <sheetData>
    <row r="1" spans="1:4" ht="15" customHeight="1" x14ac:dyDescent="0.25">
      <c r="C1" s="531" t="s">
        <v>428</v>
      </c>
      <c r="D1" s="532"/>
    </row>
    <row r="2" spans="1:4" ht="15" customHeight="1" x14ac:dyDescent="0.25">
      <c r="C2" s="126"/>
      <c r="D2" s="127"/>
    </row>
    <row r="3" spans="1:4" s="268" customFormat="1" ht="18.75" x14ac:dyDescent="0.25">
      <c r="A3" s="533" t="s">
        <v>574</v>
      </c>
      <c r="B3" s="534"/>
      <c r="C3" s="534"/>
      <c r="D3" s="534"/>
    </row>
    <row r="4" spans="1:4" s="268" customFormat="1" ht="18.75" x14ac:dyDescent="0.25">
      <c r="A4" s="535"/>
      <c r="B4" s="535"/>
      <c r="C4" s="535"/>
      <c r="D4" s="535"/>
    </row>
    <row r="6" spans="1:4" s="49" customFormat="1" ht="15.75" thickBot="1" x14ac:dyDescent="0.3">
      <c r="A6" s="66"/>
      <c r="B6" s="76"/>
      <c r="C6" s="76"/>
      <c r="D6" s="133" t="s">
        <v>449</v>
      </c>
    </row>
    <row r="7" spans="1:4" s="50" customFormat="1" ht="24.75" thickBot="1" x14ac:dyDescent="0.3">
      <c r="A7" s="68" t="s">
        <v>233</v>
      </c>
      <c r="B7" s="77" t="s">
        <v>145</v>
      </c>
      <c r="C7" s="77" t="s">
        <v>234</v>
      </c>
      <c r="D7" s="78" t="s">
        <v>235</v>
      </c>
    </row>
    <row r="8" spans="1:4" s="50" customFormat="1" ht="13.5" thickBot="1" x14ac:dyDescent="0.3">
      <c r="A8" s="69" t="s">
        <v>146</v>
      </c>
      <c r="B8" s="77" t="s">
        <v>147</v>
      </c>
      <c r="C8" s="77" t="s">
        <v>148</v>
      </c>
      <c r="D8" s="78" t="s">
        <v>160</v>
      </c>
    </row>
    <row r="9" spans="1:4" ht="25.5" x14ac:dyDescent="0.25">
      <c r="A9" s="70" t="s">
        <v>32</v>
      </c>
      <c r="B9" s="79" t="s">
        <v>236</v>
      </c>
      <c r="C9" s="80"/>
      <c r="D9" s="81"/>
    </row>
    <row r="10" spans="1:4" ht="25.5" x14ac:dyDescent="0.25">
      <c r="A10" s="71" t="s">
        <v>33</v>
      </c>
      <c r="B10" s="82" t="s">
        <v>237</v>
      </c>
      <c r="C10" s="83"/>
      <c r="D10" s="84"/>
    </row>
    <row r="11" spans="1:4" ht="25.5" x14ac:dyDescent="0.25">
      <c r="A11" s="71" t="s">
        <v>34</v>
      </c>
      <c r="B11" s="82" t="s">
        <v>238</v>
      </c>
      <c r="C11" s="83"/>
      <c r="D11" s="84"/>
    </row>
    <row r="12" spans="1:4" ht="25.5" x14ac:dyDescent="0.25">
      <c r="A12" s="71" t="s">
        <v>35</v>
      </c>
      <c r="B12" s="82" t="s">
        <v>239</v>
      </c>
      <c r="C12" s="83"/>
      <c r="D12" s="84"/>
    </row>
    <row r="13" spans="1:4" ht="25.5" x14ac:dyDescent="0.25">
      <c r="A13" s="72" t="s">
        <v>36</v>
      </c>
      <c r="B13" s="82" t="s">
        <v>240</v>
      </c>
      <c r="C13" s="269">
        <v>0</v>
      </c>
      <c r="D13" s="270">
        <v>0</v>
      </c>
    </row>
    <row r="14" spans="1:4" x14ac:dyDescent="0.25">
      <c r="A14" s="71" t="s">
        <v>37</v>
      </c>
      <c r="B14" s="82" t="s">
        <v>415</v>
      </c>
      <c r="C14" s="217"/>
      <c r="D14" s="218"/>
    </row>
    <row r="15" spans="1:4" x14ac:dyDescent="0.25">
      <c r="A15" s="72" t="s">
        <v>38</v>
      </c>
      <c r="B15" s="85" t="s">
        <v>241</v>
      </c>
      <c r="C15" s="217"/>
      <c r="D15" s="218"/>
    </row>
    <row r="16" spans="1:4" x14ac:dyDescent="0.25">
      <c r="A16" s="72" t="s">
        <v>39</v>
      </c>
      <c r="B16" s="85" t="s">
        <v>242</v>
      </c>
      <c r="C16" s="217">
        <v>0</v>
      </c>
      <c r="D16" s="218"/>
    </row>
    <row r="17" spans="1:4" x14ac:dyDescent="0.25">
      <c r="A17" s="71" t="s">
        <v>40</v>
      </c>
      <c r="B17" s="85" t="s">
        <v>243</v>
      </c>
      <c r="C17" s="217"/>
      <c r="D17" s="218"/>
    </row>
    <row r="18" spans="1:4" x14ac:dyDescent="0.25">
      <c r="A18" s="72" t="s">
        <v>41</v>
      </c>
      <c r="B18" s="85" t="s">
        <v>244</v>
      </c>
      <c r="C18" s="217"/>
      <c r="D18" s="218"/>
    </row>
    <row r="19" spans="1:4" ht="25.5" x14ac:dyDescent="0.25">
      <c r="A19" s="71" t="s">
        <v>42</v>
      </c>
      <c r="B19" s="85" t="s">
        <v>245</v>
      </c>
      <c r="C19" s="217"/>
      <c r="D19" s="218"/>
    </row>
    <row r="20" spans="1:4" x14ac:dyDescent="0.25">
      <c r="A20" s="72" t="s">
        <v>43</v>
      </c>
      <c r="B20" s="82" t="s">
        <v>246</v>
      </c>
      <c r="C20" s="217"/>
      <c r="D20" s="218"/>
    </row>
    <row r="21" spans="1:4" x14ac:dyDescent="0.25">
      <c r="A21" s="71" t="s">
        <v>50</v>
      </c>
      <c r="B21" s="82" t="s">
        <v>247</v>
      </c>
      <c r="C21" s="217"/>
      <c r="D21" s="218"/>
    </row>
    <row r="22" spans="1:4" x14ac:dyDescent="0.25">
      <c r="A22" s="72" t="s">
        <v>51</v>
      </c>
      <c r="B22" s="82" t="s">
        <v>248</v>
      </c>
      <c r="C22" s="217"/>
      <c r="D22" s="218"/>
    </row>
    <row r="23" spans="1:4" x14ac:dyDescent="0.25">
      <c r="A23" s="71" t="s">
        <v>87</v>
      </c>
      <c r="B23" s="82" t="s">
        <v>249</v>
      </c>
      <c r="C23" s="217"/>
      <c r="D23" s="218"/>
    </row>
    <row r="24" spans="1:4" x14ac:dyDescent="0.25">
      <c r="A24" s="72" t="s">
        <v>126</v>
      </c>
      <c r="B24" s="82" t="s">
        <v>250</v>
      </c>
      <c r="C24" s="217"/>
      <c r="D24" s="218"/>
    </row>
    <row r="25" spans="1:4" x14ac:dyDescent="0.25">
      <c r="A25" s="71" t="s">
        <v>179</v>
      </c>
      <c r="B25" s="86"/>
      <c r="C25" s="217"/>
      <c r="D25" s="218"/>
    </row>
    <row r="26" spans="1:4" x14ac:dyDescent="0.25">
      <c r="A26" s="72" t="s">
        <v>182</v>
      </c>
      <c r="B26" s="86"/>
      <c r="C26" s="217"/>
      <c r="D26" s="218"/>
    </row>
    <row r="27" spans="1:4" x14ac:dyDescent="0.25">
      <c r="A27" s="71" t="s">
        <v>185</v>
      </c>
      <c r="B27" s="86"/>
      <c r="C27" s="217"/>
      <c r="D27" s="218"/>
    </row>
    <row r="28" spans="1:4" x14ac:dyDescent="0.25">
      <c r="A28" s="72" t="s">
        <v>188</v>
      </c>
      <c r="B28" s="86"/>
      <c r="C28" s="217"/>
      <c r="D28" s="218"/>
    </row>
    <row r="29" spans="1:4" x14ac:dyDescent="0.25">
      <c r="A29" s="71" t="s">
        <v>190</v>
      </c>
      <c r="B29" s="86"/>
      <c r="C29" s="217"/>
      <c r="D29" s="218"/>
    </row>
    <row r="30" spans="1:4" x14ac:dyDescent="0.25">
      <c r="A30" s="72" t="s">
        <v>192</v>
      </c>
      <c r="B30" s="86"/>
      <c r="C30" s="217"/>
      <c r="D30" s="218"/>
    </row>
    <row r="31" spans="1:4" x14ac:dyDescent="0.25">
      <c r="A31" s="71" t="s">
        <v>195</v>
      </c>
      <c r="B31" s="86"/>
      <c r="C31" s="217"/>
      <c r="D31" s="218"/>
    </row>
    <row r="32" spans="1:4" x14ac:dyDescent="0.25">
      <c r="A32" s="72" t="s">
        <v>198</v>
      </c>
      <c r="B32" s="86"/>
      <c r="C32" s="217"/>
      <c r="D32" s="218"/>
    </row>
    <row r="33" spans="1:4" ht="15.75" thickBot="1" x14ac:dyDescent="0.3">
      <c r="A33" s="73" t="s">
        <v>201</v>
      </c>
      <c r="B33" s="87"/>
      <c r="C33" s="219"/>
      <c r="D33" s="220"/>
    </row>
    <row r="34" spans="1:4" ht="15.75" thickBot="1" x14ac:dyDescent="0.3">
      <c r="A34" s="74" t="s">
        <v>228</v>
      </c>
      <c r="B34" s="88" t="s">
        <v>251</v>
      </c>
      <c r="C34" s="221">
        <f>+C9+C10+C11+C12+C13+C20+C21+C22+C23+C24+C25+C26+C27+C28+C29+C30+C31+C32+C33</f>
        <v>0</v>
      </c>
      <c r="D34" s="222"/>
    </row>
    <row r="35" spans="1:4" x14ac:dyDescent="0.25">
      <c r="A35" s="75"/>
      <c r="B35" s="530" t="s">
        <v>252</v>
      </c>
      <c r="C35" s="530"/>
      <c r="D35" s="530"/>
    </row>
  </sheetData>
  <mergeCells count="3">
    <mergeCell ref="B35:D35"/>
    <mergeCell ref="C1:D1"/>
    <mergeCell ref="A3:D4"/>
  </mergeCells>
  <phoneticPr fontId="41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57"/>
  <sheetViews>
    <sheetView topLeftCell="A13" zoomScaleNormal="100" workbookViewId="0">
      <selection activeCell="D54" sqref="D54"/>
    </sheetView>
  </sheetViews>
  <sheetFormatPr defaultColWidth="57.5703125" defaultRowHeight="12" x14ac:dyDescent="0.2"/>
  <cols>
    <col min="1" max="1" width="53.28515625" style="288" customWidth="1"/>
    <col min="2" max="2" width="5.28515625" style="272" customWidth="1"/>
    <col min="3" max="3" width="12.42578125" style="288" customWidth="1"/>
    <col min="4" max="4" width="14.85546875" style="288" customWidth="1"/>
    <col min="5" max="255" width="10.28515625" style="288" customWidth="1"/>
    <col min="256" max="16384" width="57.5703125" style="288"/>
  </cols>
  <sheetData>
    <row r="1" spans="1:6" x14ac:dyDescent="0.2">
      <c r="C1" s="536" t="s">
        <v>376</v>
      </c>
      <c r="D1" s="537"/>
    </row>
    <row r="2" spans="1:6" s="293" customFormat="1" ht="33.75" customHeight="1" x14ac:dyDescent="0.25">
      <c r="A2" s="539" t="s">
        <v>575</v>
      </c>
      <c r="B2" s="540"/>
      <c r="C2" s="540"/>
      <c r="D2" s="540"/>
    </row>
    <row r="3" spans="1:6" ht="12.75" thickBot="1" x14ac:dyDescent="0.25">
      <c r="A3" s="271"/>
      <c r="C3" s="541" t="s">
        <v>449</v>
      </c>
      <c r="D3" s="541"/>
    </row>
    <row r="4" spans="1:6" ht="15.75" customHeight="1" x14ac:dyDescent="0.2">
      <c r="A4" s="542" t="s">
        <v>253</v>
      </c>
      <c r="B4" s="545" t="s">
        <v>254</v>
      </c>
      <c r="C4" s="548" t="s">
        <v>408</v>
      </c>
      <c r="D4" s="548" t="s">
        <v>409</v>
      </c>
    </row>
    <row r="5" spans="1:6" ht="11.25" customHeight="1" x14ac:dyDescent="0.2">
      <c r="A5" s="543"/>
      <c r="B5" s="546"/>
      <c r="C5" s="549"/>
      <c r="D5" s="549"/>
    </row>
    <row r="6" spans="1:6" x14ac:dyDescent="0.2">
      <c r="A6" s="544"/>
      <c r="B6" s="547"/>
      <c r="C6" s="550" t="s">
        <v>255</v>
      </c>
      <c r="D6" s="550"/>
    </row>
    <row r="7" spans="1:6" s="289" customFormat="1" ht="12.75" thickBot="1" x14ac:dyDescent="0.3">
      <c r="A7" s="273" t="s">
        <v>256</v>
      </c>
      <c r="B7" s="274" t="s">
        <v>147</v>
      </c>
      <c r="C7" s="274" t="s">
        <v>148</v>
      </c>
      <c r="D7" s="274" t="s">
        <v>160</v>
      </c>
    </row>
    <row r="8" spans="1:6" s="290" customFormat="1" x14ac:dyDescent="0.25">
      <c r="A8" s="275" t="s">
        <v>257</v>
      </c>
      <c r="B8" s="276" t="s">
        <v>258</v>
      </c>
      <c r="C8" s="277">
        <v>953321</v>
      </c>
      <c r="D8" s="277">
        <v>767272</v>
      </c>
    </row>
    <row r="9" spans="1:6" s="290" customFormat="1" ht="12.75" x14ac:dyDescent="0.25">
      <c r="A9" s="65" t="s">
        <v>412</v>
      </c>
      <c r="B9" s="279" t="s">
        <v>259</v>
      </c>
      <c r="C9" s="280">
        <v>578579231</v>
      </c>
      <c r="D9" s="280">
        <v>599652580</v>
      </c>
    </row>
    <row r="10" spans="1:6" s="290" customFormat="1" x14ac:dyDescent="0.25">
      <c r="A10" s="278" t="s">
        <v>410</v>
      </c>
      <c r="B10" s="279" t="s">
        <v>260</v>
      </c>
      <c r="C10" s="281">
        <v>539311433</v>
      </c>
      <c r="D10" s="281">
        <v>556662578</v>
      </c>
    </row>
    <row r="11" spans="1:6" s="290" customFormat="1" x14ac:dyDescent="0.25">
      <c r="A11" s="278" t="s">
        <v>411</v>
      </c>
      <c r="B11" s="279" t="s">
        <v>265</v>
      </c>
      <c r="C11" s="281">
        <v>13421309</v>
      </c>
      <c r="D11" s="281">
        <v>30184769</v>
      </c>
    </row>
    <row r="12" spans="1:6" s="290" customFormat="1" x14ac:dyDescent="0.25">
      <c r="A12" s="278" t="s">
        <v>413</v>
      </c>
      <c r="B12" s="279" t="s">
        <v>50</v>
      </c>
      <c r="C12" s="281">
        <v>25846489</v>
      </c>
      <c r="D12" s="281">
        <v>12805233</v>
      </c>
    </row>
    <row r="13" spans="1:6" s="290" customFormat="1" ht="12.75" x14ac:dyDescent="0.25">
      <c r="A13" s="278" t="s">
        <v>414</v>
      </c>
      <c r="B13" s="279" t="s">
        <v>195</v>
      </c>
      <c r="C13" s="281">
        <f>+C14+C15+C16+C17</f>
        <v>0</v>
      </c>
      <c r="D13" s="281">
        <f>+D14+D15+D16+D17</f>
        <v>0</v>
      </c>
      <c r="F13" s="294"/>
    </row>
    <row r="14" spans="1:6" s="290" customFormat="1" x14ac:dyDescent="0.25">
      <c r="A14" s="282" t="s">
        <v>267</v>
      </c>
      <c r="B14" s="279" t="s">
        <v>198</v>
      </c>
      <c r="C14" s="283"/>
      <c r="D14" s="283"/>
    </row>
    <row r="15" spans="1:6" s="290" customFormat="1" ht="36" x14ac:dyDescent="0.25">
      <c r="A15" s="282" t="s">
        <v>268</v>
      </c>
      <c r="B15" s="279" t="s">
        <v>201</v>
      </c>
      <c r="C15" s="283"/>
      <c r="D15" s="283"/>
    </row>
    <row r="16" spans="1:6" s="290" customFormat="1" x14ac:dyDescent="0.25">
      <c r="A16" s="282" t="s">
        <v>269</v>
      </c>
      <c r="B16" s="279" t="s">
        <v>228</v>
      </c>
      <c r="C16" s="283"/>
      <c r="D16" s="283"/>
    </row>
    <row r="17" spans="1:4" s="290" customFormat="1" x14ac:dyDescent="0.25">
      <c r="A17" s="282" t="s">
        <v>270</v>
      </c>
      <c r="B17" s="279" t="s">
        <v>231</v>
      </c>
      <c r="C17" s="283"/>
      <c r="D17" s="283"/>
    </row>
    <row r="18" spans="1:4" s="290" customFormat="1" x14ac:dyDescent="0.25">
      <c r="A18" s="278" t="s">
        <v>271</v>
      </c>
      <c r="B18" s="279" t="s">
        <v>232</v>
      </c>
      <c r="C18" s="280">
        <f>+C19+C24+C29</f>
        <v>4598000</v>
      </c>
      <c r="D18" s="280">
        <f>+D19+D24+D29</f>
        <v>4598000</v>
      </c>
    </row>
    <row r="19" spans="1:4" s="290" customFormat="1" x14ac:dyDescent="0.25">
      <c r="A19" s="278" t="s">
        <v>272</v>
      </c>
      <c r="B19" s="279" t="s">
        <v>273</v>
      </c>
      <c r="C19" s="281">
        <f>+C20+C21+C22+C23</f>
        <v>4598000</v>
      </c>
      <c r="D19" s="281">
        <f>+D20+D21+D22+D23</f>
        <v>4598000</v>
      </c>
    </row>
    <row r="20" spans="1:4" s="290" customFormat="1" x14ac:dyDescent="0.25">
      <c r="A20" s="282" t="s">
        <v>274</v>
      </c>
      <c r="B20" s="279" t="s">
        <v>275</v>
      </c>
      <c r="C20" s="283"/>
      <c r="D20" s="283"/>
    </row>
    <row r="21" spans="1:4" s="290" customFormat="1" ht="24" x14ac:dyDescent="0.25">
      <c r="A21" s="282" t="s">
        <v>276</v>
      </c>
      <c r="B21" s="279" t="s">
        <v>277</v>
      </c>
      <c r="C21" s="283"/>
      <c r="D21" s="283"/>
    </row>
    <row r="22" spans="1:4" s="290" customFormat="1" x14ac:dyDescent="0.25">
      <c r="A22" s="282" t="s">
        <v>278</v>
      </c>
      <c r="B22" s="279" t="s">
        <v>279</v>
      </c>
      <c r="C22" s="283"/>
      <c r="D22" s="283"/>
    </row>
    <row r="23" spans="1:4" s="290" customFormat="1" x14ac:dyDescent="0.25">
      <c r="A23" s="282" t="s">
        <v>280</v>
      </c>
      <c r="B23" s="279" t="s">
        <v>281</v>
      </c>
      <c r="C23" s="283">
        <v>4598000</v>
      </c>
      <c r="D23" s="283">
        <v>4598000</v>
      </c>
    </row>
    <row r="24" spans="1:4" s="290" customFormat="1" x14ac:dyDescent="0.25">
      <c r="A24" s="278" t="s">
        <v>282</v>
      </c>
      <c r="B24" s="279" t="s">
        <v>283</v>
      </c>
      <c r="C24" s="281">
        <f>+C25+C26+C27+C28</f>
        <v>0</v>
      </c>
      <c r="D24" s="281">
        <f>+D25+D26+D27+D28</f>
        <v>0</v>
      </c>
    </row>
    <row r="25" spans="1:4" s="290" customFormat="1" x14ac:dyDescent="0.25">
      <c r="A25" s="282" t="s">
        <v>284</v>
      </c>
      <c r="B25" s="279" t="s">
        <v>285</v>
      </c>
      <c r="C25" s="283"/>
      <c r="D25" s="283"/>
    </row>
    <row r="26" spans="1:4" s="290" customFormat="1" ht="36" x14ac:dyDescent="0.25">
      <c r="A26" s="282" t="s">
        <v>286</v>
      </c>
      <c r="B26" s="279" t="s">
        <v>287</v>
      </c>
      <c r="C26" s="283"/>
      <c r="D26" s="283"/>
    </row>
    <row r="27" spans="1:4" s="290" customFormat="1" ht="24" x14ac:dyDescent="0.25">
      <c r="A27" s="282" t="s">
        <v>288</v>
      </c>
      <c r="B27" s="279" t="s">
        <v>289</v>
      </c>
      <c r="C27" s="283"/>
      <c r="D27" s="283"/>
    </row>
    <row r="28" spans="1:4" s="290" customFormat="1" x14ac:dyDescent="0.25">
      <c r="A28" s="282" t="s">
        <v>290</v>
      </c>
      <c r="B28" s="279" t="s">
        <v>291</v>
      </c>
      <c r="C28" s="283"/>
      <c r="D28" s="283"/>
    </row>
    <row r="29" spans="1:4" s="290" customFormat="1" x14ac:dyDescent="0.25">
      <c r="A29" s="278" t="s">
        <v>292</v>
      </c>
      <c r="B29" s="279" t="s">
        <v>293</v>
      </c>
      <c r="C29" s="281">
        <f>+C30+C31+C32+C33</f>
        <v>0</v>
      </c>
      <c r="D29" s="281">
        <f>+D30+D31+D32+D33</f>
        <v>0</v>
      </c>
    </row>
    <row r="30" spans="1:4" s="290" customFormat="1" ht="24" x14ac:dyDescent="0.25">
      <c r="A30" s="282" t="s">
        <v>294</v>
      </c>
      <c r="B30" s="279" t="s">
        <v>295</v>
      </c>
      <c r="C30" s="283"/>
      <c r="D30" s="283"/>
    </row>
    <row r="31" spans="1:4" s="290" customFormat="1" ht="36" x14ac:dyDescent="0.25">
      <c r="A31" s="282" t="s">
        <v>296</v>
      </c>
      <c r="B31" s="279" t="s">
        <v>297</v>
      </c>
      <c r="C31" s="283"/>
      <c r="D31" s="283"/>
    </row>
    <row r="32" spans="1:4" s="290" customFormat="1" ht="24" x14ac:dyDescent="0.25">
      <c r="A32" s="282" t="s">
        <v>298</v>
      </c>
      <c r="B32" s="279" t="s">
        <v>299</v>
      </c>
      <c r="C32" s="283"/>
      <c r="D32" s="283"/>
    </row>
    <row r="33" spans="1:4" s="290" customFormat="1" x14ac:dyDescent="0.25">
      <c r="A33" s="282" t="s">
        <v>300</v>
      </c>
      <c r="B33" s="279" t="s">
        <v>301</v>
      </c>
      <c r="C33" s="283"/>
      <c r="D33" s="283"/>
    </row>
    <row r="34" spans="1:4" s="290" customFormat="1" x14ac:dyDescent="0.25">
      <c r="A34" s="278" t="s">
        <v>302</v>
      </c>
      <c r="B34" s="279" t="s">
        <v>303</v>
      </c>
      <c r="C34" s="283"/>
      <c r="D34" s="283"/>
    </row>
    <row r="35" spans="1:4" s="290" customFormat="1" ht="24" x14ac:dyDescent="0.25">
      <c r="A35" s="278" t="s">
        <v>304</v>
      </c>
      <c r="B35" s="279" t="s">
        <v>305</v>
      </c>
      <c r="C35" s="280">
        <f>SUM(C8,C9,C18,C29)</f>
        <v>584130552</v>
      </c>
      <c r="D35" s="280">
        <f>+D8+D9+D18+D34</f>
        <v>605017852</v>
      </c>
    </row>
    <row r="36" spans="1:4" s="290" customFormat="1" x14ac:dyDescent="0.25">
      <c r="A36" s="278" t="s">
        <v>306</v>
      </c>
      <c r="B36" s="279" t="s">
        <v>307</v>
      </c>
      <c r="C36" s="283"/>
      <c r="D36" s="283"/>
    </row>
    <row r="37" spans="1:4" s="290" customFormat="1" x14ac:dyDescent="0.25">
      <c r="A37" s="278" t="s">
        <v>308</v>
      </c>
      <c r="B37" s="279" t="s">
        <v>309</v>
      </c>
      <c r="C37" s="283">
        <v>0</v>
      </c>
      <c r="D37" s="283"/>
    </row>
    <row r="38" spans="1:4" s="290" customFormat="1" x14ac:dyDescent="0.25">
      <c r="A38" s="278" t="s">
        <v>310</v>
      </c>
      <c r="B38" s="279" t="s">
        <v>311</v>
      </c>
      <c r="C38" s="280">
        <f>+C36+C37</f>
        <v>0</v>
      </c>
      <c r="D38" s="280">
        <f>+D36+D37</f>
        <v>0</v>
      </c>
    </row>
    <row r="39" spans="1:4" s="290" customFormat="1" x14ac:dyDescent="0.25">
      <c r="A39" s="278" t="s">
        <v>312</v>
      </c>
      <c r="B39" s="279" t="s">
        <v>313</v>
      </c>
      <c r="C39" s="283"/>
      <c r="D39" s="283"/>
    </row>
    <row r="40" spans="1:4" s="290" customFormat="1" x14ac:dyDescent="0.25">
      <c r="A40" s="278" t="s">
        <v>314</v>
      </c>
      <c r="B40" s="279" t="s">
        <v>315</v>
      </c>
      <c r="C40" s="283">
        <v>0</v>
      </c>
      <c r="D40" s="283">
        <v>0</v>
      </c>
    </row>
    <row r="41" spans="1:4" s="290" customFormat="1" x14ac:dyDescent="0.25">
      <c r="A41" s="278" t="s">
        <v>316</v>
      </c>
      <c r="B41" s="279" t="s">
        <v>317</v>
      </c>
      <c r="C41" s="283">
        <v>17594508</v>
      </c>
      <c r="D41" s="283">
        <v>51545826</v>
      </c>
    </row>
    <row r="42" spans="1:4" s="290" customFormat="1" x14ac:dyDescent="0.25">
      <c r="A42" s="278" t="s">
        <v>318</v>
      </c>
      <c r="B42" s="279" t="s">
        <v>319</v>
      </c>
      <c r="C42" s="283"/>
      <c r="D42" s="283"/>
    </row>
    <row r="43" spans="1:4" s="291" customFormat="1" x14ac:dyDescent="0.25">
      <c r="A43" s="278" t="s">
        <v>320</v>
      </c>
      <c r="B43" s="284" t="s">
        <v>321</v>
      </c>
      <c r="C43" s="280">
        <f>+C39+C40+C41+C42</f>
        <v>17594508</v>
      </c>
      <c r="D43" s="280">
        <f>+D39+D40+D41+D42</f>
        <v>51545826</v>
      </c>
    </row>
    <row r="44" spans="1:4" s="290" customFormat="1" x14ac:dyDescent="0.25">
      <c r="A44" s="278" t="s">
        <v>322</v>
      </c>
      <c r="B44" s="279" t="s">
        <v>323</v>
      </c>
      <c r="C44" s="283">
        <v>520934</v>
      </c>
      <c r="D44" s="283">
        <v>899847</v>
      </c>
    </row>
    <row r="45" spans="1:4" s="290" customFormat="1" x14ac:dyDescent="0.25">
      <c r="A45" s="278" t="s">
        <v>324</v>
      </c>
      <c r="B45" s="279" t="s">
        <v>325</v>
      </c>
      <c r="C45" s="283">
        <v>0</v>
      </c>
      <c r="D45" s="283">
        <v>0</v>
      </c>
    </row>
    <row r="46" spans="1:4" s="290" customFormat="1" x14ac:dyDescent="0.25">
      <c r="A46" s="278" t="s">
        <v>326</v>
      </c>
      <c r="B46" s="279" t="s">
        <v>327</v>
      </c>
      <c r="C46" s="283">
        <v>33951020</v>
      </c>
      <c r="D46" s="283">
        <v>36229897</v>
      </c>
    </row>
    <row r="47" spans="1:4" s="290" customFormat="1" x14ac:dyDescent="0.25">
      <c r="A47" s="278" t="s">
        <v>328</v>
      </c>
      <c r="B47" s="279" t="s">
        <v>329</v>
      </c>
      <c r="C47" s="281">
        <f>+C44+C45+C46</f>
        <v>34471954</v>
      </c>
      <c r="D47" s="281">
        <f>+D44+D45+D46</f>
        <v>37129744</v>
      </c>
    </row>
    <row r="48" spans="1:4" s="290" customFormat="1" x14ac:dyDescent="0.25">
      <c r="A48" s="278" t="s">
        <v>330</v>
      </c>
      <c r="B48" s="279" t="s">
        <v>331</v>
      </c>
      <c r="C48" s="283">
        <v>0</v>
      </c>
      <c r="D48" s="283"/>
    </row>
    <row r="49" spans="1:4" s="290" customFormat="1" ht="36" x14ac:dyDescent="0.25">
      <c r="A49" s="278" t="s">
        <v>332</v>
      </c>
      <c r="B49" s="279" t="s">
        <v>333</v>
      </c>
      <c r="C49" s="283">
        <v>88000</v>
      </c>
      <c r="D49" s="283">
        <v>758000</v>
      </c>
    </row>
    <row r="50" spans="1:4" s="290" customFormat="1" x14ac:dyDescent="0.25">
      <c r="A50" s="278" t="s">
        <v>334</v>
      </c>
      <c r="B50" s="279" t="s">
        <v>335</v>
      </c>
      <c r="C50" s="281">
        <v>88000</v>
      </c>
      <c r="D50" s="281">
        <f>SUM(D49)</f>
        <v>758000</v>
      </c>
    </row>
    <row r="51" spans="1:4" s="290" customFormat="1" x14ac:dyDescent="0.25">
      <c r="A51" s="278" t="s">
        <v>336</v>
      </c>
      <c r="B51" s="279" t="s">
        <v>337</v>
      </c>
      <c r="C51" s="283">
        <v>0</v>
      </c>
      <c r="D51" s="283"/>
    </row>
    <row r="52" spans="1:4" s="290" customFormat="1" ht="12.75" thickBot="1" x14ac:dyDescent="0.3">
      <c r="A52" s="285" t="s">
        <v>338</v>
      </c>
      <c r="B52" s="286" t="s">
        <v>339</v>
      </c>
      <c r="C52" s="287">
        <f>+C35+C38+C43+C47+C50+C51</f>
        <v>636285014</v>
      </c>
      <c r="D52" s="287">
        <f>+D35+D38+D43+D47+D50+D51</f>
        <v>694451422</v>
      </c>
    </row>
    <row r="53" spans="1:4" x14ac:dyDescent="0.2">
      <c r="C53" s="292"/>
      <c r="D53" s="292"/>
    </row>
    <row r="54" spans="1:4" x14ac:dyDescent="0.2">
      <c r="C54" s="292"/>
      <c r="D54" s="292"/>
    </row>
    <row r="55" spans="1:4" x14ac:dyDescent="0.2">
      <c r="C55" s="292"/>
      <c r="D55" s="292"/>
    </row>
    <row r="56" spans="1:4" x14ac:dyDescent="0.2">
      <c r="A56" s="538"/>
      <c r="B56" s="538"/>
      <c r="C56" s="538"/>
      <c r="D56" s="538"/>
    </row>
    <row r="57" spans="1:4" x14ac:dyDescent="0.2">
      <c r="A57" s="538"/>
      <c r="B57" s="538"/>
      <c r="C57" s="538"/>
      <c r="D57" s="538"/>
    </row>
  </sheetData>
  <mergeCells count="10">
    <mergeCell ref="C1:D1"/>
    <mergeCell ref="A56:D56"/>
    <mergeCell ref="A57:D57"/>
    <mergeCell ref="A2:D2"/>
    <mergeCell ref="C3:D3"/>
    <mergeCell ref="A4:A6"/>
    <mergeCell ref="B4:B6"/>
    <mergeCell ref="C4:C5"/>
    <mergeCell ref="D4:D5"/>
    <mergeCell ref="C6:D6"/>
  </mergeCells>
  <phoneticPr fontId="41" type="noConversion"/>
  <pageMargins left="0.70866141732283472" right="0.70866141732283472" top="0.39370078740157483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16</vt:i4>
      </vt:variant>
    </vt:vector>
  </HeadingPairs>
  <TitlesOfParts>
    <vt:vector size="16" baseType="lpstr">
      <vt:lpstr>Bevételek</vt:lpstr>
      <vt:lpstr>Kiadások</vt:lpstr>
      <vt:lpstr>Óvoda </vt:lpstr>
      <vt:lpstr>Felhalmozási kiadások</vt:lpstr>
      <vt:lpstr>Működési c. pénzeszk.át.</vt:lpstr>
      <vt:lpstr>Működési célú bevételek-kiadáso</vt:lpstr>
      <vt:lpstr>Felha célú bev-kiadások</vt:lpstr>
      <vt:lpstr>Közvetett támogatások</vt:lpstr>
      <vt:lpstr>Vagyonkimutatás eszközök</vt:lpstr>
      <vt:lpstr>Vagyonkimutatás források</vt:lpstr>
      <vt:lpstr>gazdálkodó szervezetek</vt:lpstr>
      <vt:lpstr>pénzeszközök változásai</vt:lpstr>
      <vt:lpstr>maradvány</vt:lpstr>
      <vt:lpstr>hitelek</vt:lpstr>
      <vt:lpstr>Munka2</vt:lpstr>
      <vt:lpstr>Munka1</vt:lpstr>
    </vt:vector>
  </TitlesOfParts>
  <Company>Önkormányzat Hegykő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Gazdálkodás</dc:creator>
  <cp:lastModifiedBy>Dell4</cp:lastModifiedBy>
  <cp:lastPrinted>2020-05-28T11:43:10Z</cp:lastPrinted>
  <dcterms:created xsi:type="dcterms:W3CDTF">2014-06-26T12:23:39Z</dcterms:created>
  <dcterms:modified xsi:type="dcterms:W3CDTF">2020-05-28T11:45:15Z</dcterms:modified>
</cp:coreProperties>
</file>