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firstSheet="3" activeTab="4"/>
  </bookViews>
  <sheets>
    <sheet name="Működési c. mérleg" sheetId="1" r:id="rId1"/>
    <sheet name="Felhalm. c. mérleg" sheetId="2" r:id="rId2"/>
    <sheet name="Beruházás" sheetId="3" r:id="rId3"/>
    <sheet name="Felújítás" sheetId="4" r:id="rId4"/>
    <sheet name="Összönkorm." sheetId="6" r:id="rId5"/>
    <sheet name="Önkorm.intézményenként" sheetId="7" r:id="rId6"/>
    <sheet name="PH.megbontva" sheetId="8" r:id="rId7"/>
    <sheet name="Össz.Önkorm.megbontva" sheetId="9" r:id="rId8"/>
    <sheet name="ÁMK.megbontva" sheetId="10" r:id="rId9"/>
    <sheet name="Maradvány" sheetId="11" r:id="rId10"/>
    <sheet name="Vagyonkimutatás Eszköz" sheetId="12" r:id="rId11"/>
    <sheet name="Vagyonkimutatás Forrás" sheetId="13" r:id="rId12"/>
    <sheet name="Pénzeszközök változása" sheetId="14" r:id="rId13"/>
    <sheet name="Részesedések" sheetId="15" r:id="rId14"/>
    <sheet name="EU-s projekt 1" sheetId="16" r:id="rId15"/>
    <sheet name="EU-s projekt 2" sheetId="17" r:id="rId16"/>
    <sheet name="EU-s projekt 3" sheetId="18" r:id="rId17"/>
    <sheet name="EU-S projekt 4" sheetId="19" r:id="rId18"/>
    <sheet name="EU-s projekt 5" sheetId="20" r:id="rId19"/>
  </sheets>
  <externalReferences>
    <externalReference r:id="rId20"/>
    <externalReference r:id="rId21"/>
    <externalReference r:id="rId22"/>
  </externalReferences>
  <calcPr calcId="145621"/>
</workbook>
</file>

<file path=xl/calcChain.xml><?xml version="1.0" encoding="utf-8"?>
<calcChain xmlns="http://schemas.openxmlformats.org/spreadsheetml/2006/main">
  <c r="D6" i="17" l="1"/>
  <c r="J6" i="17" s="1"/>
  <c r="F6" i="17"/>
  <c r="H6" i="17"/>
  <c r="K6" i="17"/>
  <c r="M6" i="17"/>
  <c r="L8" i="17"/>
  <c r="M8" i="17"/>
  <c r="L9" i="17"/>
  <c r="M9" i="17"/>
  <c r="L10" i="17"/>
  <c r="M10" i="17" s="1"/>
  <c r="L11" i="17"/>
  <c r="L15" i="17" s="1"/>
  <c r="M15" i="17" s="1"/>
  <c r="M11" i="17"/>
  <c r="L12" i="17"/>
  <c r="M12" i="17"/>
  <c r="L13" i="17"/>
  <c r="M13" i="17"/>
  <c r="L14" i="17"/>
  <c r="M14" i="17"/>
  <c r="B15" i="17"/>
  <c r="C15" i="17"/>
  <c r="D15" i="17"/>
  <c r="E15" i="17"/>
  <c r="F15" i="17"/>
  <c r="G15" i="17"/>
  <c r="H15" i="17"/>
  <c r="I15" i="17"/>
  <c r="J15" i="17"/>
  <c r="K15" i="17"/>
  <c r="L18" i="17"/>
  <c r="M18" i="17"/>
  <c r="L19" i="17"/>
  <c r="M19" i="17"/>
  <c r="L20" i="17"/>
  <c r="M20" i="17"/>
  <c r="L21" i="17"/>
  <c r="M21" i="17"/>
  <c r="L22" i="17"/>
  <c r="L24" i="17" s="1"/>
  <c r="M22" i="17"/>
  <c r="L23" i="17"/>
  <c r="M23" i="17"/>
  <c r="B24" i="17"/>
  <c r="C24" i="17"/>
  <c r="D24" i="17"/>
  <c r="E24" i="17"/>
  <c r="F24" i="17"/>
  <c r="G24" i="17"/>
  <c r="H24" i="17"/>
  <c r="I24" i="17"/>
  <c r="J24" i="17"/>
  <c r="K24" i="17"/>
  <c r="A27" i="17"/>
  <c r="K32" i="17"/>
  <c r="L32" i="17"/>
  <c r="M32" i="17"/>
  <c r="D6" i="20" l="1"/>
  <c r="J6" i="20" s="1"/>
  <c r="F6" i="20"/>
  <c r="H6" i="20"/>
  <c r="K6" i="20"/>
  <c r="M6" i="20"/>
  <c r="L8" i="20"/>
  <c r="M8" i="20"/>
  <c r="L9" i="20"/>
  <c r="M9" i="20"/>
  <c r="L10" i="20"/>
  <c r="M10" i="20" s="1"/>
  <c r="L11" i="20"/>
  <c r="M11" i="20"/>
  <c r="L12" i="20"/>
  <c r="M12" i="20"/>
  <c r="L13" i="20"/>
  <c r="M13" i="20"/>
  <c r="L14" i="20"/>
  <c r="M14" i="20"/>
  <c r="B15" i="20"/>
  <c r="C15" i="20"/>
  <c r="D15" i="20"/>
  <c r="E15" i="20"/>
  <c r="F15" i="20"/>
  <c r="G15" i="20"/>
  <c r="H15" i="20"/>
  <c r="I15" i="20"/>
  <c r="J15" i="20"/>
  <c r="K15" i="20"/>
  <c r="L18" i="20"/>
  <c r="M18" i="20"/>
  <c r="L19" i="20"/>
  <c r="L24" i="20" s="1"/>
  <c r="M19" i="20"/>
  <c r="L20" i="20"/>
  <c r="M20" i="20"/>
  <c r="L21" i="20"/>
  <c r="M21" i="20"/>
  <c r="L22" i="20"/>
  <c r="M22" i="20"/>
  <c r="L23" i="20"/>
  <c r="M23" i="20"/>
  <c r="B24" i="20"/>
  <c r="C24" i="20"/>
  <c r="D24" i="20"/>
  <c r="E24" i="20"/>
  <c r="F24" i="20"/>
  <c r="G24" i="20"/>
  <c r="H24" i="20"/>
  <c r="I24" i="20"/>
  <c r="J24" i="20"/>
  <c r="K24" i="20"/>
  <c r="A27" i="20"/>
  <c r="K32" i="20"/>
  <c r="L32" i="20"/>
  <c r="M32" i="20"/>
  <c r="M32" i="19"/>
  <c r="L32" i="19"/>
  <c r="K32" i="19"/>
  <c r="A27" i="19"/>
  <c r="K24" i="19"/>
  <c r="J24" i="19"/>
  <c r="I24" i="19"/>
  <c r="H24" i="19"/>
  <c r="G24" i="19"/>
  <c r="F24" i="19"/>
  <c r="E24" i="19"/>
  <c r="D24" i="19"/>
  <c r="C24" i="19"/>
  <c r="B24" i="19"/>
  <c r="M23" i="19"/>
  <c r="L23" i="19"/>
  <c r="M22" i="19"/>
  <c r="L22" i="19"/>
  <c r="M21" i="19"/>
  <c r="L21" i="19"/>
  <c r="M20" i="19"/>
  <c r="L20" i="19"/>
  <c r="L19" i="19"/>
  <c r="M18" i="19"/>
  <c r="L18" i="19"/>
  <c r="K15" i="19"/>
  <c r="J15" i="19"/>
  <c r="I15" i="19"/>
  <c r="H15" i="19"/>
  <c r="G15" i="19"/>
  <c r="F15" i="19"/>
  <c r="E15" i="19"/>
  <c r="D15" i="19"/>
  <c r="C15" i="19"/>
  <c r="B15" i="19"/>
  <c r="M14" i="19"/>
  <c r="L14" i="19"/>
  <c r="M13" i="19"/>
  <c r="L13" i="19"/>
  <c r="M12" i="19"/>
  <c r="L12" i="19"/>
  <c r="M11" i="19"/>
  <c r="L11" i="19"/>
  <c r="L10" i="19"/>
  <c r="M10" i="19" s="1"/>
  <c r="M9" i="19"/>
  <c r="L9" i="19"/>
  <c r="M8" i="19"/>
  <c r="L8" i="19"/>
  <c r="M6" i="19"/>
  <c r="H6" i="19"/>
  <c r="F6" i="19"/>
  <c r="K6" i="19" s="1"/>
  <c r="D6" i="19"/>
  <c r="J6" i="19" s="1"/>
  <c r="L15" i="19" l="1"/>
  <c r="L15" i="20"/>
  <c r="M15" i="20" s="1"/>
  <c r="L24" i="19"/>
  <c r="M19" i="19"/>
  <c r="M15" i="19"/>
  <c r="M32" i="18"/>
  <c r="L32" i="18"/>
  <c r="K32" i="18"/>
  <c r="A27" i="18"/>
  <c r="K24" i="18"/>
  <c r="J24" i="18"/>
  <c r="I24" i="18"/>
  <c r="H24" i="18"/>
  <c r="G24" i="18"/>
  <c r="F24" i="18"/>
  <c r="E24" i="18"/>
  <c r="D24" i="18"/>
  <c r="C24" i="18"/>
  <c r="B24" i="18"/>
  <c r="M23" i="18"/>
  <c r="L23" i="18"/>
  <c r="M22" i="18"/>
  <c r="L22" i="18"/>
  <c r="M21" i="18"/>
  <c r="L21" i="18"/>
  <c r="M20" i="18"/>
  <c r="L20" i="18"/>
  <c r="M19" i="18"/>
  <c r="L19" i="18"/>
  <c r="M18" i="18"/>
  <c r="L18" i="18"/>
  <c r="K15" i="18"/>
  <c r="J15" i="18"/>
  <c r="I15" i="18"/>
  <c r="H15" i="18"/>
  <c r="G15" i="18"/>
  <c r="F15" i="18"/>
  <c r="E15" i="18"/>
  <c r="D15" i="18"/>
  <c r="C15" i="18"/>
  <c r="B15" i="18"/>
  <c r="M14" i="18"/>
  <c r="L14" i="18"/>
  <c r="M13" i="18"/>
  <c r="L13" i="18"/>
  <c r="M12" i="18"/>
  <c r="L12" i="18"/>
  <c r="M11" i="18"/>
  <c r="L11" i="18"/>
  <c r="M10" i="18"/>
  <c r="L10" i="18"/>
  <c r="M9" i="18"/>
  <c r="L9" i="18"/>
  <c r="M8" i="18"/>
  <c r="L8" i="18"/>
  <c r="M6" i="18"/>
  <c r="H6" i="18"/>
  <c r="F6" i="18"/>
  <c r="K6" i="18" s="1"/>
  <c r="D6" i="18"/>
  <c r="J6" i="18" s="1"/>
  <c r="D6" i="16"/>
  <c r="J6" i="16" s="1"/>
  <c r="F6" i="16"/>
  <c r="K6" i="16" s="1"/>
  <c r="H6" i="16"/>
  <c r="M6" i="16"/>
  <c r="L8" i="16"/>
  <c r="M8" i="16"/>
  <c r="L9" i="16"/>
  <c r="M9" i="16"/>
  <c r="L10" i="16"/>
  <c r="M10" i="16" s="1"/>
  <c r="L11" i="16"/>
  <c r="M11" i="16"/>
  <c r="L12" i="16"/>
  <c r="M12" i="16"/>
  <c r="L13" i="16"/>
  <c r="M13" i="16"/>
  <c r="L14" i="16"/>
  <c r="M14" i="16"/>
  <c r="B15" i="16"/>
  <c r="C15" i="16"/>
  <c r="D15" i="16"/>
  <c r="E15" i="16"/>
  <c r="F15" i="16"/>
  <c r="G15" i="16"/>
  <c r="H15" i="16"/>
  <c r="I15" i="16"/>
  <c r="J15" i="16"/>
  <c r="K15" i="16"/>
  <c r="L18" i="16"/>
  <c r="M18" i="16"/>
  <c r="L19" i="16"/>
  <c r="M19" i="16" s="1"/>
  <c r="L20" i="16"/>
  <c r="M20" i="16"/>
  <c r="L21" i="16"/>
  <c r="M21" i="16"/>
  <c r="L22" i="16"/>
  <c r="M22" i="16"/>
  <c r="L23" i="16"/>
  <c r="M23" i="16"/>
  <c r="B24" i="16"/>
  <c r="C24" i="16"/>
  <c r="D24" i="16"/>
  <c r="E24" i="16"/>
  <c r="F24" i="16"/>
  <c r="G24" i="16"/>
  <c r="H24" i="16"/>
  <c r="I24" i="16"/>
  <c r="J24" i="16"/>
  <c r="K24" i="16"/>
  <c r="A27" i="16"/>
  <c r="K32" i="16"/>
  <c r="L32" i="16"/>
  <c r="M32" i="16"/>
  <c r="G23" i="3"/>
  <c r="F23" i="3"/>
  <c r="E23" i="3"/>
  <c r="D23" i="3"/>
  <c r="B23" i="3"/>
  <c r="B12" i="14"/>
  <c r="C6" i="14"/>
  <c r="C12" i="14" s="1"/>
  <c r="B6" i="14"/>
  <c r="E22" i="15"/>
  <c r="D22" i="15"/>
  <c r="A2" i="15"/>
  <c r="C14" i="13"/>
  <c r="C21" i="13" s="1"/>
  <c r="A2" i="13"/>
  <c r="E66" i="12"/>
  <c r="D66" i="12"/>
  <c r="C66" i="12"/>
  <c r="E63" i="12"/>
  <c r="D63" i="12"/>
  <c r="C63" i="12"/>
  <c r="E59" i="12"/>
  <c r="D59" i="12"/>
  <c r="C59" i="12"/>
  <c r="E54" i="12"/>
  <c r="D54" i="12"/>
  <c r="C54" i="12"/>
  <c r="E45" i="12"/>
  <c r="D45" i="12"/>
  <c r="C45" i="12"/>
  <c r="E40" i="12"/>
  <c r="D40" i="12"/>
  <c r="C40" i="12"/>
  <c r="E35" i="12"/>
  <c r="C35" i="12"/>
  <c r="E29" i="12"/>
  <c r="E8" i="12" s="1"/>
  <c r="D29" i="12"/>
  <c r="C29" i="12"/>
  <c r="E24" i="12"/>
  <c r="D24" i="12"/>
  <c r="C24" i="12"/>
  <c r="E19" i="12"/>
  <c r="D19" i="12"/>
  <c r="C19" i="12"/>
  <c r="A1" i="12"/>
  <c r="L15" i="18" l="1"/>
  <c r="M15" i="18" s="1"/>
  <c r="L24" i="18"/>
  <c r="L24" i="16"/>
  <c r="L15" i="16"/>
  <c r="M15" i="16" s="1"/>
  <c r="D34" i="12"/>
  <c r="D51" i="12" s="1"/>
  <c r="D68" i="12" s="1"/>
  <c r="C34" i="12"/>
  <c r="C8" i="12"/>
  <c r="E34" i="12"/>
  <c r="E51" i="12" s="1"/>
  <c r="E68" i="12" s="1"/>
  <c r="C147" i="6"/>
  <c r="C141" i="6"/>
  <c r="C134" i="6"/>
  <c r="C130" i="6"/>
  <c r="C115" i="6"/>
  <c r="C94" i="6"/>
  <c r="C83" i="6"/>
  <c r="C75" i="6"/>
  <c r="C70" i="6"/>
  <c r="C66" i="6"/>
  <c r="C60" i="6"/>
  <c r="C55" i="6"/>
  <c r="C49" i="6"/>
  <c r="C29" i="6"/>
  <c r="C22" i="6"/>
  <c r="C15" i="6"/>
  <c r="C8" i="6"/>
  <c r="C90" i="6" l="1"/>
  <c r="C129" i="6"/>
  <c r="C51" i="12"/>
  <c r="C68" i="12" s="1"/>
  <c r="C65" i="6"/>
  <c r="C155" i="6"/>
  <c r="F147" i="10"/>
  <c r="F141" i="10"/>
  <c r="F134" i="10"/>
  <c r="F130" i="10"/>
  <c r="F115" i="10"/>
  <c r="F94" i="10"/>
  <c r="F83" i="10"/>
  <c r="F78" i="10"/>
  <c r="F75" i="10"/>
  <c r="F70" i="10"/>
  <c r="F66" i="10"/>
  <c r="F60" i="10"/>
  <c r="F55" i="10"/>
  <c r="F49" i="10"/>
  <c r="F37" i="10"/>
  <c r="F29" i="10"/>
  <c r="F22" i="10"/>
  <c r="F15" i="10"/>
  <c r="F8" i="10"/>
  <c r="C156" i="6" l="1"/>
  <c r="C91" i="6"/>
  <c r="F129" i="10"/>
  <c r="F65" i="10"/>
  <c r="F90" i="10"/>
  <c r="F155" i="10"/>
  <c r="F156" i="10" s="1"/>
  <c r="I147" i="8"/>
  <c r="I141" i="8"/>
  <c r="I134" i="8"/>
  <c r="I130" i="8"/>
  <c r="I115" i="8"/>
  <c r="I94" i="8"/>
  <c r="I83" i="8"/>
  <c r="I78" i="8"/>
  <c r="I75" i="8"/>
  <c r="I70" i="8"/>
  <c r="I66" i="8"/>
  <c r="I60" i="8"/>
  <c r="I55" i="8"/>
  <c r="I49" i="8"/>
  <c r="I29" i="8"/>
  <c r="I22" i="8"/>
  <c r="I15" i="8"/>
  <c r="I8" i="8"/>
  <c r="J5" i="8"/>
  <c r="M159" i="7"/>
  <c r="M158" i="7"/>
  <c r="G36" i="11"/>
  <c r="F36" i="11"/>
  <c r="D36" i="11"/>
  <c r="C36" i="11"/>
  <c r="E35" i="11"/>
  <c r="E34" i="11"/>
  <c r="E33" i="11"/>
  <c r="E32" i="11"/>
  <c r="E31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F91" i="10" l="1"/>
  <c r="E36" i="11"/>
  <c r="I90" i="8"/>
  <c r="I91" i="8" s="1"/>
  <c r="I129" i="8"/>
  <c r="I155" i="8"/>
  <c r="I4" i="1"/>
  <c r="H4" i="1"/>
  <c r="G4" i="1"/>
  <c r="I156" i="8" l="1"/>
  <c r="C147" i="10" l="1"/>
  <c r="C141" i="10"/>
  <c r="C134" i="10"/>
  <c r="C130" i="10"/>
  <c r="C115" i="10"/>
  <c r="C94" i="10"/>
  <c r="C83" i="10"/>
  <c r="C78" i="10"/>
  <c r="C75" i="10"/>
  <c r="C70" i="10"/>
  <c r="C66" i="10"/>
  <c r="C90" i="10" s="1"/>
  <c r="C60" i="10"/>
  <c r="C55" i="10"/>
  <c r="C49" i="10"/>
  <c r="C37" i="10"/>
  <c r="C29" i="10"/>
  <c r="C22" i="10"/>
  <c r="C15" i="10"/>
  <c r="C8" i="10"/>
  <c r="C65" i="10" s="1"/>
  <c r="C91" i="10" s="1"/>
  <c r="L147" i="9"/>
  <c r="I147" i="9"/>
  <c r="F147" i="9"/>
  <c r="C147" i="9"/>
  <c r="L141" i="9"/>
  <c r="I141" i="9"/>
  <c r="F141" i="9"/>
  <c r="C141" i="9"/>
  <c r="L134" i="9"/>
  <c r="I134" i="9"/>
  <c r="F134" i="9"/>
  <c r="C134" i="9"/>
  <c r="L130" i="9"/>
  <c r="L155" i="9" s="1"/>
  <c r="I130" i="9"/>
  <c r="I155" i="9" s="1"/>
  <c r="F130" i="9"/>
  <c r="F155" i="9" s="1"/>
  <c r="C130" i="9"/>
  <c r="C155" i="9" s="1"/>
  <c r="F115" i="9"/>
  <c r="C115" i="9"/>
  <c r="L129" i="9"/>
  <c r="L156" i="9" s="1"/>
  <c r="I129" i="9"/>
  <c r="I156" i="9" s="1"/>
  <c r="F94" i="9"/>
  <c r="F129" i="9" s="1"/>
  <c r="C94" i="9"/>
  <c r="C129" i="9" s="1"/>
  <c r="L83" i="9"/>
  <c r="I83" i="9"/>
  <c r="F83" i="9"/>
  <c r="C83" i="9"/>
  <c r="I78" i="9"/>
  <c r="F78" i="9"/>
  <c r="C78" i="9"/>
  <c r="L75" i="9"/>
  <c r="F75" i="9"/>
  <c r="L70" i="9"/>
  <c r="I70" i="9"/>
  <c r="F70" i="9"/>
  <c r="C70" i="9"/>
  <c r="L66" i="9"/>
  <c r="L90" i="9" s="1"/>
  <c r="I66" i="9"/>
  <c r="F66" i="9"/>
  <c r="C66" i="9"/>
  <c r="L60" i="9"/>
  <c r="I60" i="9"/>
  <c r="F60" i="9"/>
  <c r="C60" i="9"/>
  <c r="L55" i="9"/>
  <c r="I55" i="9"/>
  <c r="F55" i="9"/>
  <c r="C55" i="9"/>
  <c r="L49" i="9"/>
  <c r="I49" i="9"/>
  <c r="F49" i="9"/>
  <c r="C49" i="9"/>
  <c r="F37" i="9"/>
  <c r="L29" i="9"/>
  <c r="I29" i="9"/>
  <c r="F29" i="9"/>
  <c r="C29" i="9"/>
  <c r="L22" i="9"/>
  <c r="I22" i="9"/>
  <c r="F22" i="9"/>
  <c r="C22" i="9"/>
  <c r="L15" i="9"/>
  <c r="I15" i="9"/>
  <c r="F15" i="9"/>
  <c r="L8" i="9"/>
  <c r="L65" i="9" s="1"/>
  <c r="I8" i="9"/>
  <c r="F8" i="9"/>
  <c r="C8" i="9"/>
  <c r="F147" i="8"/>
  <c r="C147" i="8"/>
  <c r="F141" i="8"/>
  <c r="C141" i="8"/>
  <c r="F134" i="8"/>
  <c r="C134" i="8"/>
  <c r="F130" i="8"/>
  <c r="C130" i="8"/>
  <c r="C155" i="8" s="1"/>
  <c r="F115" i="8"/>
  <c r="C115" i="8"/>
  <c r="F94" i="8"/>
  <c r="C94" i="8"/>
  <c r="F83" i="8"/>
  <c r="C83" i="8"/>
  <c r="F78" i="8"/>
  <c r="C78" i="8"/>
  <c r="F75" i="8"/>
  <c r="C75" i="8"/>
  <c r="F70" i="8"/>
  <c r="C70" i="8"/>
  <c r="F66" i="8"/>
  <c r="F90" i="8" s="1"/>
  <c r="C66" i="8"/>
  <c r="F60" i="8"/>
  <c r="C60" i="8"/>
  <c r="F55" i="8"/>
  <c r="C55" i="8"/>
  <c r="F49" i="8"/>
  <c r="C49" i="8"/>
  <c r="F37" i="8"/>
  <c r="C37" i="8"/>
  <c r="F29" i="8"/>
  <c r="C29" i="8"/>
  <c r="F22" i="8"/>
  <c r="C22" i="8"/>
  <c r="F15" i="8"/>
  <c r="C15" i="8"/>
  <c r="C8" i="8"/>
  <c r="I147" i="7"/>
  <c r="F147" i="7"/>
  <c r="C147" i="7"/>
  <c r="I141" i="7"/>
  <c r="F141" i="7"/>
  <c r="C141" i="7"/>
  <c r="I134" i="7"/>
  <c r="F134" i="7"/>
  <c r="C134" i="7"/>
  <c r="I130" i="7"/>
  <c r="F130" i="7"/>
  <c r="C130" i="7"/>
  <c r="I115" i="7"/>
  <c r="F115" i="7"/>
  <c r="C115" i="7"/>
  <c r="I94" i="7"/>
  <c r="I129" i="7" s="1"/>
  <c r="F94" i="7"/>
  <c r="C94" i="7"/>
  <c r="C129" i="7" s="1"/>
  <c r="I83" i="7"/>
  <c r="F83" i="7"/>
  <c r="C83" i="7"/>
  <c r="I78" i="7"/>
  <c r="F78" i="7"/>
  <c r="C78" i="7"/>
  <c r="I75" i="7"/>
  <c r="F75" i="7"/>
  <c r="C75" i="7"/>
  <c r="I70" i="7"/>
  <c r="F70" i="7"/>
  <c r="C70" i="7"/>
  <c r="I66" i="7"/>
  <c r="F66" i="7"/>
  <c r="C66" i="7"/>
  <c r="I60" i="7"/>
  <c r="F60" i="7"/>
  <c r="C60" i="7"/>
  <c r="I55" i="7"/>
  <c r="F55" i="7"/>
  <c r="C55" i="7"/>
  <c r="I49" i="7"/>
  <c r="F49" i="7"/>
  <c r="C49" i="7"/>
  <c r="I37" i="7"/>
  <c r="F37" i="7"/>
  <c r="I29" i="7"/>
  <c r="F29" i="7"/>
  <c r="C29" i="7"/>
  <c r="I22" i="7"/>
  <c r="F22" i="7"/>
  <c r="C22" i="7"/>
  <c r="I15" i="7"/>
  <c r="F15" i="7"/>
  <c r="C15" i="7"/>
  <c r="I8" i="7"/>
  <c r="F8" i="7"/>
  <c r="C8" i="7"/>
  <c r="C90" i="7" l="1"/>
  <c r="F129" i="7"/>
  <c r="I65" i="9"/>
  <c r="I91" i="9" s="1"/>
  <c r="I90" i="9"/>
  <c r="F156" i="9"/>
  <c r="F65" i="7"/>
  <c r="I90" i="7"/>
  <c r="F155" i="7"/>
  <c r="C65" i="9"/>
  <c r="C90" i="9"/>
  <c r="F129" i="8"/>
  <c r="F65" i="9"/>
  <c r="F90" i="9"/>
  <c r="C156" i="9"/>
  <c r="L91" i="9"/>
  <c r="C129" i="10"/>
  <c r="C155" i="10"/>
  <c r="C129" i="8"/>
  <c r="C156" i="8" s="1"/>
  <c r="C65" i="8"/>
  <c r="F65" i="8"/>
  <c r="F91" i="8" s="1"/>
  <c r="C90" i="8"/>
  <c r="F155" i="8"/>
  <c r="M94" i="7"/>
  <c r="C65" i="7"/>
  <c r="C91" i="7" s="1"/>
  <c r="I65" i="7"/>
  <c r="I91" i="7" s="1"/>
  <c r="F90" i="7"/>
  <c r="C155" i="7"/>
  <c r="C156" i="7" s="1"/>
  <c r="I155" i="7"/>
  <c r="I156" i="7" s="1"/>
  <c r="F91" i="7"/>
  <c r="F91" i="9" l="1"/>
  <c r="F156" i="7"/>
  <c r="C91" i="9"/>
  <c r="C156" i="10"/>
  <c r="F156" i="8"/>
  <c r="C91" i="8"/>
</calcChain>
</file>

<file path=xl/sharedStrings.xml><?xml version="1.0" encoding="utf-8"?>
<sst xmlns="http://schemas.openxmlformats.org/spreadsheetml/2006/main" count="2411" uniqueCount="623">
  <si>
    <t>Megnevezés</t>
  </si>
  <si>
    <t>Karácsond Általános Művelődési Központ</t>
  </si>
  <si>
    <t>Kötelező feladatok bevételei, kiadásai</t>
  </si>
  <si>
    <t>Összesen</t>
  </si>
  <si>
    <t>Feladat megnevezése</t>
  </si>
  <si>
    <t>Száma</t>
  </si>
  <si>
    <t>Kiemelt előirányzat, előirányzat megnevezése</t>
  </si>
  <si>
    <t>A</t>
  </si>
  <si>
    <t>B</t>
  </si>
  <si>
    <t>C</t>
  </si>
  <si>
    <t>D</t>
  </si>
  <si>
    <t>E=C±D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</si>
  <si>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</si>
  <si>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</si>
  <si>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</si>
  <si>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</si>
  <si>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</si>
  <si>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</si>
  <si>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</si>
  <si>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</si>
  <si>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</si>
  <si>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</si>
  <si>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</si>
  <si>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</si>
  <si>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</si>
  <si>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</si>
  <si>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</si>
  <si>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</si>
  <si>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</si>
  <si>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</si>
  <si>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</si>
  <si>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</si>
  <si>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</si>
  <si>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</si>
  <si>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</si>
  <si>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</si>
  <si>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</si>
  <si>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</si>
  <si>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</si>
  <si>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</si>
  <si>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</si>
  <si>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</si>
  <si>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</si>
  <si>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</si>
  <si>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</si>
  <si>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</si>
  <si>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</si>
  <si>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</si>
  <si>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</si>
  <si>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</si>
  <si>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</si>
  <si>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</si>
  <si>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</si>
  <si>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</si>
  <si>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</si>
  <si>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</si>
  <si>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</si>
  <si>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</si>
  <si>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</si>
  <si>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</si>
  <si>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</si>
  <si>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</si>
  <si>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</si>
  <si>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</si>
  <si>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</si>
  <si>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</si>
  <si>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</si>
  <si>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</si>
  <si>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</si>
  <si>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</si>
  <si>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</si>
  <si>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</si>
  <si>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</si>
  <si>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</si>
  <si>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</si>
  <si>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</si>
  <si>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</si>
  <si>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</si>
  <si>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</si>
  <si>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</si>
  <si>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</si>
  <si>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</si>
  <si>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</si>
  <si>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</si>
  <si>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</si>
  <si>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</si>
  <si>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</si>
  <si>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</si>
  <si>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</si>
  <si>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</si>
  <si>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</si>
  <si>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</si>
  <si>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</si>
  <si>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</si>
  <si>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</si>
  <si>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</si>
  <si>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</si>
  <si>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</si>
  <si>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</si>
  <si>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</si>
  <si>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</si>
  <si>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</si>
  <si>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</si>
  <si>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</si>
  <si>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</si>
  <si>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</si>
  <si>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</si>
  <si>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</si>
  <si>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</si>
  <si>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</si>
  <si>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</si>
  <si>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</si>
  <si>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</si>
  <si>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</si>
  <si>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</si>
  <si>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</si>
  <si>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</si>
  <si>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</si>
  <si>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</si>
  <si>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</si>
  <si>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</si>
  <si>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</si>
  <si>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</si>
  <si>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</si>
  <si>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</si>
  <si>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</si>
  <si>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</si>
  <si>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</si>
  <si>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</si>
  <si>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</si>
  <si>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</si>
  <si>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</si>
  <si>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</si>
  <si>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</si>
  <si>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</si>
  <si>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</si>
  <si>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</si>
  <si>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</si>
  <si>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</si>
  <si>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</si>
  <si>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</si>
  <si>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</si>
  <si>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</si>
  <si>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</si>
  <si>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</si>
  <si>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</si>
  <si>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</si>
  <si>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</si>
  <si>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</si>
  <si>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</si>
  <si>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</si>
  <si>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</si>
  <si>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</si>
  <si>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</si>
  <si>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</si>
  <si>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</si>
  <si>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</si>
  <si>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</si>
  <si>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</si>
  <si>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</si>
  <si>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</si>
  <si>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13.4.</t>
  </si>
  <si>
    <t>Irányító szervi (önkormányzati) támogatás (finanszírozás)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</si>
  <si>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</si>
  <si>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</si>
  <si>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</si>
  <si>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</si>
  <si>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</si>
  <si>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</si>
  <si>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</si>
  <si>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</si>
  <si>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</si>
  <si>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</si>
  <si>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</si>
  <si>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</si>
  <si>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</si>
  <si>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</si>
  <si>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</si>
  <si>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</si>
  <si>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</si>
  <si>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</si>
  <si>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</si>
  <si>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</si>
  <si>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</si>
  <si>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</si>
  <si>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</si>
  <si>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</si>
  <si>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</si>
  <si>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</si>
  <si>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</si>
  <si>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</si>
  <si>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</si>
  <si>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</si>
  <si>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</si>
  <si>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</si>
  <si>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</si>
  <si>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</si>
  <si>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</si>
  <si>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</si>
  <si>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</si>
  <si>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</si>
  <si>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</si>
  <si>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</si>
  <si>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</si>
  <si>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</si>
  <si>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</si>
  <si>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</si>
  <si>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</si>
  <si>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</si>
  <si>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</si>
  <si>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</si>
  <si>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</si>
  <si>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</si>
  <si>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</si>
  <si>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</si>
  <si>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</si>
  <si>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</si>
  <si>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</si>
  <si>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</si>
  <si>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</si>
  <si>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</si>
  <si>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</si>
  <si>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</si>
  <si>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</si>
  <si>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</si>
  <si>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</si>
  <si>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</si>
  <si>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</si>
  <si>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</si>
  <si>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</si>
  <si>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</si>
  <si>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</si>
  <si>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</si>
  <si>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</si>
  <si>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</si>
  <si>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</si>
  <si>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</si>
  <si>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</si>
  <si>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</si>
  <si>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</si>
  <si>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</si>
  <si>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</si>
  <si>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</si>
  <si>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</si>
  <si>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</si>
  <si>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</si>
  <si>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</si>
  <si>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</si>
  <si>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</si>
  <si>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</si>
  <si>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</si>
  <si>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</si>
  <si>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</si>
  <si>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</si>
  <si>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</si>
  <si>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</si>
  <si>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</si>
  <si>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</si>
  <si>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</si>
  <si>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</si>
  <si>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</si>
  <si>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</si>
  <si>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</si>
  <si>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</si>
  <si>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</si>
  <si>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</si>
  <si>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</si>
  <si>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</si>
  <si>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</si>
  <si>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</si>
  <si>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</si>
  <si>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</si>
  <si>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II. Felhalmozási célú bevételek és kiadások mérlege
(Önkormányzati szinten)</t>
  </si>
  <si>
    <t xml:space="preserve"> Ezer forintban !</t>
  </si>
  <si>
    <t>Sor-
szám</t>
  </si>
  <si>
    <t xml:space="preserve">F </t>
  </si>
  <si>
    <t>G</t>
  </si>
  <si>
    <t>H</t>
  </si>
  <si>
    <t>I=G±H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</si>
  <si>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</si>
  <si>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</si>
  <si>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</si>
  <si>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</si>
  <si>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</si>
  <si>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</si>
  <si>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</si>
  <si>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</si>
  <si>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</si>
  <si>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</si>
  <si>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</si>
  <si>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</si>
  <si>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</si>
  <si>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</si>
  <si>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</si>
  <si>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</si>
  <si>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</si>
  <si>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</si>
  <si>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</si>
  <si>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</si>
  <si>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</si>
  <si>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</si>
  <si>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</si>
  <si>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</si>
  <si>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</si>
  <si>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</si>
  <si>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</si>
  <si>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</si>
  <si>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</si>
  <si>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</si>
  <si>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</si>
  <si>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</si>
  <si>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</si>
  <si>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</si>
  <si>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</si>
  <si>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</si>
  <si>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</si>
  <si>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</si>
  <si>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</si>
  <si>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</si>
  <si>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</si>
  <si>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</si>
  <si>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</si>
  <si>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</si>
  <si>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</si>
  <si>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</si>
  <si>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</si>
  <si>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</si>
  <si>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</si>
  <si>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</si>
  <si>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</si>
  <si>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</si>
  <si>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</si>
  <si>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</si>
  <si>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>Beruházás  megnevezése</t>
  </si>
  <si>
    <t>Teljes költség</t>
  </si>
  <si>
    <t>Kivitelezés kezdési és befejezési éve</t>
  </si>
  <si>
    <t>E</t>
  </si>
  <si>
    <t>F</t>
  </si>
  <si>
    <t>G=(D+F)</t>
  </si>
  <si>
    <t>ÖSSZESEN:</t>
  </si>
  <si>
    <t>Felújítás  megnevezése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</si>
  <si>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</si>
  <si>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</si>
  <si>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</si>
  <si>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</si>
  <si>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</si>
  <si>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</si>
  <si>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</si>
  <si>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</si>
  <si>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</si>
  <si>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</si>
  <si>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</si>
  <si>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</si>
  <si>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</si>
  <si>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</si>
  <si>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</si>
  <si>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</si>
  <si>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</si>
  <si>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</si>
  <si>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</si>
  <si>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</si>
  <si>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</si>
  <si>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</si>
  <si>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</si>
  <si>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</si>
  <si>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</si>
  <si>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</si>
  <si>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Támogatott neve</t>
  </si>
  <si>
    <t>Eredeti ei.</t>
  </si>
  <si>
    <t>Módosított ei.</t>
  </si>
  <si>
    <t>Összesen:</t>
  </si>
  <si>
    <t>Karácsond Községi Önkormányzat</t>
  </si>
  <si>
    <t>Összes bevétel, kiadás</t>
  </si>
  <si>
    <t>Karácsondi Polgármesteri Hivatal</t>
  </si>
  <si>
    <t>L</t>
  </si>
  <si>
    <t>M</t>
  </si>
  <si>
    <t>Rövid lejáratú  hitelek, kölcsönök felvétele</t>
  </si>
  <si>
    <t>Belföldi finanszírozás bevételei (13.1. + … + 13.4.)</t>
  </si>
  <si>
    <t>14.1.</t>
  </si>
  <si>
    <t>14.2.</t>
  </si>
  <si>
    <t>14.3.</t>
  </si>
  <si>
    <t>14.4.</t>
  </si>
  <si>
    <t>Államigazgatási feladatok bevételei, kiadásai</t>
  </si>
  <si>
    <t>2015
Módosítás utáni</t>
  </si>
  <si>
    <t>Önként vállalt feladatok bevételei, kiadásai</t>
  </si>
  <si>
    <t>I. Működési célú bevételek és kiadások mérlege
(Önkormányzati szinten)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</si>
  <si>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</si>
  <si>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</si>
  <si>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</si>
  <si>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</si>
  <si>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</si>
  <si>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</si>
  <si>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</si>
  <si>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</si>
  <si>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</si>
  <si>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Költségvetési bevételek összesen (1.+2.+4.+5.+6.+8.+…+12.)</t>
  </si>
  <si>
    <t>Költségvetési kiadások összesen (1.+...+12.)</t>
  </si>
  <si>
    <t>Hiány belső finanszírozásának bevételei (15.+…+18. )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</si>
  <si>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</si>
  <si>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</si>
  <si>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</si>
  <si>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</si>
  <si>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</si>
  <si>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</si>
  <si>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</si>
  <si>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</si>
  <si>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 xml:space="preserve">   Értékpapírok bevételei</t>
  </si>
  <si>
    <t xml:space="preserve">   Váltóbevételek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</si>
  <si>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</si>
  <si>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</si>
  <si>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</si>
  <si>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</si>
  <si>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</si>
  <si>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</si>
  <si>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</si>
  <si>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</si>
  <si>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</si>
  <si>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</si>
  <si>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</si>
  <si>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</si>
  <si>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</si>
  <si>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29.</t>
  </si>
  <si>
    <t>30.</t>
  </si>
  <si>
    <t>31.</t>
  </si>
  <si>
    <t>2015. évi Teljesítés</t>
  </si>
  <si>
    <t>2015. évi eredeti
előirányzat</t>
  </si>
  <si>
    <t>Ezer forintban!</t>
  </si>
  <si>
    <t>2015- évi Teljesítés</t>
  </si>
  <si>
    <t>N</t>
  </si>
  <si>
    <t>Ezer Forintban!</t>
  </si>
  <si>
    <t>2015.
Módosítás utáni</t>
  </si>
  <si>
    <t>2015.évi Teljesítés</t>
  </si>
  <si>
    <t>2015. évi Eredeti
előirányzat</t>
  </si>
  <si>
    <t xml:space="preserve">   Irányító szervi (önkormányzati) támogatás (finanszírozás)</t>
  </si>
  <si>
    <t>Önkormányzat</t>
  </si>
  <si>
    <t>2015. évi eredeti előirányzat</t>
  </si>
  <si>
    <t>Módosítás</t>
  </si>
  <si>
    <t>-</t>
  </si>
  <si>
    <t>2015. évi módosítás</t>
  </si>
  <si>
    <t>2015. évi módosítás után</t>
  </si>
  <si>
    <t>Felhasználás   2015. XII. 31-ig</t>
  </si>
  <si>
    <t>2015. évi módosítás
(±)</t>
  </si>
  <si>
    <t>2014-2015</t>
  </si>
  <si>
    <t>2015</t>
  </si>
  <si>
    <t>2015. évi módosítás utáni</t>
  </si>
  <si>
    <t>2015. évi módosítási utáni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</si>
  <si>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</si>
  <si>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</si>
  <si>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</si>
  <si>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</si>
  <si>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</si>
  <si>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</si>
  <si>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</si>
  <si>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</si>
  <si>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</si>
  <si>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</si>
  <si>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</si>
  <si>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</si>
  <si>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</si>
  <si>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</si>
  <si>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</si>
  <si>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</si>
  <si>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</si>
  <si>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</si>
  <si>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</si>
  <si>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</si>
  <si>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</si>
  <si>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</si>
  <si>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</si>
  <si>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</si>
  <si>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</si>
  <si>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</si>
  <si>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</si>
  <si>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</si>
  <si>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</si>
  <si>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</si>
  <si>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</si>
  <si>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</si>
  <si>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</si>
  <si>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</si>
  <si>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</si>
  <si>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</si>
  <si>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</si>
  <si>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</si>
  <si>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</si>
  <si>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</si>
  <si>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</si>
  <si>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</si>
  <si>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</si>
  <si>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</si>
  <si>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</si>
  <si>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</si>
  <si>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</si>
  <si>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</si>
  <si>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</si>
  <si>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</si>
  <si>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</si>
  <si>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</si>
  <si>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</si>
  <si>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</si>
  <si>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</si>
  <si>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</si>
  <si>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</si>
  <si>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</si>
  <si>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</si>
  <si>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</si>
  <si>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</si>
  <si>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</si>
  <si>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</si>
  <si>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</si>
  <si>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</si>
  <si>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</si>
  <si>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</si>
  <si>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</si>
  <si>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</si>
  <si>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</si>
  <si>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</si>
  <si>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</si>
  <si>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</si>
  <si>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</si>
  <si>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</si>
  <si>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</si>
  <si>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</si>
  <si>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</si>
  <si>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</si>
  <si>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</si>
  <si>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</si>
  <si>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</si>
  <si>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</si>
  <si>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</si>
  <si>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</si>
  <si>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</si>
  <si>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</si>
  <si>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</si>
  <si>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</si>
  <si>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</si>
  <si>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</si>
  <si>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</si>
  <si>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</si>
  <si>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</si>
  <si>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</si>
  <si>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</si>
  <si>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</si>
  <si>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</si>
  <si>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</si>
  <si>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</si>
  <si>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</si>
  <si>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</si>
  <si>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</si>
  <si>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</si>
  <si>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</si>
  <si>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</si>
  <si>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</si>
  <si>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</si>
  <si>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</si>
  <si>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</si>
  <si>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</si>
  <si>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</si>
  <si>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</si>
  <si>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</si>
  <si>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</si>
  <si>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</si>
  <si>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</si>
  <si>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</si>
  <si>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</si>
  <si>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</si>
  <si>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</si>
  <si>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</si>
  <si>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</si>
  <si>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</si>
  <si>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</si>
  <si>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</si>
  <si>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</si>
  <si>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</si>
  <si>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</si>
  <si>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</si>
  <si>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</si>
  <si>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</si>
  <si>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</si>
  <si>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</si>
  <si>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</si>
  <si>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</si>
  <si>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</si>
  <si>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</si>
  <si>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Karácsondi Szociális Szövetkezet</t>
  </si>
  <si>
    <t>Szennyvízelvezetés- és tisztítás</t>
  </si>
  <si>
    <t>Napelemek és tartozékok</t>
  </si>
  <si>
    <t>Karácsond, Vasút út 1335 hrsz. Ingatlan vásárlása</t>
  </si>
  <si>
    <t>Informatikai eszközök beszerzése, létesítése</t>
  </si>
  <si>
    <t>Részesedés Karácsondi Szociális Szövetkezet alapításához</t>
  </si>
  <si>
    <t>Egyéb tárgyi eszközök beszerzése</t>
  </si>
  <si>
    <t>Óvoda, iskola épületének energetikai korszerúsítése</t>
  </si>
  <si>
    <t>Hunyasdi park, játszótér kialakítása, polgármesteri hivatal felújítása</t>
  </si>
  <si>
    <t>Óvoda tetőszerkezetének felújítása</t>
  </si>
  <si>
    <t>I. sz. Orvosi rendelőhöz tartozó szolgálati lakás felújítása</t>
  </si>
  <si>
    <t>1.1. melléklet a …./2016.(V…) önkormányzati rendelethez</t>
  </si>
  <si>
    <t xml:space="preserve">                                                                                                                                                  1.2.melléklet a …/2016.(V…) önkormányzati rendelethez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</si>
  <si>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Times New Roman CE"/>
        <charset val="238"/>
      </rPr>
      <t>1.3. melléklet a .../2016.(V...) önkormányzati rendelethez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</si>
  <si>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Times New Roman CE"/>
        <charset val="238"/>
      </rPr>
      <t>1.4. melléklet a .../2016.(V...) önkormányzati rendelethez</t>
    </r>
  </si>
  <si>
    <t>2.melléklet a ../2016.(V…) önkormányzati rendelethez</t>
  </si>
  <si>
    <r>
      <t xml:space="preserve">                                                                      Felújítási kiadások előirányzata felújításonként              </t>
    </r>
    <r>
      <rPr>
        <sz val="9"/>
        <rFont val="Times New Roman CE"/>
        <charset val="238"/>
      </rPr>
      <t>4.melléklet a ../2016.(V…) önkormányzati rendelethez</t>
    </r>
  </si>
  <si>
    <t>6. melléklet a …./2016. (V…) önkormányzati rendelethez</t>
  </si>
  <si>
    <t>Településvédelmi kamerarendszer kiépítése</t>
  </si>
  <si>
    <t xml:space="preserve"> </t>
  </si>
  <si>
    <t xml:space="preserve">KEOP-5.7.0/15-2015-0159 </t>
  </si>
  <si>
    <t>KEOP-4.10.0/N/14-2014-0292</t>
  </si>
  <si>
    <t>MVH 1695782723</t>
  </si>
  <si>
    <t>Polgármeteri Hivatal belső felújítás, Játszótér kialakítása, Hunyadi park kialakítása Karácsond Községben</t>
  </si>
  <si>
    <t xml:space="preserve">Karácsond Községi Önkormányzat épületeinek napelemes rendszer kiépítése                                              </t>
  </si>
  <si>
    <t>5.2.melléklet a …./2016.(V…) önkormányzati rendelethez</t>
  </si>
  <si>
    <r>
      <t xml:space="preserve">Karácsond Községi Önkormányzat középületeinek energetiakai korszerűsítése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5.1.melléklet a …./2016.(V…) önkormányzati rendelethez </t>
    </r>
    <r>
      <rPr>
        <b/>
        <sz val="10"/>
        <color theme="1"/>
        <rFont val="Calibri"/>
        <family val="2"/>
        <charset val="238"/>
        <scheme val="minor"/>
      </rPr>
      <t xml:space="preserve">   </t>
    </r>
  </si>
  <si>
    <t>5.3. melléklet a …/2016.(V…) önkormányzati rendelethez</t>
  </si>
  <si>
    <t xml:space="preserve">                                                                         7.melléklet a …/2016.(V…) önkormányzati rendelethez</t>
  </si>
  <si>
    <r>
      <t xml:space="preserve">8.melléklet a …/2016.önkormányzati rendelethez   </t>
    </r>
    <r>
      <rPr>
        <b/>
        <sz val="9"/>
        <color theme="1"/>
        <rFont val="Calibri"/>
        <family val="2"/>
        <charset val="238"/>
        <scheme val="minor"/>
      </rPr>
      <t>Ezer forintban</t>
    </r>
  </si>
  <si>
    <t>MVH 1625381778</t>
  </si>
  <si>
    <t>Nemzeti Fehlesztési Minisztérium finanszírozása</t>
  </si>
  <si>
    <t>Megbízási szerződés alapján szállítói finanszírozás</t>
  </si>
  <si>
    <t>Művelődési Ház park létesítése Karácsond Községben</t>
  </si>
  <si>
    <r>
      <t xml:space="preserve">                                 </t>
    </r>
    <r>
      <rPr>
        <sz val="8"/>
        <color theme="1"/>
        <rFont val="Calibri"/>
        <family val="2"/>
        <charset val="238"/>
        <scheme val="minor"/>
      </rPr>
      <t xml:space="preserve">5.5.melléklet a …./2016.(V…) önkormányzati rendelethez </t>
    </r>
    <r>
      <rPr>
        <b/>
        <sz val="10"/>
        <color theme="1"/>
        <rFont val="Calibri"/>
        <family val="2"/>
        <charset val="238"/>
        <scheme val="minor"/>
      </rPr>
      <t xml:space="preserve">   </t>
    </r>
  </si>
  <si>
    <t>2015.évi módosítás utáni</t>
  </si>
  <si>
    <t>2.1. Forgalomképes gépek, berendezések, felszerelések, járművek</t>
  </si>
  <si>
    <r>
      <t xml:space="preserve">                                                                                          Beruházás  megnevezése                          </t>
    </r>
    <r>
      <rPr>
        <sz val="9"/>
        <rFont val="Times New Roman"/>
        <family val="1"/>
        <charset val="238"/>
      </rPr>
      <t>3.melléklet …/2016.(V…) önkormányzati rendelethez</t>
    </r>
  </si>
  <si>
    <r>
      <t xml:space="preserve">Információs és üdvüzlőtáblák beszerzése és kihelyzése Karácsond községben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5.4.melléklet a …./2016.(V…) önkormányzati rendelethez </t>
    </r>
    <r>
      <rPr>
        <b/>
        <sz val="10"/>
        <color theme="1"/>
        <rFont val="Calibri"/>
        <family val="2"/>
        <charset val="238"/>
        <scheme val="minor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</si>
</sst>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#,###"/>
    <numFmt numFmtId="165" formatCode="#,##0.0"/>
    <numFmt numFmtId="166" formatCode="00"/>
    <numFmt numFmtId="167" formatCode="#,###__;\-#,###__"/>
    <numFmt numFmtId="168" formatCode="#,###\ _F_t;\-#,###\ _F_t"/>
    <numFmt numFmtId="169" formatCode="#,###__"/>
    <numFmt numFmtId="170" formatCode="_-* #,##0\ _F_t_-;\-* #,##0\ _F_t_-;_-* &quot;-&quot;??\ _F_t_-;_-@_-"/>
  </numFmts>
  <fonts count="68" x14ac:knownFonts="1">
    <font>
      <sz val="11"/>
      <color theme="1"/>
      <name val="Calibri"/>
      <family val="2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4"/>
      <color rgb="FFFF0000"/>
      <name val="Times New Roman CE"/>
      <charset val="238"/>
    </font>
    <font>
      <b/>
      <sz val="8"/>
      <name val="Arial"/>
      <family val="2"/>
      <charset val="238"/>
    </font>
    <font>
      <sz val="8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sz val="12"/>
      <color rgb="FFFF0000"/>
      <name val="Times New Roman CE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9"/>
      <name val="Times New Roman CE"/>
      <charset val="238"/>
    </font>
    <font>
      <b/>
      <i/>
      <sz val="4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Times New Roman CE"/>
      <charset val="238"/>
    </font>
    <font>
      <sz val="12"/>
      <color rgb="FFFF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Times New Roman CE"/>
      <charset val="238"/>
    </font>
    <font>
      <sz val="9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  <fill>
      <patternFill patternType="gray125">
        <bgColor indexed="47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8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5" fillId="0" borderId="0"/>
    <xf numFmtId="0" fontId="19" fillId="0" borderId="0"/>
  </cellStyleXfs>
  <cellXfs count="84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8" xfId="1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1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>
      <alignment vertical="center" wrapText="1"/>
    </xf>
    <xf numFmtId="49" fontId="11" fillId="0" borderId="26" xfId="1" applyNumberFormat="1" applyFont="1" applyFill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left" wrapText="1" indent="1"/>
    </xf>
    <xf numFmtId="0" fontId="15" fillId="0" borderId="12" xfId="0" applyFont="1" applyBorder="1" applyAlignment="1" applyProtection="1">
      <alignment horizontal="left" vertical="center" wrapText="1" indent="1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49" fontId="9" fillId="0" borderId="17" xfId="1" applyNumberFormat="1" applyFont="1" applyFill="1" applyBorder="1" applyAlignment="1" applyProtection="1">
      <alignment horizontal="right" vertical="center" wrapText="1" indent="1"/>
    </xf>
    <xf numFmtId="164" fontId="1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1" applyNumberFormat="1" applyFont="1" applyFill="1" applyBorder="1" applyAlignment="1" applyProtection="1">
      <alignment horizontal="right" vertical="center" wrapText="1" indent="1"/>
    </xf>
    <xf numFmtId="164" fontId="16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1" applyNumberFormat="1" applyFont="1" applyFill="1" applyBorder="1" applyAlignment="1" applyProtection="1">
      <alignment horizontal="right" vertical="center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</xf>
    <xf numFmtId="0" fontId="15" fillId="0" borderId="14" xfId="0" applyFont="1" applyBorder="1" applyAlignment="1" applyProtection="1">
      <alignment horizontal="center" wrapText="1"/>
    </xf>
    <xf numFmtId="0" fontId="12" fillId="0" borderId="27" xfId="0" applyFont="1" applyBorder="1" applyAlignment="1" applyProtection="1">
      <alignment wrapText="1"/>
    </xf>
    <xf numFmtId="164" fontId="16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1" applyNumberFormat="1" applyFont="1" applyFill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horizontal="left" wrapText="1" indent="1"/>
    </xf>
    <xf numFmtId="164" fontId="1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1" applyNumberFormat="1" applyFont="1" applyFill="1" applyBorder="1" applyAlignment="1" applyProtection="1">
      <alignment horizontal="right" vertical="center" wrapText="1" indent="1"/>
    </xf>
    <xf numFmtId="0" fontId="12" fillId="0" borderId="18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0" fontId="12" fillId="0" borderId="26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2" xfId="0" applyFont="1" applyBorder="1" applyAlignment="1" applyProtection="1">
      <alignment wrapText="1"/>
    </xf>
    <xf numFmtId="0" fontId="15" fillId="0" borderId="35" xfId="0" applyFont="1" applyBorder="1" applyAlignment="1" applyProtection="1">
      <alignment horizontal="center" wrapText="1"/>
    </xf>
    <xf numFmtId="0" fontId="15" fillId="0" borderId="3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8" xfId="0" applyFont="1" applyFill="1" applyBorder="1" applyAlignment="1" applyProtection="1">
      <alignment horizontal="center" vertical="center" wrapText="1"/>
    </xf>
    <xf numFmtId="0" fontId="9" fillId="0" borderId="37" xfId="1" applyFont="1" applyFill="1" applyBorder="1" applyAlignment="1" applyProtection="1">
      <alignment horizontal="center" vertical="center" wrapText="1"/>
    </xf>
    <xf numFmtId="0" fontId="9" fillId="0" borderId="33" xfId="1" applyFont="1" applyFill="1" applyBorder="1" applyAlignment="1" applyProtection="1">
      <alignment vertical="center" wrapText="1"/>
    </xf>
    <xf numFmtId="164" fontId="9" fillId="0" borderId="33" xfId="1" applyNumberFormat="1" applyFont="1" applyFill="1" applyBorder="1" applyAlignment="1" applyProtection="1">
      <alignment horizontal="right" vertical="center" wrapText="1" indent="1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39" xfId="1" applyFont="1" applyFill="1" applyBorder="1" applyAlignment="1" applyProtection="1">
      <alignment horizontal="left" vertical="center" wrapText="1" indent="1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0" xfId="1" applyNumberFormat="1" applyFont="1" applyFill="1" applyBorder="1" applyAlignment="1" applyProtection="1">
      <alignment horizontal="right" vertical="center" wrapText="1" indent="1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3" xfId="1" applyFont="1" applyFill="1" applyBorder="1" applyAlignment="1" applyProtection="1">
      <alignment horizontal="left" indent="6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left" vertical="center" wrapText="1" indent="6"/>
    </xf>
    <xf numFmtId="0" fontId="11" fillId="0" borderId="32" xfId="1" applyFont="1" applyFill="1" applyBorder="1" applyAlignment="1" applyProtection="1">
      <alignment horizontal="left" vertical="center" wrapText="1" indent="6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1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vertical="center" wrapText="1"/>
    </xf>
    <xf numFmtId="0" fontId="11" fillId="0" borderId="27" xfId="1" applyFont="1" applyFill="1" applyBorder="1" applyAlignment="1" applyProtection="1">
      <alignment horizontal="left" vertical="center" wrapText="1" indent="1"/>
    </xf>
    <xf numFmtId="0" fontId="12" fillId="0" borderId="27" xfId="0" applyFont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1" fillId="0" borderId="19" xfId="1" applyFont="1" applyFill="1" applyBorder="1" applyAlignment="1" applyProtection="1">
      <alignment horizontal="left" vertical="center" wrapText="1" indent="6"/>
    </xf>
    <xf numFmtId="0" fontId="10" fillId="0" borderId="12" xfId="1" applyFont="1" applyFill="1" applyBorder="1" applyAlignment="1" applyProtection="1">
      <alignment horizontal="left" vertical="center" wrapText="1" indent="1"/>
    </xf>
    <xf numFmtId="0" fontId="11" fillId="0" borderId="19" xfId="1" applyFont="1" applyFill="1" applyBorder="1" applyAlignment="1" applyProtection="1">
      <alignment horizontal="lef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Border="1" applyAlignment="1" applyProtection="1">
      <alignment horizontal="right" vertical="center" wrapText="1" indent="1"/>
    </xf>
    <xf numFmtId="164" fontId="15" fillId="0" borderId="17" xfId="0" applyNumberFormat="1" applyFont="1" applyBorder="1" applyAlignment="1" applyProtection="1">
      <alignment horizontal="right" vertical="center" wrapText="1" indent="1"/>
    </xf>
    <xf numFmtId="164" fontId="15" fillId="0" borderId="16" xfId="0" applyNumberFormat="1" applyFont="1" applyBorder="1" applyAlignment="1" applyProtection="1">
      <alignment horizontal="right" vertical="center" wrapText="1" indent="1"/>
    </xf>
    <xf numFmtId="49" fontId="10" fillId="0" borderId="14" xfId="1" applyNumberFormat="1" applyFont="1" applyFill="1" applyBorder="1" applyAlignment="1" applyProtection="1">
      <alignment horizontal="center" vertical="center" wrapText="1"/>
    </xf>
    <xf numFmtId="164" fontId="15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2" xfId="0" quotePrefix="1" applyNumberFormat="1" applyFont="1" applyBorder="1" applyAlignment="1" applyProtection="1">
      <alignment horizontal="right" vertical="center" wrapText="1" indent="1"/>
    </xf>
    <xf numFmtId="164" fontId="18" fillId="0" borderId="17" xfId="0" quotePrefix="1" applyNumberFormat="1" applyFont="1" applyBorder="1" applyAlignment="1" applyProtection="1">
      <alignment horizontal="right" vertical="center" wrapText="1" indent="1"/>
    </xf>
    <xf numFmtId="164" fontId="18" fillId="0" borderId="16" xfId="0" quotePrefix="1" applyNumberFormat="1" applyFont="1" applyBorder="1" applyAlignment="1" applyProtection="1">
      <alignment horizontal="right" vertical="center" wrapText="1" indent="1"/>
    </xf>
    <xf numFmtId="0" fontId="15" fillId="0" borderId="35" xfId="0" applyFont="1" applyBorder="1" applyAlignment="1" applyProtection="1">
      <alignment horizontal="center" vertical="center" wrapText="1"/>
    </xf>
    <xf numFmtId="0" fontId="18" fillId="0" borderId="36" xfId="0" applyFont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6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right" vertical="center"/>
    </xf>
    <xf numFmtId="164" fontId="4" fillId="0" borderId="14" xfId="0" applyNumberFormat="1" applyFont="1" applyFill="1" applyBorder="1" applyAlignment="1" applyProtection="1">
      <alignment horizontal="centerContinuous" vertical="center" wrapText="1"/>
    </xf>
    <xf numFmtId="164" fontId="4" fillId="0" borderId="12" xfId="0" applyNumberFormat="1" applyFont="1" applyFill="1" applyBorder="1" applyAlignment="1" applyProtection="1">
      <alignment horizontal="centerContinuous" vertical="center" wrapText="1"/>
    </xf>
    <xf numFmtId="164" fontId="4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1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14" xfId="0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164" fontId="4" fillId="0" borderId="16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12" xfId="0" applyNumberFormat="1" applyFont="1" applyFill="1" applyBorder="1" applyAlignment="1" applyProtection="1">
      <alignment horizontal="center" vertical="center" wrapText="1"/>
    </xf>
    <xf numFmtId="164" fontId="10" fillId="0" borderId="17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11" fillId="0" borderId="18" xfId="0" applyNumberFormat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</xf>
    <xf numFmtId="164" fontId="1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3" xfId="0" applyNumberFormat="1" applyFont="1" applyFill="1" applyBorder="1" applyAlignment="1" applyProtection="1">
      <alignment horizontal="right" vertical="center" wrapText="1" indent="1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164" fontId="11" fillId="0" borderId="22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1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2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1" fillId="0" borderId="2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46" xfId="0" applyNumberFormat="1" applyFill="1" applyBorder="1" applyAlignment="1" applyProtection="1">
      <alignment horizontal="left" vertical="center" wrapText="1" indent="1"/>
    </xf>
    <xf numFmtId="164" fontId="11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164" fontId="23" fillId="0" borderId="37" xfId="0" applyNumberFormat="1" applyFont="1" applyFill="1" applyBorder="1" applyAlignment="1" applyProtection="1">
      <alignment horizontal="left" vertical="center" wrapText="1" indent="1"/>
    </xf>
    <xf numFmtId="164" fontId="23" fillId="0" borderId="19" xfId="0" applyNumberFormat="1" applyFont="1" applyFill="1" applyBorder="1" applyAlignment="1" applyProtection="1">
      <alignment horizontal="right" vertical="center" wrapText="1" indent="1"/>
    </xf>
    <xf numFmtId="164" fontId="16" fillId="0" borderId="22" xfId="0" applyNumberFormat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0" applyNumberFormat="1" applyFont="1" applyFill="1" applyBorder="1" applyAlignment="1" applyProtection="1">
      <alignment horizontal="right" vertical="center" wrapText="1" indent="1"/>
    </xf>
    <xf numFmtId="164" fontId="16" fillId="0" borderId="22" xfId="0" applyNumberFormat="1" applyFont="1" applyFill="1" applyBorder="1" applyAlignment="1" applyProtection="1">
      <alignment horizontal="left" vertical="center" wrapText="1" indent="2"/>
    </xf>
    <xf numFmtId="164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3" xfId="0" applyNumberFormat="1" applyFont="1" applyFill="1" applyBorder="1" applyAlignment="1" applyProtection="1">
      <alignment horizontal="right" vertical="center" wrapText="1" inden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164" fontId="16" fillId="0" borderId="37" xfId="0" applyNumberFormat="1" applyFont="1" applyFill="1" applyBorder="1" applyAlignment="1" applyProtection="1">
      <alignment horizontal="left" vertical="center" wrapText="1" indent="1"/>
    </xf>
    <xf numFmtId="164" fontId="16" fillId="0" borderId="23" xfId="0" applyNumberFormat="1" applyFont="1" applyFill="1" applyBorder="1" applyAlignment="1" applyProtection="1">
      <alignment horizontal="left" vertical="center" wrapText="1" indent="2"/>
    </xf>
    <xf numFmtId="164" fontId="23" fillId="0" borderId="23" xfId="0" applyNumberFormat="1" applyFont="1" applyFill="1" applyBorder="1" applyAlignment="1" applyProtection="1">
      <alignment horizontal="left" vertical="center" wrapText="1" inden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164" fontId="16" fillId="0" borderId="18" xfId="0" applyNumberFormat="1" applyFont="1" applyFill="1" applyBorder="1" applyAlignment="1" applyProtection="1">
      <alignment horizontal="left" vertical="center" wrapText="1" indent="1"/>
    </xf>
    <xf numFmtId="164" fontId="16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8" xfId="0" applyNumberFormat="1" applyFont="1" applyFill="1" applyBorder="1" applyAlignment="1" applyProtection="1">
      <alignment horizontal="left" vertical="center" wrapText="1" indent="2"/>
    </xf>
    <xf numFmtId="164" fontId="11" fillId="0" borderId="26" xfId="0" applyNumberFormat="1" applyFont="1" applyFill="1" applyBorder="1" applyAlignment="1" applyProtection="1">
      <alignment horizontal="left" vertical="center" wrapText="1" indent="2"/>
    </xf>
    <xf numFmtId="164" fontId="22" fillId="0" borderId="14" xfId="0" applyNumberFormat="1" applyFont="1" applyFill="1" applyBorder="1" applyAlignment="1" applyProtection="1">
      <alignment horizontal="left" vertical="center" wrapText="1" inden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16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>
      <alignment vertical="center" wrapText="1"/>
    </xf>
    <xf numFmtId="164" fontId="6" fillId="0" borderId="0" xfId="0" applyNumberFormat="1" applyFont="1" applyFill="1" applyAlignment="1" applyProtection="1">
      <alignment horizontal="right" wrapText="1"/>
    </xf>
    <xf numFmtId="164" fontId="4" fillId="0" borderId="1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9" fillId="0" borderId="35" xfId="0" applyNumberFormat="1" applyFont="1" applyFill="1" applyBorder="1" applyAlignment="1" applyProtection="1">
      <alignment horizontal="center" vertical="center" wrapText="1"/>
    </xf>
    <xf numFmtId="164" fontId="9" fillId="0" borderId="36" xfId="0" applyNumberFormat="1" applyFont="1" applyFill="1" applyBorder="1" applyAlignment="1" applyProtection="1">
      <alignment horizontal="center" vertical="center" wrapText="1"/>
    </xf>
    <xf numFmtId="164" fontId="9" fillId="0" borderId="48" xfId="0" applyNumberFormat="1" applyFont="1" applyFill="1" applyBorder="1" applyAlignment="1" applyProtection="1">
      <alignment horizontal="center" vertical="center" wrapText="1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vertical="center" wrapText="1"/>
      <protection locked="0"/>
    </xf>
    <xf numFmtId="164" fontId="4" fillId="0" borderId="14" xfId="0" applyNumberFormat="1" applyFont="1" applyFill="1" applyBorder="1" applyAlignment="1" applyProtection="1">
      <alignment horizontal="left" vertical="center" wrapText="1"/>
    </xf>
    <xf numFmtId="164" fontId="9" fillId="0" borderId="12" xfId="0" applyNumberFormat="1" applyFont="1" applyFill="1" applyBorder="1" applyAlignment="1" applyProtection="1">
      <alignment vertical="center" wrapText="1"/>
    </xf>
    <xf numFmtId="164" fontId="9" fillId="0" borderId="13" xfId="0" applyNumberFormat="1" applyFont="1" applyFill="1" applyBorder="1" applyAlignment="1" applyProtection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23" xfId="0" applyNumberFormat="1" applyFont="1" applyFill="1" applyBorder="1" applyAlignment="1" applyProtection="1">
      <alignment vertical="center" wrapText="1"/>
      <protection locked="0"/>
    </xf>
    <xf numFmtId="49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49" xfId="0" applyNumberFormat="1" applyFont="1" applyFill="1" applyBorder="1" applyAlignment="1" applyProtection="1">
      <alignment vertical="center" wrapText="1"/>
    </xf>
    <xf numFmtId="164" fontId="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27" xfId="0" applyNumberFormat="1" applyFont="1" applyFill="1" applyBorder="1" applyAlignment="1" applyProtection="1">
      <alignment vertical="center" wrapText="1"/>
      <protection locked="0"/>
    </xf>
    <xf numFmtId="49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50" xfId="0" applyNumberFormat="1" applyFont="1" applyFill="1" applyBorder="1" applyAlignment="1" applyProtection="1">
      <alignment vertical="center" wrapText="1"/>
    </xf>
    <xf numFmtId="164" fontId="4" fillId="0" borderId="12" xfId="0" applyNumberFormat="1" applyFont="1" applyFill="1" applyBorder="1" applyAlignment="1" applyProtection="1">
      <alignment vertical="center" wrapText="1"/>
    </xf>
    <xf numFmtId="164" fontId="4" fillId="2" borderId="12" xfId="0" applyNumberFormat="1" applyFont="1" applyFill="1" applyBorder="1" applyAlignment="1" applyProtection="1">
      <alignment vertical="center" wrapText="1"/>
    </xf>
    <xf numFmtId="164" fontId="4" fillId="0" borderId="13" xfId="0" applyNumberFormat="1" applyFont="1" applyFill="1" applyBorder="1" applyAlignment="1" applyProtection="1">
      <alignment vertical="center" wrapText="1"/>
    </xf>
    <xf numFmtId="0" fontId="0" fillId="0" borderId="0" xfId="0" applyFill="1"/>
    <xf numFmtId="164" fontId="13" fillId="0" borderId="0" xfId="0" applyNumberFormat="1" applyFont="1" applyFill="1" applyAlignment="1">
      <alignment vertical="center" wrapText="1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 wrapText="1"/>
    </xf>
    <xf numFmtId="49" fontId="16" fillId="0" borderId="52" xfId="0" applyNumberFormat="1" applyFont="1" applyFill="1" applyBorder="1" applyAlignment="1">
      <alignment horizontal="left" vertical="center"/>
    </xf>
    <xf numFmtId="3" fontId="16" fillId="0" borderId="2" xfId="0" applyNumberFormat="1" applyFont="1" applyFill="1" applyBorder="1" applyAlignment="1" applyProtection="1">
      <alignment horizontal="right" vertical="center"/>
      <protection locked="0"/>
    </xf>
    <xf numFmtId="3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53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53" xfId="0" applyNumberFormat="1" applyFont="1" applyFill="1" applyBorder="1" applyAlignment="1">
      <alignment horizontal="right" vertical="center" wrapText="1"/>
    </xf>
    <xf numFmtId="4" fontId="9" fillId="0" borderId="53" xfId="0" applyNumberFormat="1" applyFont="1" applyFill="1" applyBorder="1" applyAlignment="1">
      <alignment horizontal="right" vertical="center" wrapText="1"/>
    </xf>
    <xf numFmtId="49" fontId="23" fillId="0" borderId="54" xfId="0" quotePrefix="1" applyNumberFormat="1" applyFont="1" applyFill="1" applyBorder="1" applyAlignment="1">
      <alignment horizontal="left" vertical="center" indent="1"/>
    </xf>
    <xf numFmtId="3" fontId="23" fillId="0" borderId="44" xfId="0" applyNumberFormat="1" applyFont="1" applyFill="1" applyBorder="1" applyAlignment="1" applyProtection="1">
      <alignment horizontal="right" vertical="center"/>
      <protection locked="0"/>
    </xf>
    <xf numFmtId="3" fontId="23" fillId="0" borderId="44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44" xfId="0" applyNumberFormat="1" applyFont="1" applyFill="1" applyBorder="1" applyAlignment="1">
      <alignment horizontal="right" vertical="center" wrapText="1"/>
    </xf>
    <xf numFmtId="4" fontId="9" fillId="0" borderId="44" xfId="0" applyNumberFormat="1" applyFont="1" applyFill="1" applyBorder="1" applyAlignment="1">
      <alignment horizontal="right" vertical="center" wrapText="1"/>
    </xf>
    <xf numFmtId="49" fontId="16" fillId="0" borderId="54" xfId="0" applyNumberFormat="1" applyFont="1" applyFill="1" applyBorder="1" applyAlignment="1">
      <alignment horizontal="left" vertical="center"/>
    </xf>
    <xf numFmtId="3" fontId="16" fillId="0" borderId="44" xfId="0" applyNumberFormat="1" applyFont="1" applyFill="1" applyBorder="1" applyAlignment="1" applyProtection="1">
      <alignment horizontal="right" vertical="center"/>
      <protection locked="0"/>
    </xf>
    <xf numFmtId="3" fontId="16" fillId="0" borderId="44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55" xfId="0" applyNumberFormat="1" applyFont="1" applyFill="1" applyBorder="1" applyAlignment="1" applyProtection="1">
      <alignment horizontal="left" vertical="center"/>
      <protection locked="0"/>
    </xf>
    <xf numFmtId="3" fontId="16" fillId="0" borderId="56" xfId="0" applyNumberFormat="1" applyFont="1" applyFill="1" applyBorder="1" applyAlignment="1" applyProtection="1">
      <alignment horizontal="right" vertical="center"/>
      <protection locked="0"/>
    </xf>
    <xf numFmtId="3" fontId="16" fillId="0" borderId="56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57" xfId="0" applyNumberFormat="1" applyFont="1" applyFill="1" applyBorder="1" applyAlignment="1">
      <alignment horizontal="right" vertical="center" wrapText="1"/>
    </xf>
    <xf numFmtId="49" fontId="10" fillId="0" borderId="10" xfId="0" applyNumberFormat="1" applyFont="1" applyFill="1" applyBorder="1" applyAlignment="1" applyProtection="1">
      <alignment horizontal="left" vertical="center" indent="1"/>
      <protection locked="0"/>
    </xf>
    <xf numFmtId="164" fontId="10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 applyProtection="1">
      <alignment vertical="center" wrapText="1"/>
      <protection locked="0"/>
    </xf>
    <xf numFmtId="49" fontId="10" fillId="0" borderId="4" xfId="0" applyNumberFormat="1" applyFont="1" applyFill="1" applyBorder="1" applyAlignment="1" applyProtection="1">
      <alignment vertical="center"/>
      <protection locked="0"/>
    </xf>
    <xf numFmtId="49" fontId="10" fillId="0" borderId="4" xfId="0" applyNumberFormat="1" applyFont="1" applyFill="1" applyBorder="1" applyAlignment="1" applyProtection="1">
      <alignment horizontal="right" vertical="center"/>
      <protection locked="0"/>
    </xf>
    <xf numFmtId="3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10" fillId="0" borderId="8" xfId="0" applyNumberFormat="1" applyFont="1" applyFill="1" applyBorder="1" applyAlignment="1" applyProtection="1">
      <alignment vertical="center"/>
      <protection locked="0"/>
    </xf>
    <xf numFmtId="49" fontId="10" fillId="0" borderId="8" xfId="0" applyNumberFormat="1" applyFont="1" applyFill="1" applyBorder="1" applyAlignment="1" applyProtection="1">
      <alignment horizontal="right" vertical="center"/>
      <protection locked="0"/>
    </xf>
    <xf numFmtId="3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18" xfId="0" applyNumberFormat="1" applyFont="1" applyFill="1" applyBorder="1" applyAlignment="1">
      <alignment horizontal="left" vertical="center"/>
    </xf>
    <xf numFmtId="164" fontId="9" fillId="0" borderId="2" xfId="0" applyNumberFormat="1" applyFont="1" applyFill="1" applyBorder="1" applyAlignment="1" applyProtection="1">
      <alignment horizontal="right" vertical="center" wrapText="1"/>
    </xf>
    <xf numFmtId="49" fontId="16" fillId="0" borderId="22" xfId="0" applyNumberFormat="1" applyFont="1" applyFill="1" applyBorder="1" applyAlignment="1">
      <alignment horizontal="left" vertical="center"/>
    </xf>
    <xf numFmtId="164" fontId="10" fillId="0" borderId="44" xfId="0" applyNumberFormat="1" applyFont="1" applyFill="1" applyBorder="1" applyAlignment="1" applyProtection="1">
      <alignment horizontal="right" vertical="center" wrapText="1"/>
    </xf>
    <xf numFmtId="49" fontId="16" fillId="0" borderId="22" xfId="0" applyNumberFormat="1" applyFont="1" applyFill="1" applyBorder="1" applyAlignment="1" applyProtection="1">
      <alignment horizontal="left" vertical="center"/>
      <protection locked="0"/>
    </xf>
    <xf numFmtId="49" fontId="16" fillId="0" borderId="26" xfId="0" applyNumberFormat="1" applyFont="1" applyFill="1" applyBorder="1" applyAlignment="1" applyProtection="1">
      <alignment horizontal="left" vertical="center"/>
      <protection locked="0"/>
    </xf>
    <xf numFmtId="165" fontId="9" fillId="0" borderId="1" xfId="0" applyNumberFormat="1" applyFont="1" applyFill="1" applyBorder="1" applyAlignment="1">
      <alignment horizontal="left" vertical="center" wrapText="1" indent="1"/>
    </xf>
    <xf numFmtId="165" fontId="26" fillId="0" borderId="0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3" fontId="16" fillId="0" borderId="42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57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Alignment="1"/>
    <xf numFmtId="0" fontId="9" fillId="0" borderId="61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vertical="center" wrapText="1"/>
    </xf>
    <xf numFmtId="164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5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0" fontId="9" fillId="0" borderId="35" xfId="1" applyFont="1" applyFill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49" fontId="11" fillId="0" borderId="51" xfId="1" applyNumberFormat="1" applyFont="1" applyFill="1" applyBorder="1" applyAlignment="1" applyProtection="1">
      <alignment horizontal="center" vertical="center" wrapText="1"/>
    </xf>
    <xf numFmtId="49" fontId="12" fillId="0" borderId="18" xfId="0" applyNumberFormat="1" applyFont="1" applyBorder="1" applyAlignment="1" applyProtection="1">
      <alignment horizontal="center" vertical="center" wrapText="1"/>
    </xf>
    <xf numFmtId="49" fontId="12" fillId="0" borderId="22" xfId="0" applyNumberFormat="1" applyFont="1" applyBorder="1" applyAlignment="1" applyProtection="1">
      <alignment horizontal="center" vertical="center" wrapText="1"/>
    </xf>
    <xf numFmtId="49" fontId="12" fillId="0" borderId="26" xfId="0" applyNumberFormat="1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indent="6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11" fillId="0" borderId="21" xfId="0" applyNumberFormat="1" applyFont="1" applyFill="1" applyBorder="1" applyAlignment="1" applyProtection="1">
      <alignment horizontal="right" vertical="center" wrapText="1" indent="1"/>
    </xf>
    <xf numFmtId="164" fontId="11" fillId="0" borderId="51" xfId="0" applyNumberFormat="1" applyFont="1" applyFill="1" applyBorder="1" applyAlignment="1" applyProtection="1">
      <alignment horizontal="left" vertical="center" wrapText="1" indent="1"/>
    </xf>
    <xf numFmtId="164" fontId="1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horizontal="right" vertical="center" wrapText="1" indent="1"/>
    </xf>
    <xf numFmtId="164" fontId="19" fillId="0" borderId="46" xfId="0" applyNumberFormat="1" applyFont="1" applyFill="1" applyBorder="1" applyAlignment="1" applyProtection="1">
      <alignment horizontal="left" vertical="center" wrapText="1" indent="1"/>
    </xf>
    <xf numFmtId="164" fontId="23" fillId="0" borderId="33" xfId="0" applyNumberFormat="1" applyFont="1" applyFill="1" applyBorder="1" applyAlignment="1" applyProtection="1">
      <alignment horizontal="right" vertical="center" wrapText="1" indent="1"/>
    </xf>
    <xf numFmtId="164" fontId="1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0" applyNumberFormat="1" applyFont="1" applyFill="1" applyBorder="1" applyAlignment="1" applyProtection="1">
      <alignment horizontal="right" vertical="center" wrapText="1" indent="1"/>
    </xf>
    <xf numFmtId="164" fontId="19" fillId="0" borderId="44" xfId="0" applyNumberFormat="1" applyFont="1" applyFill="1" applyBorder="1" applyAlignment="1" applyProtection="1">
      <alignment horizontal="left" vertical="center" wrapText="1" indent="1"/>
    </xf>
    <xf numFmtId="164" fontId="16" fillId="0" borderId="33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0" fontId="11" fillId="0" borderId="18" xfId="0" applyFont="1" applyFill="1" applyBorder="1" applyAlignment="1" applyProtection="1">
      <alignment horizontal="right" vertical="center" wrapText="1" indent="1"/>
    </xf>
    <xf numFmtId="0" fontId="11" fillId="0" borderId="19" xfId="0" applyFont="1" applyFill="1" applyBorder="1" applyAlignment="1" applyProtection="1">
      <alignment horizontal="left"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</xf>
    <xf numFmtId="164" fontId="11" fillId="0" borderId="63" xfId="0" applyNumberFormat="1" applyFont="1" applyFill="1" applyBorder="1" applyAlignment="1" applyProtection="1">
      <alignment vertical="center" wrapText="1"/>
      <protection locked="0"/>
    </xf>
    <xf numFmtId="0" fontId="11" fillId="0" borderId="22" xfId="0" applyFont="1" applyFill="1" applyBorder="1" applyAlignment="1" applyProtection="1">
      <alignment horizontal="right" vertical="center" wrapText="1" indent="1"/>
    </xf>
    <xf numFmtId="0" fontId="11" fillId="0" borderId="23" xfId="0" applyFont="1" applyFill="1" applyBorder="1" applyAlignment="1" applyProtection="1">
      <alignment horizontal="left" vertical="center" wrapText="1"/>
      <protection locked="0"/>
    </xf>
    <xf numFmtId="164" fontId="11" fillId="0" borderId="49" xfId="0" applyNumberFormat="1" applyFont="1" applyFill="1" applyBorder="1" applyAlignment="1" applyProtection="1">
      <alignment vertical="center" wrapText="1"/>
      <protection locked="0"/>
    </xf>
    <xf numFmtId="0" fontId="11" fillId="0" borderId="27" xfId="0" applyFont="1" applyFill="1" applyBorder="1" applyAlignment="1" applyProtection="1">
      <alignment horizontal="left" vertical="center" wrapText="1"/>
      <protection locked="0"/>
    </xf>
    <xf numFmtId="164" fontId="11" fillId="0" borderId="50" xfId="0" applyNumberFormat="1" applyFont="1" applyFill="1" applyBorder="1" applyAlignment="1" applyProtection="1">
      <alignment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164" fontId="11" fillId="0" borderId="0" xfId="1" applyNumberFormat="1" applyFont="1" applyFill="1" applyBorder="1" applyAlignment="1" applyProtection="1">
      <alignment horizontal="right" vertical="center" wrapText="1" inden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5" fillId="0" borderId="0" xfId="0" applyNumberFormat="1" applyFont="1" applyBorder="1" applyAlignment="1" applyProtection="1">
      <alignment horizontal="right" vertical="center" wrapText="1" indent="1"/>
    </xf>
    <xf numFmtId="164" fontId="18" fillId="0" borderId="0" xfId="0" quotePrefix="1" applyNumberFormat="1" applyFont="1" applyBorder="1" applyAlignment="1" applyProtection="1">
      <alignment horizontal="right" vertical="center" wrapText="1" indent="1"/>
    </xf>
    <xf numFmtId="3" fontId="7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quotePrefix="1" applyFont="1" applyFill="1" applyBorder="1" applyAlignment="1" applyProtection="1">
      <alignment horizontal="center" vertical="center"/>
    </xf>
    <xf numFmtId="164" fontId="16" fillId="0" borderId="23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indent="1"/>
    </xf>
    <xf numFmtId="0" fontId="19" fillId="0" borderId="0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>
      <alignment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164" fontId="1" fillId="3" borderId="0" xfId="0" applyNumberFormat="1" applyFont="1" applyFill="1" applyAlignment="1">
      <alignment vertical="center" wrapText="1"/>
    </xf>
    <xf numFmtId="0" fontId="3" fillId="3" borderId="0" xfId="0" applyFont="1" applyFill="1" applyAlignment="1" applyProtection="1">
      <alignment horizontal="right" vertical="top"/>
      <protection locked="0"/>
    </xf>
    <xf numFmtId="0" fontId="6" fillId="3" borderId="0" xfId="0" applyFont="1" applyFill="1" applyAlignment="1" applyProtection="1">
      <alignment horizontal="right"/>
    </xf>
    <xf numFmtId="0" fontId="6" fillId="3" borderId="62" xfId="0" applyFont="1" applyFill="1" applyBorder="1" applyAlignment="1" applyProtection="1">
      <alignment horizontal="right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1" applyFont="1" applyFill="1" applyBorder="1" applyAlignment="1" applyProtection="1">
      <alignment horizontal="center" vertical="center" wrapText="1"/>
    </xf>
    <xf numFmtId="164" fontId="10" fillId="3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64" fontId="9" fillId="3" borderId="12" xfId="1" applyNumberFormat="1" applyFont="1" applyFill="1" applyBorder="1" applyAlignment="1" applyProtection="1">
      <alignment horizontal="right" vertical="center" wrapText="1" indent="1"/>
    </xf>
    <xf numFmtId="164" fontId="9" fillId="3" borderId="16" xfId="1" applyNumberFormat="1" applyFont="1" applyFill="1" applyBorder="1" applyAlignment="1" applyProtection="1">
      <alignment horizontal="right" vertical="center" wrapText="1" indent="1"/>
    </xf>
    <xf numFmtId="164" fontId="9" fillId="3" borderId="15" xfId="1" applyNumberFormat="1" applyFont="1" applyFill="1" applyBorder="1" applyAlignment="1" applyProtection="1">
      <alignment horizontal="right" vertical="center" wrapText="1" indent="1"/>
    </xf>
    <xf numFmtId="164" fontId="9" fillId="3" borderId="64" xfId="1" applyNumberFormat="1" applyFont="1" applyFill="1" applyBorder="1" applyAlignment="1" applyProtection="1">
      <alignment horizontal="right" vertical="center" wrapText="1" indent="1"/>
    </xf>
    <xf numFmtId="164" fontId="11" fillId="3" borderId="21" xfId="1" applyNumberFormat="1" applyFont="1" applyFill="1" applyBorder="1" applyAlignment="1" applyProtection="1">
      <alignment horizontal="right" vertical="center" wrapText="1" indent="1"/>
    </xf>
    <xf numFmtId="164" fontId="11" fillId="3" borderId="66" xfId="1" applyNumberFormat="1" applyFont="1" applyFill="1" applyBorder="1" applyAlignment="1" applyProtection="1">
      <alignment horizontal="right" vertical="center" wrapText="1" indent="1"/>
    </xf>
    <xf numFmtId="164" fontId="11" fillId="3" borderId="20" xfId="1" applyNumberFormat="1" applyFont="1" applyFill="1" applyBorder="1" applyAlignment="1" applyProtection="1">
      <alignment horizontal="right" vertical="center" wrapText="1" indent="1"/>
    </xf>
    <xf numFmtId="164" fontId="11" fillId="3" borderId="25" xfId="1" applyNumberFormat="1" applyFont="1" applyFill="1" applyBorder="1" applyAlignment="1" applyProtection="1">
      <alignment horizontal="right" vertical="center" wrapText="1" indent="1"/>
    </xf>
    <xf numFmtId="164" fontId="11" fillId="3" borderId="67" xfId="1" applyNumberFormat="1" applyFont="1" applyFill="1" applyBorder="1" applyAlignment="1" applyProtection="1">
      <alignment horizontal="right" vertical="center" wrapText="1" indent="1"/>
    </xf>
    <xf numFmtId="164" fontId="11" fillId="3" borderId="24" xfId="1" applyNumberFormat="1" applyFont="1" applyFill="1" applyBorder="1" applyAlignment="1" applyProtection="1">
      <alignment horizontal="right" vertical="center" wrapText="1" indent="1"/>
    </xf>
    <xf numFmtId="164" fontId="9" fillId="3" borderId="17" xfId="1" applyNumberFormat="1" applyFont="1" applyFill="1" applyBorder="1" applyAlignment="1" applyProtection="1">
      <alignment horizontal="right" vertical="center" wrapText="1" indent="1"/>
    </xf>
    <xf numFmtId="164" fontId="11" fillId="3" borderId="29" xfId="1" applyNumberFormat="1" applyFont="1" applyFill="1" applyBorder="1" applyAlignment="1" applyProtection="1">
      <alignment horizontal="right" vertical="center" wrapText="1" indent="1"/>
    </xf>
    <xf numFmtId="164" fontId="11" fillId="3" borderId="68" xfId="1" applyNumberFormat="1" applyFont="1" applyFill="1" applyBorder="1" applyAlignment="1" applyProtection="1">
      <alignment horizontal="right" vertical="center" wrapText="1" indent="1"/>
    </xf>
    <xf numFmtId="164" fontId="11" fillId="3" borderId="28" xfId="1" applyNumberFormat="1" applyFont="1" applyFill="1" applyBorder="1" applyAlignment="1" applyProtection="1">
      <alignment horizontal="right" vertical="center" wrapText="1" indent="1"/>
    </xf>
    <xf numFmtId="164" fontId="10" fillId="3" borderId="12" xfId="1" applyNumberFormat="1" applyFont="1" applyFill="1" applyBorder="1" applyAlignment="1" applyProtection="1">
      <alignment horizontal="right" vertical="center" wrapText="1" indent="1"/>
    </xf>
    <xf numFmtId="164" fontId="10" fillId="3" borderId="16" xfId="1" applyNumberFormat="1" applyFont="1" applyFill="1" applyBorder="1" applyAlignment="1" applyProtection="1">
      <alignment horizontal="right" vertical="center" wrapText="1" indent="1"/>
    </xf>
    <xf numFmtId="164" fontId="10" fillId="3" borderId="15" xfId="1" applyNumberFormat="1" applyFont="1" applyFill="1" applyBorder="1" applyAlignment="1" applyProtection="1">
      <alignment horizontal="right" vertical="center" wrapText="1" indent="1"/>
    </xf>
    <xf numFmtId="164" fontId="10" fillId="3" borderId="17" xfId="1" applyNumberFormat="1" applyFont="1" applyFill="1" applyBorder="1" applyAlignment="1" applyProtection="1">
      <alignment horizontal="right" vertical="center" wrapText="1" indent="1"/>
    </xf>
    <xf numFmtId="164" fontId="16" fillId="3" borderId="25" xfId="1" applyNumberFormat="1" applyFont="1" applyFill="1" applyBorder="1" applyAlignment="1" applyProtection="1">
      <alignment horizontal="right" vertical="center" wrapText="1" indent="1"/>
    </xf>
    <xf numFmtId="164" fontId="16" fillId="3" borderId="67" xfId="1" applyNumberFormat="1" applyFont="1" applyFill="1" applyBorder="1" applyAlignment="1" applyProtection="1">
      <alignment horizontal="right" vertical="center" wrapText="1" indent="1"/>
    </xf>
    <xf numFmtId="164" fontId="16" fillId="3" borderId="24" xfId="1" applyNumberFormat="1" applyFont="1" applyFill="1" applyBorder="1" applyAlignment="1" applyProtection="1">
      <alignment horizontal="right" vertical="center" wrapText="1" indent="1"/>
    </xf>
    <xf numFmtId="164" fontId="16" fillId="3" borderId="29" xfId="1" applyNumberFormat="1" applyFont="1" applyFill="1" applyBorder="1" applyAlignment="1" applyProtection="1">
      <alignment horizontal="right" vertical="center" wrapText="1" indent="1"/>
    </xf>
    <xf numFmtId="164" fontId="16" fillId="3" borderId="68" xfId="1" applyNumberFormat="1" applyFont="1" applyFill="1" applyBorder="1" applyAlignment="1" applyProtection="1">
      <alignment horizontal="right" vertical="center" wrapText="1" indent="1"/>
    </xf>
    <xf numFmtId="164" fontId="16" fillId="3" borderId="28" xfId="1" applyNumberFormat="1" applyFont="1" applyFill="1" applyBorder="1" applyAlignment="1" applyProtection="1">
      <alignment horizontal="right" vertical="center" wrapText="1" indent="1"/>
    </xf>
    <xf numFmtId="164" fontId="16" fillId="3" borderId="21" xfId="1" applyNumberFormat="1" applyFont="1" applyFill="1" applyBorder="1" applyAlignment="1" applyProtection="1">
      <alignment horizontal="right" vertical="center" wrapText="1" indent="1"/>
    </xf>
    <xf numFmtId="164" fontId="16" fillId="3" borderId="66" xfId="1" applyNumberFormat="1" applyFont="1" applyFill="1" applyBorder="1" applyAlignment="1" applyProtection="1">
      <alignment horizontal="right" vertical="center" wrapText="1" indent="1"/>
    </xf>
    <xf numFmtId="164" fontId="16" fillId="3" borderId="20" xfId="1" applyNumberFormat="1" applyFont="1" applyFill="1" applyBorder="1" applyAlignment="1" applyProtection="1">
      <alignment horizontal="right" vertical="center" wrapText="1" indent="1"/>
    </xf>
    <xf numFmtId="164" fontId="16" fillId="3" borderId="34" xfId="1" applyNumberFormat="1" applyFont="1" applyFill="1" applyBorder="1" applyAlignment="1" applyProtection="1">
      <alignment horizontal="right" vertical="center" wrapText="1" indent="1"/>
    </xf>
    <xf numFmtId="164" fontId="16" fillId="3" borderId="0" xfId="1" applyNumberFormat="1" applyFont="1" applyFill="1" applyBorder="1" applyAlignment="1" applyProtection="1">
      <alignment horizontal="right" vertical="center" wrapText="1" indent="1"/>
    </xf>
    <xf numFmtId="164" fontId="16" fillId="3" borderId="6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62" xfId="1" applyNumberFormat="1" applyFont="1" applyFill="1" applyBorder="1" applyAlignment="1" applyProtection="1">
      <alignment horizontal="right" vertical="center" wrapText="1" indent="1"/>
    </xf>
    <xf numFmtId="164" fontId="9" fillId="3" borderId="0" xfId="0" applyNumberFormat="1" applyFont="1" applyFill="1" applyBorder="1" applyAlignment="1" applyProtection="1">
      <alignment horizontal="right" vertical="center" wrapText="1" indent="1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9" fillId="3" borderId="33" xfId="1" applyNumberFormat="1" applyFont="1" applyFill="1" applyBorder="1" applyAlignment="1" applyProtection="1">
      <alignment horizontal="right" vertical="center" wrapText="1" indent="1"/>
    </xf>
    <xf numFmtId="164" fontId="9" fillId="3" borderId="5" xfId="1" applyNumberFormat="1" applyFont="1" applyFill="1" applyBorder="1" applyAlignment="1" applyProtection="1">
      <alignment horizontal="right" vertical="center" wrapText="1" indent="1"/>
    </xf>
    <xf numFmtId="164" fontId="9" fillId="3" borderId="62" xfId="1" applyNumberFormat="1" applyFont="1" applyFill="1" applyBorder="1" applyAlignment="1" applyProtection="1">
      <alignment horizontal="right" vertical="center" wrapText="1" indent="1"/>
    </xf>
    <xf numFmtId="164" fontId="11" fillId="3" borderId="40" xfId="1" applyNumberFormat="1" applyFont="1" applyFill="1" applyBorder="1" applyAlignment="1" applyProtection="1">
      <alignment horizontal="right" vertical="center" wrapText="1" indent="1"/>
    </xf>
    <xf numFmtId="164" fontId="11" fillId="3" borderId="58" xfId="1" applyNumberFormat="1" applyFont="1" applyFill="1" applyBorder="1" applyAlignment="1" applyProtection="1">
      <alignment horizontal="right" vertical="center" wrapText="1" indent="1"/>
    </xf>
    <xf numFmtId="164" fontId="11" fillId="3" borderId="65" xfId="1" applyNumberFormat="1" applyFont="1" applyFill="1" applyBorder="1" applyAlignment="1" applyProtection="1">
      <alignment horizontal="right" vertical="center" wrapText="1" indent="1"/>
    </xf>
    <xf numFmtId="164" fontId="11" fillId="3" borderId="41" xfId="1" applyNumberFormat="1" applyFont="1" applyFill="1" applyBorder="1" applyAlignment="1" applyProtection="1">
      <alignment horizontal="right" vertical="center" wrapText="1" indent="1"/>
    </xf>
    <xf numFmtId="164" fontId="11" fillId="3" borderId="60" xfId="1" applyNumberFormat="1" applyFont="1" applyFill="1" applyBorder="1" applyAlignment="1" applyProtection="1">
      <alignment horizontal="right" vertical="center" wrapText="1" indent="1"/>
    </xf>
    <xf numFmtId="164" fontId="11" fillId="3" borderId="30" xfId="1" applyNumberFormat="1" applyFont="1" applyFill="1" applyBorder="1" applyAlignment="1" applyProtection="1">
      <alignment horizontal="right" vertical="center" wrapText="1" indent="1"/>
    </xf>
    <xf numFmtId="164" fontId="15" fillId="3" borderId="12" xfId="0" applyNumberFormat="1" applyFont="1" applyFill="1" applyBorder="1" applyAlignment="1" applyProtection="1">
      <alignment horizontal="right" vertical="center" wrapText="1" indent="1"/>
    </xf>
    <xf numFmtId="164" fontId="15" fillId="3" borderId="16" xfId="0" applyNumberFormat="1" applyFont="1" applyFill="1" applyBorder="1" applyAlignment="1" applyProtection="1">
      <alignment horizontal="right" vertical="center" wrapText="1" indent="1"/>
    </xf>
    <xf numFmtId="164" fontId="15" fillId="3" borderId="15" xfId="0" applyNumberFormat="1" applyFont="1" applyFill="1" applyBorder="1" applyAlignment="1" applyProtection="1">
      <alignment horizontal="right" vertical="center" wrapText="1" indent="1"/>
    </xf>
    <xf numFmtId="164" fontId="15" fillId="3" borderId="17" xfId="0" applyNumberFormat="1" applyFont="1" applyFill="1" applyBorder="1" applyAlignment="1" applyProtection="1">
      <alignment horizontal="right" vertical="center" wrapText="1" indent="1"/>
    </xf>
    <xf numFmtId="164" fontId="18" fillId="3" borderId="12" xfId="0" quotePrefix="1" applyNumberFormat="1" applyFont="1" applyFill="1" applyBorder="1" applyAlignment="1" applyProtection="1">
      <alignment horizontal="right" vertical="center" wrapText="1" indent="1"/>
    </xf>
    <xf numFmtId="164" fontId="18" fillId="3" borderId="16" xfId="0" quotePrefix="1" applyNumberFormat="1" applyFont="1" applyFill="1" applyBorder="1" applyAlignment="1" applyProtection="1">
      <alignment horizontal="right" vertical="center" wrapText="1" indent="1"/>
    </xf>
    <xf numFmtId="164" fontId="18" fillId="3" borderId="15" xfId="0" quotePrefix="1" applyNumberFormat="1" applyFont="1" applyFill="1" applyBorder="1" applyAlignment="1" applyProtection="1">
      <alignment horizontal="right" vertical="center" wrapText="1" indent="1"/>
    </xf>
    <xf numFmtId="164" fontId="18" fillId="3" borderId="17" xfId="0" quotePrefix="1" applyNumberFormat="1" applyFont="1" applyFill="1" applyBorder="1" applyAlignment="1" applyProtection="1">
      <alignment horizontal="right" vertical="center" wrapText="1" indent="1"/>
    </xf>
    <xf numFmtId="0" fontId="19" fillId="3" borderId="0" xfId="0" applyFont="1" applyFill="1" applyAlignment="1" applyProtection="1">
      <alignment horizontal="right" vertical="center" wrapText="1" indent="1"/>
    </xf>
    <xf numFmtId="0" fontId="19" fillId="3" borderId="8" xfId="0" applyFont="1" applyFill="1" applyBorder="1" applyAlignment="1" applyProtection="1">
      <alignment horizontal="right" vertical="center" wrapText="1" indent="1"/>
    </xf>
    <xf numFmtId="3" fontId="7" fillId="3" borderId="16" xfId="0" applyNumberFormat="1" applyFont="1" applyFill="1" applyBorder="1" applyAlignment="1" applyProtection="1">
      <alignment horizontal="right" vertical="center" wrapText="1" indent="1"/>
    </xf>
    <xf numFmtId="3" fontId="7" fillId="3" borderId="15" xfId="0" applyNumberFormat="1" applyFont="1" applyFill="1" applyBorder="1" applyAlignment="1" applyProtection="1">
      <alignment horizontal="right" vertical="center" wrapText="1" indent="1"/>
    </xf>
    <xf numFmtId="3" fontId="7" fillId="3" borderId="64" xfId="0" applyNumberFormat="1" applyFont="1" applyFill="1" applyBorder="1" applyAlignment="1" applyProtection="1">
      <alignment horizontal="right" vertical="center" wrapText="1" indent="1"/>
    </xf>
    <xf numFmtId="3" fontId="7" fillId="3" borderId="17" xfId="0" applyNumberFormat="1" applyFont="1" applyFill="1" applyBorder="1" applyAlignment="1" applyProtection="1">
      <alignment horizontal="right" vertical="center" wrapText="1" indent="1"/>
    </xf>
    <xf numFmtId="0" fontId="0" fillId="3" borderId="0" xfId="0" applyFill="1" applyAlignment="1">
      <alignment vertical="center" wrapText="1"/>
    </xf>
    <xf numFmtId="0" fontId="19" fillId="3" borderId="0" xfId="0" applyFont="1" applyFill="1" applyBorder="1" applyAlignment="1" applyProtection="1">
      <alignment horizontal="right" vertical="center" wrapText="1" indent="1"/>
    </xf>
    <xf numFmtId="0" fontId="0" fillId="3" borderId="0" xfId="0" applyFill="1" applyBorder="1" applyAlignment="1">
      <alignment vertical="center" wrapText="1"/>
    </xf>
    <xf numFmtId="0" fontId="0" fillId="3" borderId="62" xfId="0" applyFill="1" applyBorder="1" applyAlignment="1">
      <alignment vertical="center" wrapText="1"/>
    </xf>
    <xf numFmtId="0" fontId="4" fillId="3" borderId="17" xfId="1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right"/>
    </xf>
    <xf numFmtId="0" fontId="4" fillId="3" borderId="14" xfId="1" applyFont="1" applyFill="1" applyBorder="1" applyAlignment="1" applyProtection="1">
      <alignment horizontal="center" vertical="center" wrapText="1"/>
    </xf>
    <xf numFmtId="0" fontId="4" fillId="3" borderId="16" xfId="1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164" fontId="10" fillId="3" borderId="16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164" fontId="9" fillId="3" borderId="14" xfId="1" applyNumberFormat="1" applyFont="1" applyFill="1" applyBorder="1" applyAlignment="1" applyProtection="1">
      <alignment horizontal="right" vertical="center" wrapText="1" indent="1"/>
    </xf>
    <xf numFmtId="164" fontId="9" fillId="3" borderId="9" xfId="1" applyNumberFormat="1" applyFont="1" applyFill="1" applyBorder="1" applyAlignment="1" applyProtection="1">
      <alignment horizontal="right" vertical="center" wrapText="1" indent="1"/>
    </xf>
    <xf numFmtId="164" fontId="11" fillId="3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3" borderId="14" xfId="1" applyNumberFormat="1" applyFont="1" applyFill="1" applyBorder="1" applyAlignment="1" applyProtection="1">
      <alignment horizontal="right" vertical="center" wrapText="1" indent="1"/>
    </xf>
    <xf numFmtId="164" fontId="16" fillId="3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3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6" fillId="3" borderId="0" xfId="0" applyFont="1" applyFill="1" applyBorder="1" applyAlignment="1" applyProtection="1">
      <alignment horizontal="right"/>
    </xf>
    <xf numFmtId="0" fontId="9" fillId="3" borderId="17" xfId="0" applyFont="1" applyFill="1" applyBorder="1" applyAlignment="1" applyProtection="1">
      <alignment horizontal="center" vertical="center" wrapText="1"/>
    </xf>
    <xf numFmtId="164" fontId="11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3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5" fillId="3" borderId="0" xfId="0" applyFont="1" applyFill="1" applyBorder="1" applyAlignment="1">
      <alignment horizontal="center" vertical="center" wrapText="1"/>
    </xf>
    <xf numFmtId="164" fontId="11" fillId="3" borderId="23" xfId="1" applyNumberFormat="1" applyFont="1" applyFill="1" applyBorder="1" applyAlignment="1" applyProtection="1">
      <alignment horizontal="right" vertical="center" wrapText="1" indent="1"/>
    </xf>
    <xf numFmtId="164" fontId="16" fillId="3" borderId="23" xfId="1" applyNumberFormat="1" applyFont="1" applyFill="1" applyBorder="1" applyAlignment="1" applyProtection="1">
      <alignment horizontal="right" vertical="center" wrapText="1" indent="1"/>
    </xf>
    <xf numFmtId="164" fontId="11" fillId="3" borderId="49" xfId="1" applyNumberFormat="1" applyFont="1" applyFill="1" applyBorder="1" applyAlignment="1" applyProtection="1">
      <alignment horizontal="right" vertical="center" wrapText="1" indent="1"/>
    </xf>
    <xf numFmtId="164" fontId="16" fillId="3" borderId="49" xfId="1" applyNumberFormat="1" applyFont="1" applyFill="1" applyBorder="1" applyAlignment="1" applyProtection="1">
      <alignment horizontal="right" vertical="center" wrapText="1" indent="1"/>
    </xf>
    <xf numFmtId="0" fontId="4" fillId="3" borderId="13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 applyProtection="1">
      <alignment horizontal="center" vertical="center" wrapText="1"/>
    </xf>
    <xf numFmtId="0" fontId="9" fillId="0" borderId="69" xfId="0" applyFont="1" applyFill="1" applyBorder="1" applyAlignment="1" applyProtection="1">
      <alignment horizontal="center" vertical="center" wrapText="1"/>
    </xf>
    <xf numFmtId="0" fontId="9" fillId="0" borderId="69" xfId="1" applyFont="1" applyFill="1" applyBorder="1" applyAlignment="1" applyProtection="1">
      <alignment horizontal="left" vertical="center" wrapText="1" indent="1"/>
    </xf>
    <xf numFmtId="0" fontId="12" fillId="0" borderId="73" xfId="0" applyFont="1" applyBorder="1" applyAlignment="1" applyProtection="1">
      <alignment horizontal="left" wrapText="1" indent="1"/>
    </xf>
    <xf numFmtId="0" fontId="12" fillId="0" borderId="45" xfId="0" applyFont="1" applyBorder="1" applyAlignment="1" applyProtection="1">
      <alignment horizontal="left" wrapText="1" indent="1"/>
    </xf>
    <xf numFmtId="0" fontId="12" fillId="0" borderId="74" xfId="0" applyFont="1" applyBorder="1" applyAlignment="1" applyProtection="1">
      <alignment horizontal="left" wrapText="1" indent="1"/>
    </xf>
    <xf numFmtId="0" fontId="15" fillId="0" borderId="69" xfId="0" applyFont="1" applyBorder="1" applyAlignment="1" applyProtection="1">
      <alignment horizontal="left" vertical="center" wrapText="1" indent="1"/>
    </xf>
    <xf numFmtId="0" fontId="9" fillId="0" borderId="69" xfId="1" applyFont="1" applyFill="1" applyBorder="1" applyAlignment="1" applyProtection="1">
      <alignment horizontal="left" vertical="center" indent="1"/>
    </xf>
    <xf numFmtId="0" fontId="12" fillId="0" borderId="74" xfId="0" applyFont="1" applyBorder="1" applyAlignment="1" applyProtection="1">
      <alignment wrapText="1"/>
    </xf>
    <xf numFmtId="0" fontId="12" fillId="0" borderId="75" xfId="0" applyFont="1" applyBorder="1" applyAlignment="1" applyProtection="1">
      <alignment horizontal="left" wrapText="1" indent="1"/>
    </xf>
    <xf numFmtId="0" fontId="15" fillId="0" borderId="69" xfId="0" applyFont="1" applyBorder="1" applyAlignment="1" applyProtection="1">
      <alignment wrapText="1"/>
    </xf>
    <xf numFmtId="0" fontId="15" fillId="0" borderId="71" xfId="0" applyFont="1" applyBorder="1" applyAlignment="1" applyProtection="1">
      <alignment wrapText="1"/>
    </xf>
    <xf numFmtId="0" fontId="4" fillId="3" borderId="1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 applyProtection="1">
      <alignment horizontal="right"/>
    </xf>
    <xf numFmtId="0" fontId="9" fillId="3" borderId="62" xfId="0" applyFont="1" applyFill="1" applyBorder="1" applyAlignment="1" applyProtection="1">
      <alignment horizontal="center" vertical="center" wrapText="1"/>
    </xf>
    <xf numFmtId="164" fontId="10" fillId="3" borderId="33" xfId="0" applyNumberFormat="1" applyFont="1" applyFill="1" applyBorder="1" applyAlignment="1">
      <alignment horizontal="center" vertical="center" wrapText="1"/>
    </xf>
    <xf numFmtId="164" fontId="10" fillId="3" borderId="76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 applyProtection="1">
      <alignment horizontal="center" vertical="center" wrapText="1"/>
    </xf>
    <xf numFmtId="164" fontId="11" fillId="3" borderId="19" xfId="1" applyNumberFormat="1" applyFont="1" applyFill="1" applyBorder="1" applyAlignment="1" applyProtection="1">
      <alignment horizontal="right" vertical="center" wrapText="1" indent="1"/>
    </xf>
    <xf numFmtId="164" fontId="11" fillId="3" borderId="63" xfId="1" applyNumberFormat="1" applyFont="1" applyFill="1" applyBorder="1" applyAlignment="1" applyProtection="1">
      <alignment horizontal="right" vertical="center" wrapText="1" indent="1"/>
    </xf>
    <xf numFmtId="164" fontId="9" fillId="3" borderId="13" xfId="1" applyNumberFormat="1" applyFont="1" applyFill="1" applyBorder="1" applyAlignment="1" applyProtection="1">
      <alignment horizontal="right" vertical="center" wrapText="1" indent="1"/>
    </xf>
    <xf numFmtId="164" fontId="11" fillId="3" borderId="27" xfId="1" applyNumberFormat="1" applyFont="1" applyFill="1" applyBorder="1" applyAlignment="1" applyProtection="1">
      <alignment horizontal="right" vertical="center" wrapText="1" indent="1"/>
    </xf>
    <xf numFmtId="164" fontId="11" fillId="3" borderId="50" xfId="1" applyNumberFormat="1" applyFont="1" applyFill="1" applyBorder="1" applyAlignment="1" applyProtection="1">
      <alignment horizontal="right" vertical="center" wrapText="1" indent="1"/>
    </xf>
    <xf numFmtId="164" fontId="10" fillId="3" borderId="13" xfId="1" applyNumberFormat="1" applyFont="1" applyFill="1" applyBorder="1" applyAlignment="1" applyProtection="1">
      <alignment horizontal="right" vertical="center" wrapText="1" indent="1"/>
    </xf>
    <xf numFmtId="164" fontId="16" fillId="3" borderId="27" xfId="1" applyNumberFormat="1" applyFont="1" applyFill="1" applyBorder="1" applyAlignment="1" applyProtection="1">
      <alignment horizontal="right" vertical="center" wrapText="1" indent="1"/>
    </xf>
    <xf numFmtId="164" fontId="16" fillId="3" borderId="50" xfId="1" applyNumberFormat="1" applyFont="1" applyFill="1" applyBorder="1" applyAlignment="1" applyProtection="1">
      <alignment horizontal="right" vertical="center" wrapText="1" indent="1"/>
    </xf>
    <xf numFmtId="164" fontId="16" fillId="3" borderId="19" xfId="1" applyNumberFormat="1" applyFont="1" applyFill="1" applyBorder="1" applyAlignment="1" applyProtection="1">
      <alignment horizontal="right" vertical="center" wrapText="1" indent="1"/>
    </xf>
    <xf numFmtId="164" fontId="16" fillId="3" borderId="63" xfId="1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wrapText="1"/>
    </xf>
    <xf numFmtId="0" fontId="15" fillId="0" borderId="71" xfId="0" applyFont="1" applyBorder="1" applyAlignment="1" applyProtection="1">
      <alignment horizontal="left" vertical="center" wrapText="1" indent="1"/>
    </xf>
    <xf numFmtId="0" fontId="15" fillId="0" borderId="10" xfId="0" applyFont="1" applyBorder="1" applyAlignment="1" applyProtection="1">
      <alignment horizontal="left" vertical="center" wrapText="1" indent="1"/>
    </xf>
    <xf numFmtId="164" fontId="9" fillId="3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3" borderId="76" xfId="1" applyNumberFormat="1" applyFont="1" applyFill="1" applyBorder="1" applyAlignment="1" applyProtection="1">
      <alignment horizontal="right" vertical="center" wrapText="1" indent="1"/>
    </xf>
    <xf numFmtId="164" fontId="9" fillId="3" borderId="6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3" borderId="35" xfId="1" applyNumberFormat="1" applyFont="1" applyFill="1" applyBorder="1" applyAlignment="1" applyProtection="1">
      <alignment horizontal="right" vertical="center" wrapText="1" indent="1"/>
    </xf>
    <xf numFmtId="164" fontId="10" fillId="3" borderId="36" xfId="1" applyNumberFormat="1" applyFont="1" applyFill="1" applyBorder="1" applyAlignment="1" applyProtection="1">
      <alignment horizontal="right" vertical="center" wrapText="1" indent="1"/>
    </xf>
    <xf numFmtId="164" fontId="10" fillId="3" borderId="48" xfId="1" applyNumberFormat="1" applyFont="1" applyFill="1" applyBorder="1" applyAlignment="1" applyProtection="1">
      <alignment horizontal="right" vertical="center" wrapText="1" indent="1"/>
    </xf>
    <xf numFmtId="164" fontId="10" fillId="3" borderId="64" xfId="1" applyNumberFormat="1" applyFont="1" applyFill="1" applyBorder="1" applyAlignment="1" applyProtection="1">
      <alignment horizontal="right" vertical="center" wrapText="1" indent="1"/>
    </xf>
    <xf numFmtId="0" fontId="9" fillId="0" borderId="47" xfId="1" applyFont="1" applyFill="1" applyBorder="1" applyAlignment="1" applyProtection="1">
      <alignment vertical="center" wrapText="1"/>
    </xf>
    <xf numFmtId="0" fontId="11" fillId="0" borderId="77" xfId="1" applyFont="1" applyFill="1" applyBorder="1" applyAlignment="1" applyProtection="1">
      <alignment horizontal="left" vertical="center" wrapText="1" indent="1"/>
    </xf>
    <xf numFmtId="0" fontId="11" fillId="0" borderId="45" xfId="1" applyFont="1" applyFill="1" applyBorder="1" applyAlignment="1" applyProtection="1">
      <alignment horizontal="left" vertical="center" wrapText="1" indent="1"/>
    </xf>
    <xf numFmtId="0" fontId="11" fillId="0" borderId="67" xfId="1" applyFont="1" applyFill="1" applyBorder="1" applyAlignment="1" applyProtection="1">
      <alignment horizontal="left" vertical="center" wrapText="1" indent="1"/>
    </xf>
    <xf numFmtId="0" fontId="11" fillId="0" borderId="45" xfId="1" applyFont="1" applyFill="1" applyBorder="1" applyAlignment="1" applyProtection="1">
      <alignment horizontal="left" indent="6"/>
    </xf>
    <xf numFmtId="0" fontId="11" fillId="0" borderId="45" xfId="1" applyFont="1" applyFill="1" applyBorder="1" applyAlignment="1" applyProtection="1">
      <alignment horizontal="left" vertical="center" wrapText="1" indent="6"/>
    </xf>
    <xf numFmtId="0" fontId="11" fillId="0" borderId="74" xfId="1" applyFont="1" applyFill="1" applyBorder="1" applyAlignment="1" applyProtection="1">
      <alignment horizontal="left" vertical="center" wrapText="1" indent="6"/>
    </xf>
    <xf numFmtId="0" fontId="11" fillId="0" borderId="75" xfId="1" applyFont="1" applyFill="1" applyBorder="1" applyAlignment="1" applyProtection="1">
      <alignment horizontal="left" vertical="center" wrapText="1" indent="6"/>
    </xf>
    <xf numFmtId="0" fontId="9" fillId="0" borderId="69" xfId="1" applyFont="1" applyFill="1" applyBorder="1" applyAlignment="1" applyProtection="1">
      <alignment vertical="center" wrapText="1"/>
    </xf>
    <xf numFmtId="0" fontId="11" fillId="0" borderId="74" xfId="1" applyFont="1" applyFill="1" applyBorder="1" applyAlignment="1" applyProtection="1">
      <alignment horizontal="left" vertical="center" wrapText="1" indent="1"/>
    </xf>
    <xf numFmtId="0" fontId="12" fillId="0" borderId="74" xfId="0" applyFont="1" applyBorder="1" applyAlignment="1" applyProtection="1">
      <alignment horizontal="left" vertical="center" wrapText="1" indent="1"/>
    </xf>
    <xf numFmtId="0" fontId="12" fillId="0" borderId="45" xfId="0" applyFont="1" applyBorder="1" applyAlignment="1" applyProtection="1">
      <alignment horizontal="left" vertical="center" wrapText="1" indent="1"/>
    </xf>
    <xf numFmtId="0" fontId="11" fillId="0" borderId="73" xfId="1" applyFont="1" applyFill="1" applyBorder="1" applyAlignment="1" applyProtection="1">
      <alignment horizontal="left" vertical="center" wrapText="1" indent="6"/>
    </xf>
    <xf numFmtId="0" fontId="10" fillId="0" borderId="69" xfId="1" applyFont="1" applyFill="1" applyBorder="1" applyAlignment="1" applyProtection="1">
      <alignment horizontal="left" vertical="center" wrapText="1" indent="1"/>
    </xf>
    <xf numFmtId="0" fontId="11" fillId="0" borderId="73" xfId="1" applyFont="1" applyFill="1" applyBorder="1" applyAlignment="1" applyProtection="1">
      <alignment horizontal="left" vertical="center" wrapText="1" indent="1"/>
    </xf>
    <xf numFmtId="0" fontId="11" fillId="0" borderId="47" xfId="1" applyFont="1" applyFill="1" applyBorder="1" applyAlignment="1" applyProtection="1">
      <alignment horizontal="left" vertical="center" wrapText="1" indent="1"/>
    </xf>
    <xf numFmtId="0" fontId="18" fillId="0" borderId="71" xfId="0" applyFont="1" applyBorder="1" applyAlignment="1" applyProtection="1">
      <alignment horizontal="left" vertical="center" wrapText="1" indent="1"/>
    </xf>
    <xf numFmtId="164" fontId="15" fillId="3" borderId="14" xfId="0" applyNumberFormat="1" applyFont="1" applyFill="1" applyBorder="1" applyAlignment="1" applyProtection="1">
      <alignment horizontal="right" vertical="center" wrapText="1" indent="1"/>
    </xf>
    <xf numFmtId="164" fontId="15" fillId="3" borderId="13" xfId="0" applyNumberFormat="1" applyFont="1" applyFill="1" applyBorder="1" applyAlignment="1" applyProtection="1">
      <alignment horizontal="right" vertical="center" wrapText="1" indent="1"/>
    </xf>
    <xf numFmtId="164" fontId="15" fillId="3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33" xfId="0" applyNumberFormat="1" applyFont="1" applyFill="1" applyBorder="1" applyAlignment="1" applyProtection="1">
      <alignment horizontal="right" vertical="center" wrapText="1" indent="1"/>
    </xf>
    <xf numFmtId="164" fontId="15" fillId="3" borderId="76" xfId="0" applyNumberFormat="1" applyFont="1" applyFill="1" applyBorder="1" applyAlignment="1" applyProtection="1">
      <alignment horizontal="right" vertical="center" wrapText="1" indent="1"/>
    </xf>
    <xf numFmtId="164" fontId="15" fillId="3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3" borderId="35" xfId="0" quotePrefix="1" applyNumberFormat="1" applyFont="1" applyFill="1" applyBorder="1" applyAlignment="1" applyProtection="1">
      <alignment horizontal="right" vertical="center" wrapText="1" indent="1"/>
    </xf>
    <xf numFmtId="164" fontId="18" fillId="3" borderId="36" xfId="0" quotePrefix="1" applyNumberFormat="1" applyFont="1" applyFill="1" applyBorder="1" applyAlignment="1" applyProtection="1">
      <alignment horizontal="right" vertical="center" wrapText="1" indent="1"/>
    </xf>
    <xf numFmtId="164" fontId="18" fillId="3" borderId="48" xfId="0" quotePrefix="1" applyNumberFormat="1" applyFont="1" applyFill="1" applyBorder="1" applyAlignment="1" applyProtection="1">
      <alignment horizontal="right" vertical="center" wrapText="1" indent="1"/>
    </xf>
    <xf numFmtId="164" fontId="18" fillId="3" borderId="64" xfId="0" quotePrefix="1" applyNumberFormat="1" applyFont="1" applyFill="1" applyBorder="1" applyAlignment="1" applyProtection="1">
      <alignment horizontal="right" vertical="center" wrapText="1" indent="1"/>
    </xf>
    <xf numFmtId="164" fontId="18" fillId="3" borderId="14" xfId="0" quotePrefix="1" applyNumberFormat="1" applyFont="1" applyFill="1" applyBorder="1" applyAlignment="1" applyProtection="1">
      <alignment horizontal="right" vertical="center" wrapText="1" indent="1"/>
    </xf>
    <xf numFmtId="164" fontId="18" fillId="3" borderId="13" xfId="0" quotePrefix="1" applyNumberFormat="1" applyFont="1" applyFill="1" applyBorder="1" applyAlignment="1" applyProtection="1">
      <alignment horizontal="right" vertical="center" wrapText="1" indent="1"/>
    </xf>
    <xf numFmtId="3" fontId="7" fillId="3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7" fillId="3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5" xfId="0" applyFont="1" applyFill="1" applyBorder="1" applyAlignment="1" applyProtection="1">
      <alignment vertical="center" wrapText="1"/>
    </xf>
    <xf numFmtId="3" fontId="7" fillId="3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7" fillId="3" borderId="36" xfId="0" applyNumberFormat="1" applyFont="1" applyFill="1" applyBorder="1" applyAlignment="1" applyProtection="1">
      <alignment horizontal="right" vertical="center" wrapText="1" indent="1"/>
    </xf>
    <xf numFmtId="3" fontId="7" fillId="3" borderId="48" xfId="0" applyNumberFormat="1" applyFont="1" applyFill="1" applyBorder="1" applyAlignment="1" applyProtection="1">
      <alignment horizontal="right" vertical="center" wrapText="1" indent="1"/>
    </xf>
    <xf numFmtId="3" fontId="7" fillId="3" borderId="64" xfId="0" applyNumberFormat="1" applyFont="1" applyFill="1" applyBorder="1" applyAlignment="1" applyProtection="1">
      <alignment horizontal="right" vertical="center" wrapText="1" indent="1"/>
      <protection locked="0"/>
    </xf>
    <xf numFmtId="3" fontId="7" fillId="3" borderId="71" xfId="0" applyNumberFormat="1" applyFont="1" applyFill="1" applyBorder="1" applyAlignment="1" applyProtection="1">
      <alignment horizontal="right" vertical="center" wrapText="1" indent="1"/>
    </xf>
    <xf numFmtId="3" fontId="7" fillId="3" borderId="12" xfId="0" applyNumberFormat="1" applyFont="1" applyFill="1" applyBorder="1" applyAlignment="1" applyProtection="1">
      <alignment horizontal="right" vertical="center" wrapText="1" indent="1"/>
    </xf>
    <xf numFmtId="3" fontId="7" fillId="3" borderId="13" xfId="0" applyNumberFormat="1" applyFont="1" applyFill="1" applyBorder="1" applyAlignment="1" applyProtection="1">
      <alignment horizontal="right" vertical="center" wrapText="1" indent="1"/>
    </xf>
    <xf numFmtId="3" fontId="7" fillId="3" borderId="69" xfId="0" applyNumberFormat="1" applyFont="1" applyFill="1" applyBorder="1" applyAlignment="1" applyProtection="1">
      <alignment horizontal="right" vertical="center" wrapText="1" inden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right"/>
    </xf>
    <xf numFmtId="0" fontId="4" fillId="3" borderId="36" xfId="1" applyFont="1" applyFill="1" applyBorder="1" applyAlignment="1" applyProtection="1">
      <alignment horizontal="center" vertical="center" wrapText="1"/>
    </xf>
    <xf numFmtId="164" fontId="9" fillId="3" borderId="4" xfId="1" applyNumberFormat="1" applyFont="1" applyFill="1" applyBorder="1" applyAlignment="1" applyProtection="1">
      <alignment horizontal="right" vertical="center" wrapText="1" indent="1"/>
    </xf>
    <xf numFmtId="164" fontId="29" fillId="3" borderId="28" xfId="1" applyNumberFormat="1" applyFont="1" applyFill="1" applyBorder="1" applyAlignment="1" applyProtection="1">
      <alignment horizontal="right" vertical="center" wrapText="1" indent="1"/>
    </xf>
    <xf numFmtId="0" fontId="9" fillId="0" borderId="71" xfId="1" applyFont="1" applyFill="1" applyBorder="1" applyAlignment="1" applyProtection="1">
      <alignment vertical="center" wrapText="1"/>
    </xf>
    <xf numFmtId="0" fontId="12" fillId="0" borderId="73" xfId="0" applyFont="1" applyBorder="1" applyAlignment="1" applyProtection="1">
      <alignment vertical="center" wrapText="1"/>
    </xf>
    <xf numFmtId="0" fontId="12" fillId="0" borderId="45" xfId="0" applyFont="1" applyBorder="1" applyAlignment="1" applyProtection="1">
      <alignment vertical="center" wrapText="1"/>
    </xf>
    <xf numFmtId="0" fontId="12" fillId="0" borderId="74" xfId="0" applyFont="1" applyBorder="1" applyAlignment="1" applyProtection="1">
      <alignment vertical="center" wrapText="1"/>
    </xf>
    <xf numFmtId="0" fontId="15" fillId="0" borderId="69" xfId="0" applyFont="1" applyBorder="1" applyAlignment="1" applyProtection="1">
      <alignment vertical="center" wrapText="1"/>
    </xf>
    <xf numFmtId="0" fontId="9" fillId="0" borderId="69" xfId="1" applyFont="1" applyFill="1" applyBorder="1" applyAlignment="1" applyProtection="1">
      <alignment vertical="center"/>
    </xf>
    <xf numFmtId="0" fontId="15" fillId="0" borderId="10" xfId="0" applyFont="1" applyBorder="1" applyAlignment="1" applyProtection="1">
      <alignment vertical="center" wrapText="1"/>
    </xf>
    <xf numFmtId="0" fontId="15" fillId="0" borderId="71" xfId="0" applyFont="1" applyBorder="1" applyAlignment="1" applyProtection="1">
      <alignment vertical="center" wrapText="1"/>
    </xf>
    <xf numFmtId="0" fontId="11" fillId="0" borderId="77" xfId="1" applyFont="1" applyFill="1" applyBorder="1" applyAlignment="1" applyProtection="1">
      <alignment vertical="center" wrapText="1"/>
    </xf>
    <xf numFmtId="0" fontId="11" fillId="0" borderId="45" xfId="1" applyFont="1" applyFill="1" applyBorder="1" applyAlignment="1" applyProtection="1">
      <alignment vertical="center" wrapText="1"/>
    </xf>
    <xf numFmtId="0" fontId="11" fillId="0" borderId="67" xfId="1" applyFont="1" applyFill="1" applyBorder="1" applyAlignment="1" applyProtection="1">
      <alignment vertical="center" wrapText="1"/>
    </xf>
    <xf numFmtId="0" fontId="11" fillId="0" borderId="45" xfId="1" applyFont="1" applyFill="1" applyBorder="1" applyAlignment="1" applyProtection="1">
      <alignment vertical="center"/>
    </xf>
    <xf numFmtId="0" fontId="11" fillId="0" borderId="74" xfId="1" applyFont="1" applyFill="1" applyBorder="1" applyAlignment="1" applyProtection="1">
      <alignment vertical="center" wrapText="1"/>
    </xf>
    <xf numFmtId="0" fontId="11" fillId="0" borderId="75" xfId="1" applyFont="1" applyFill="1" applyBorder="1" applyAlignment="1" applyProtection="1">
      <alignment vertical="center" wrapText="1"/>
    </xf>
    <xf numFmtId="0" fontId="11" fillId="0" borderId="73" xfId="1" applyFont="1" applyFill="1" applyBorder="1" applyAlignment="1" applyProtection="1">
      <alignment vertical="center" wrapText="1"/>
    </xf>
    <xf numFmtId="0" fontId="10" fillId="0" borderId="69" xfId="1" applyFont="1" applyFill="1" applyBorder="1" applyAlignment="1" applyProtection="1">
      <alignment vertical="center" wrapText="1"/>
    </xf>
    <xf numFmtId="0" fontId="11" fillId="0" borderId="47" xfId="1" applyFont="1" applyFill="1" applyBorder="1" applyAlignment="1" applyProtection="1">
      <alignment vertical="center" wrapText="1"/>
    </xf>
    <xf numFmtId="0" fontId="18" fillId="0" borderId="71" xfId="0" applyFont="1" applyBorder="1" applyAlignment="1" applyProtection="1">
      <alignment vertical="center" wrapText="1"/>
    </xf>
    <xf numFmtId="164" fontId="9" fillId="3" borderId="78" xfId="1" applyNumberFormat="1" applyFont="1" applyFill="1" applyBorder="1" applyAlignment="1" applyProtection="1">
      <alignment horizontal="right" vertical="center" wrapText="1" indent="1"/>
    </xf>
    <xf numFmtId="164" fontId="11" fillId="3" borderId="6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3" borderId="61" xfId="1" applyNumberFormat="1" applyFont="1" applyFill="1" applyBorder="1" applyAlignment="1" applyProtection="1">
      <alignment horizontal="right" vertical="center" wrapText="1" indent="1"/>
    </xf>
    <xf numFmtId="164" fontId="11" fillId="3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" xfId="0" applyFont="1" applyFill="1" applyBorder="1" applyAlignment="1" applyProtection="1">
      <alignment horizontal="right"/>
    </xf>
    <xf numFmtId="164" fontId="16" fillId="0" borderId="6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Alignment="1" applyProtection="1">
      <alignment vertical="center" wrapText="1"/>
    </xf>
    <xf numFmtId="0" fontId="25" fillId="0" borderId="0" xfId="4" applyFill="1" applyProtection="1"/>
    <xf numFmtId="0" fontId="36" fillId="0" borderId="0" xfId="4" applyFont="1" applyFill="1" applyProtection="1"/>
    <xf numFmtId="0" fontId="26" fillId="0" borderId="31" xfId="4" applyFont="1" applyFill="1" applyBorder="1" applyAlignment="1" applyProtection="1">
      <alignment horizontal="center" vertical="center" wrapText="1"/>
    </xf>
    <xf numFmtId="0" fontId="26" fillId="0" borderId="32" xfId="4" applyFont="1" applyFill="1" applyBorder="1" applyAlignment="1" applyProtection="1">
      <alignment horizontal="center" vertical="center" wrapText="1"/>
    </xf>
    <xf numFmtId="0" fontId="26" fillId="0" borderId="72" xfId="4" applyFont="1" applyFill="1" applyBorder="1" applyAlignment="1" applyProtection="1">
      <alignment horizontal="center" vertical="center" wrapText="1"/>
    </xf>
    <xf numFmtId="0" fontId="25" fillId="0" borderId="0" xfId="4" applyFill="1" applyAlignment="1" applyProtection="1">
      <alignment horizontal="center" vertical="center"/>
    </xf>
    <xf numFmtId="0" fontId="15" fillId="0" borderId="38" xfId="4" applyFont="1" applyFill="1" applyBorder="1" applyAlignment="1" applyProtection="1">
      <alignment vertical="center" wrapText="1"/>
    </xf>
    <xf numFmtId="166" fontId="11" fillId="0" borderId="39" xfId="5" applyNumberFormat="1" applyFont="1" applyFill="1" applyBorder="1" applyAlignment="1" applyProtection="1">
      <alignment horizontal="center" vertical="center"/>
    </xf>
    <xf numFmtId="167" fontId="40" fillId="0" borderId="39" xfId="4" applyNumberFormat="1" applyFont="1" applyFill="1" applyBorder="1" applyAlignment="1" applyProtection="1">
      <alignment horizontal="right" vertical="center" wrapText="1"/>
      <protection locked="0"/>
    </xf>
    <xf numFmtId="167" fontId="40" fillId="0" borderId="43" xfId="4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4" applyFill="1" applyAlignment="1" applyProtection="1">
      <alignment vertical="center"/>
    </xf>
    <xf numFmtId="0" fontId="15" fillId="0" borderId="22" xfId="4" applyFont="1" applyFill="1" applyBorder="1" applyAlignment="1" applyProtection="1">
      <alignment vertical="center" wrapText="1"/>
    </xf>
    <xf numFmtId="166" fontId="11" fillId="0" borderId="23" xfId="5" applyNumberFormat="1" applyFont="1" applyFill="1" applyBorder="1" applyAlignment="1" applyProtection="1">
      <alignment horizontal="center" vertical="center"/>
    </xf>
    <xf numFmtId="167" fontId="40" fillId="0" borderId="23" xfId="4" applyNumberFormat="1" applyFont="1" applyFill="1" applyBorder="1" applyAlignment="1" applyProtection="1">
      <alignment horizontal="right" vertical="center" wrapText="1"/>
    </xf>
    <xf numFmtId="167" fontId="40" fillId="0" borderId="49" xfId="4" applyNumberFormat="1" applyFont="1" applyFill="1" applyBorder="1" applyAlignment="1" applyProtection="1">
      <alignment horizontal="right" vertical="center" wrapText="1"/>
    </xf>
    <xf numFmtId="0" fontId="41" fillId="0" borderId="22" xfId="4" applyFont="1" applyFill="1" applyBorder="1" applyAlignment="1" applyProtection="1">
      <alignment horizontal="left" vertical="center" wrapText="1" indent="1"/>
    </xf>
    <xf numFmtId="167" fontId="42" fillId="0" borderId="23" xfId="4" applyNumberFormat="1" applyFont="1" applyFill="1" applyBorder="1" applyAlignment="1" applyProtection="1">
      <alignment horizontal="right" vertical="center" wrapText="1"/>
      <protection locked="0"/>
    </xf>
    <xf numFmtId="167" fontId="42" fillId="0" borderId="49" xfId="4" applyNumberFormat="1" applyFont="1" applyFill="1" applyBorder="1" applyAlignment="1" applyProtection="1">
      <alignment horizontal="right" vertical="center" wrapText="1"/>
      <protection locked="0"/>
    </xf>
    <xf numFmtId="167" fontId="12" fillId="0" borderId="23" xfId="4" applyNumberFormat="1" applyFont="1" applyFill="1" applyBorder="1" applyAlignment="1" applyProtection="1">
      <alignment horizontal="right" vertical="center" wrapText="1"/>
      <protection locked="0"/>
    </xf>
    <xf numFmtId="167" fontId="12" fillId="0" borderId="49" xfId="4" applyNumberFormat="1" applyFont="1" applyFill="1" applyBorder="1" applyAlignment="1" applyProtection="1">
      <alignment horizontal="right" vertical="center" wrapText="1"/>
      <protection locked="0"/>
    </xf>
    <xf numFmtId="167" fontId="12" fillId="0" borderId="23" xfId="4" applyNumberFormat="1" applyFont="1" applyFill="1" applyBorder="1" applyAlignment="1" applyProtection="1">
      <alignment horizontal="right" vertical="center" wrapText="1"/>
    </xf>
    <xf numFmtId="167" fontId="12" fillId="0" borderId="49" xfId="4" applyNumberFormat="1" applyFont="1" applyFill="1" applyBorder="1" applyAlignment="1" applyProtection="1">
      <alignment horizontal="right" vertical="center" wrapText="1"/>
    </xf>
    <xf numFmtId="0" fontId="15" fillId="0" borderId="31" xfId="4" applyFont="1" applyFill="1" applyBorder="1" applyAlignment="1" applyProtection="1">
      <alignment vertical="center" wrapText="1"/>
    </xf>
    <xf numFmtId="166" fontId="11" fillId="0" borderId="32" xfId="5" applyNumberFormat="1" applyFont="1" applyFill="1" applyBorder="1" applyAlignment="1" applyProtection="1">
      <alignment horizontal="center" vertical="center"/>
    </xf>
    <xf numFmtId="167" fontId="40" fillId="0" borderId="32" xfId="4" applyNumberFormat="1" applyFont="1" applyFill="1" applyBorder="1" applyAlignment="1" applyProtection="1">
      <alignment horizontal="right" vertical="center" wrapText="1"/>
    </xf>
    <xf numFmtId="167" fontId="40" fillId="0" borderId="72" xfId="4" applyNumberFormat="1" applyFont="1" applyFill="1" applyBorder="1" applyAlignment="1" applyProtection="1">
      <alignment horizontal="right" vertical="center" wrapText="1"/>
    </xf>
    <xf numFmtId="0" fontId="12" fillId="0" borderId="0" xfId="4" applyFont="1" applyFill="1" applyProtection="1"/>
    <xf numFmtId="3" fontId="25" fillId="0" borderId="0" xfId="4" applyNumberFormat="1" applyFont="1" applyFill="1" applyProtection="1"/>
    <xf numFmtId="3" fontId="25" fillId="0" borderId="0" xfId="4" applyNumberFormat="1" applyFont="1" applyFill="1" applyAlignment="1" applyProtection="1">
      <alignment horizontal="center"/>
    </xf>
    <xf numFmtId="0" fontId="25" fillId="0" borderId="0" xfId="4" applyFont="1" applyFill="1" applyProtection="1"/>
    <xf numFmtId="0" fontId="25" fillId="0" borderId="0" xfId="4" applyFill="1" applyAlignment="1" applyProtection="1">
      <alignment horizontal="center"/>
    </xf>
    <xf numFmtId="0" fontId="19" fillId="0" borderId="0" xfId="5" applyFill="1" applyAlignment="1" applyProtection="1">
      <alignment vertical="center"/>
    </xf>
    <xf numFmtId="0" fontId="19" fillId="0" borderId="0" xfId="5" applyFill="1" applyAlignment="1" applyProtection="1">
      <alignment vertical="center" wrapText="1"/>
    </xf>
    <xf numFmtId="0" fontId="2" fillId="0" borderId="0" xfId="5" applyFont="1" applyFill="1" applyAlignment="1" applyProtection="1">
      <alignment horizontal="center" vertical="center"/>
    </xf>
    <xf numFmtId="0" fontId="19" fillId="0" borderId="0" xfId="5" applyFill="1" applyAlignment="1" applyProtection="1">
      <alignment horizontal="center" vertical="center"/>
    </xf>
    <xf numFmtId="49" fontId="9" fillId="0" borderId="31" xfId="5" applyNumberFormat="1" applyFont="1" applyFill="1" applyBorder="1" applyAlignment="1" applyProtection="1">
      <alignment horizontal="center" vertical="center" wrapText="1"/>
    </xf>
    <xf numFmtId="49" fontId="9" fillId="0" borderId="32" xfId="5" applyNumberFormat="1" applyFont="1" applyFill="1" applyBorder="1" applyAlignment="1" applyProtection="1">
      <alignment horizontal="center" vertical="center"/>
    </xf>
    <xf numFmtId="49" fontId="9" fillId="0" borderId="72" xfId="5" applyNumberFormat="1" applyFont="1" applyFill="1" applyBorder="1" applyAlignment="1" applyProtection="1">
      <alignment horizontal="center" vertical="center"/>
    </xf>
    <xf numFmtId="49" fontId="44" fillId="0" borderId="0" xfId="5" applyNumberFormat="1" applyFont="1" applyFill="1" applyAlignment="1" applyProtection="1">
      <alignment horizontal="center" vertical="center"/>
    </xf>
    <xf numFmtId="166" fontId="11" fillId="0" borderId="19" xfId="5" applyNumberFormat="1" applyFont="1" applyFill="1" applyBorder="1" applyAlignment="1" applyProtection="1">
      <alignment horizontal="center" vertical="center"/>
    </xf>
    <xf numFmtId="168" fontId="11" fillId="0" borderId="63" xfId="5" applyNumberFormat="1" applyFont="1" applyFill="1" applyBorder="1" applyAlignment="1" applyProtection="1">
      <alignment vertical="center"/>
      <protection locked="0"/>
    </xf>
    <xf numFmtId="168" fontId="11" fillId="0" borderId="49" xfId="5" applyNumberFormat="1" applyFont="1" applyFill="1" applyBorder="1" applyAlignment="1" applyProtection="1">
      <alignment vertical="center"/>
      <protection locked="0"/>
    </xf>
    <xf numFmtId="168" fontId="9" fillId="0" borderId="49" xfId="5" applyNumberFormat="1" applyFont="1" applyFill="1" applyBorder="1" applyAlignment="1" applyProtection="1">
      <alignment vertical="center"/>
    </xf>
    <xf numFmtId="168" fontId="9" fillId="0" borderId="49" xfId="5" applyNumberFormat="1" applyFont="1" applyFill="1" applyBorder="1" applyAlignment="1" applyProtection="1">
      <alignment vertical="center"/>
      <protection locked="0"/>
    </xf>
    <xf numFmtId="0" fontId="44" fillId="0" borderId="0" xfId="5" applyFont="1" applyFill="1" applyAlignment="1" applyProtection="1">
      <alignment vertical="center"/>
    </xf>
    <xf numFmtId="0" fontId="9" fillId="0" borderId="31" xfId="5" applyFont="1" applyFill="1" applyBorder="1" applyAlignment="1" applyProtection="1">
      <alignment horizontal="left" vertical="center" wrapText="1"/>
    </xf>
    <xf numFmtId="168" fontId="9" fillId="0" borderId="72" xfId="5" applyNumberFormat="1" applyFont="1" applyFill="1" applyBorder="1" applyAlignment="1" applyProtection="1">
      <alignment vertical="center"/>
    </xf>
    <xf numFmtId="0" fontId="25" fillId="0" borderId="0" xfId="4" applyFont="1" applyFill="1" applyAlignment="1" applyProtection="1"/>
    <xf numFmtId="0" fontId="45" fillId="0" borderId="0" xfId="0" applyFont="1" applyFill="1" applyAlignment="1">
      <alignment horizontal="right"/>
    </xf>
    <xf numFmtId="0" fontId="46" fillId="0" borderId="0" xfId="0" applyFont="1" applyFill="1" applyAlignment="1">
      <alignment horizontal="center"/>
    </xf>
    <xf numFmtId="0" fontId="47" fillId="0" borderId="0" xfId="0" applyFont="1" applyFill="1" applyAlignment="1">
      <alignment horizontal="right"/>
    </xf>
    <xf numFmtId="0" fontId="7" fillId="0" borderId="14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center"/>
    </xf>
    <xf numFmtId="0" fontId="46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 applyProtection="1">
      <alignment horizontal="left" vertical="center" wrapText="1" indent="1"/>
      <protection locked="0"/>
    </xf>
    <xf numFmtId="169" fontId="21" fillId="0" borderId="63" xfId="0" applyNumberFormat="1" applyFont="1" applyFill="1" applyBorder="1" applyAlignment="1" applyProtection="1">
      <alignment horizontal="right" vertical="center"/>
    </xf>
    <xf numFmtId="0" fontId="0" fillId="0" borderId="22" xfId="0" applyFill="1" applyBorder="1" applyAlignment="1">
      <alignment horizontal="center" vertical="center"/>
    </xf>
    <xf numFmtId="0" fontId="48" fillId="0" borderId="23" xfId="0" applyFont="1" applyFill="1" applyBorder="1" applyAlignment="1">
      <alignment horizontal="left" vertical="center" indent="5"/>
    </xf>
    <xf numFmtId="169" fontId="49" fillId="0" borderId="49" xfId="0" applyNumberFormat="1" applyFont="1" applyFill="1" applyBorder="1" applyAlignment="1" applyProtection="1">
      <alignment horizontal="right" vertical="center"/>
      <protection locked="0"/>
    </xf>
    <xf numFmtId="0" fontId="19" fillId="0" borderId="23" xfId="0" applyFont="1" applyFill="1" applyBorder="1" applyAlignment="1">
      <alignment horizontal="left" vertical="center" indent="1"/>
    </xf>
    <xf numFmtId="0" fontId="0" fillId="0" borderId="26" xfId="0" applyFill="1" applyBorder="1" applyAlignment="1">
      <alignment horizontal="center" vertical="center"/>
    </xf>
    <xf numFmtId="0" fontId="19" fillId="0" borderId="27" xfId="0" applyFont="1" applyFill="1" applyBorder="1" applyAlignment="1">
      <alignment horizontal="left" vertical="center" indent="1"/>
    </xf>
    <xf numFmtId="169" fontId="49" fillId="0" borderId="50" xfId="0" applyNumberFormat="1" applyFont="1" applyFill="1" applyBorder="1" applyAlignment="1" applyProtection="1">
      <alignment horizontal="right" vertical="center"/>
      <protection locked="0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left" vertical="center" indent="1"/>
    </xf>
    <xf numFmtId="169" fontId="49" fillId="0" borderId="72" xfId="0" applyNumberFormat="1" applyFont="1" applyFill="1" applyBorder="1" applyAlignment="1" applyProtection="1">
      <alignment horizontal="right" vertical="center"/>
      <protection locked="0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 applyProtection="1">
      <alignment horizontal="left" vertical="center" wrapText="1" indent="1"/>
      <protection locked="0"/>
    </xf>
    <xf numFmtId="169" fontId="21" fillId="0" borderId="43" xfId="0" applyNumberFormat="1" applyFont="1" applyFill="1" applyBorder="1" applyAlignment="1" applyProtection="1">
      <alignment horizontal="right" vertical="center"/>
    </xf>
    <xf numFmtId="0" fontId="48" fillId="0" borderId="32" xfId="0" applyFont="1" applyFill="1" applyBorder="1" applyAlignment="1">
      <alignment horizontal="left" vertical="center" indent="5"/>
    </xf>
    <xf numFmtId="0" fontId="50" fillId="0" borderId="0" xfId="0" applyFont="1" applyAlignment="1" applyProtection="1">
      <alignment horizontal="right"/>
    </xf>
    <xf numFmtId="0" fontId="0" fillId="0" borderId="0" xfId="0" applyProtection="1"/>
    <xf numFmtId="0" fontId="52" fillId="0" borderId="0" xfId="0" applyFont="1" applyAlignment="1" applyProtection="1">
      <alignment horizontal="center"/>
    </xf>
    <xf numFmtId="0" fontId="53" fillId="0" borderId="14" xfId="0" applyFont="1" applyBorder="1" applyAlignment="1" applyProtection="1">
      <alignment horizontal="center" vertical="center" wrapText="1"/>
    </xf>
    <xf numFmtId="0" fontId="52" fillId="0" borderId="12" xfId="0" applyFont="1" applyBorder="1" applyAlignment="1" applyProtection="1">
      <alignment horizontal="center" vertical="center" wrapText="1"/>
    </xf>
    <xf numFmtId="0" fontId="52" fillId="0" borderId="13" xfId="0" applyFont="1" applyBorder="1" applyAlignment="1" applyProtection="1">
      <alignment horizontal="center" vertical="center" wrapText="1"/>
    </xf>
    <xf numFmtId="0" fontId="52" fillId="0" borderId="18" xfId="0" applyFont="1" applyBorder="1" applyAlignment="1" applyProtection="1">
      <alignment horizontal="center" vertical="top" wrapText="1"/>
    </xf>
    <xf numFmtId="0" fontId="54" fillId="0" borderId="19" xfId="0" applyFont="1" applyBorder="1" applyAlignment="1" applyProtection="1">
      <alignment horizontal="left" vertical="top" wrapText="1"/>
      <protection locked="0"/>
    </xf>
    <xf numFmtId="9" fontId="54" fillId="0" borderId="19" xfId="3" applyFont="1" applyBorder="1" applyAlignment="1" applyProtection="1">
      <alignment horizontal="center" vertical="center" wrapText="1"/>
      <protection locked="0"/>
    </xf>
    <xf numFmtId="170" fontId="54" fillId="0" borderId="19" xfId="2" applyNumberFormat="1" applyFont="1" applyBorder="1" applyAlignment="1" applyProtection="1">
      <alignment horizontal="center" vertical="center" wrapText="1"/>
      <protection locked="0"/>
    </xf>
    <xf numFmtId="170" fontId="54" fillId="0" borderId="63" xfId="2" applyNumberFormat="1" applyFont="1" applyBorder="1" applyAlignment="1" applyProtection="1">
      <alignment horizontal="center" vertical="top" wrapText="1"/>
      <protection locked="0"/>
    </xf>
    <xf numFmtId="0" fontId="52" fillId="0" borderId="22" xfId="0" applyFont="1" applyBorder="1" applyAlignment="1" applyProtection="1">
      <alignment horizontal="center" vertical="top" wrapText="1"/>
    </xf>
    <xf numFmtId="0" fontId="54" fillId="0" borderId="23" xfId="0" applyFont="1" applyBorder="1" applyAlignment="1" applyProtection="1">
      <alignment horizontal="left" vertical="top" wrapText="1"/>
      <protection locked="0"/>
    </xf>
    <xf numFmtId="9" fontId="54" fillId="0" borderId="23" xfId="3" applyFont="1" applyBorder="1" applyAlignment="1" applyProtection="1">
      <alignment horizontal="center" vertical="center" wrapText="1"/>
      <protection locked="0"/>
    </xf>
    <xf numFmtId="170" fontId="54" fillId="0" borderId="23" xfId="2" applyNumberFormat="1" applyFont="1" applyBorder="1" applyAlignment="1" applyProtection="1">
      <alignment horizontal="center" vertical="center" wrapText="1"/>
      <protection locked="0"/>
    </xf>
    <xf numFmtId="170" fontId="54" fillId="0" borderId="49" xfId="2" applyNumberFormat="1" applyFont="1" applyBorder="1" applyAlignment="1" applyProtection="1">
      <alignment horizontal="center" vertical="top" wrapText="1"/>
      <protection locked="0"/>
    </xf>
    <xf numFmtId="0" fontId="52" fillId="0" borderId="26" xfId="0" applyFont="1" applyBorder="1" applyAlignment="1" applyProtection="1">
      <alignment horizontal="center" vertical="top" wrapText="1"/>
    </xf>
    <xf numFmtId="0" fontId="54" fillId="0" borderId="27" xfId="0" applyFont="1" applyBorder="1" applyAlignment="1" applyProtection="1">
      <alignment horizontal="left" vertical="top" wrapText="1"/>
      <protection locked="0"/>
    </xf>
    <xf numFmtId="9" fontId="54" fillId="0" borderId="27" xfId="3" applyFont="1" applyBorder="1" applyAlignment="1" applyProtection="1">
      <alignment horizontal="center" vertical="center" wrapText="1"/>
      <protection locked="0"/>
    </xf>
    <xf numFmtId="170" fontId="54" fillId="0" borderId="27" xfId="2" applyNumberFormat="1" applyFont="1" applyBorder="1" applyAlignment="1" applyProtection="1">
      <alignment horizontal="center" vertical="center" wrapText="1"/>
      <protection locked="0"/>
    </xf>
    <xf numFmtId="170" fontId="54" fillId="0" borderId="50" xfId="2" applyNumberFormat="1" applyFont="1" applyBorder="1" applyAlignment="1" applyProtection="1">
      <alignment horizontal="center" vertical="top" wrapText="1"/>
      <protection locked="0"/>
    </xf>
    <xf numFmtId="0" fontId="52" fillId="4" borderId="12" xfId="0" applyFont="1" applyFill="1" applyBorder="1" applyAlignment="1" applyProtection="1">
      <alignment horizontal="center" vertical="top" wrapText="1"/>
    </xf>
    <xf numFmtId="170" fontId="54" fillId="0" borderId="12" xfId="2" applyNumberFormat="1" applyFont="1" applyBorder="1" applyAlignment="1" applyProtection="1">
      <alignment horizontal="center" vertical="center" wrapText="1"/>
    </xf>
    <xf numFmtId="170" fontId="54" fillId="0" borderId="13" xfId="2" applyNumberFormat="1" applyFont="1" applyBorder="1" applyAlignment="1" applyProtection="1">
      <alignment horizontal="center" vertical="top" wrapText="1"/>
    </xf>
    <xf numFmtId="0" fontId="55" fillId="0" borderId="0" xfId="0" applyFont="1" applyFill="1"/>
    <xf numFmtId="0" fontId="56" fillId="0" borderId="0" xfId="5" applyFont="1" applyFill="1" applyAlignment="1" applyProtection="1">
      <alignment vertical="center"/>
    </xf>
    <xf numFmtId="0" fontId="57" fillId="0" borderId="0" xfId="4" applyFont="1" applyFill="1" applyProtection="1"/>
    <xf numFmtId="0" fontId="34" fillId="0" borderId="0" xfId="0" applyFont="1" applyProtection="1"/>
    <xf numFmtId="164" fontId="59" fillId="0" borderId="37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60" fillId="0" borderId="0" xfId="0" applyNumberFormat="1" applyFont="1" applyFill="1" applyAlignment="1" applyProtection="1">
      <alignment horizontal="centerContinuous" vertical="center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164" fontId="59" fillId="0" borderId="0" xfId="0" applyNumberFormat="1" applyFont="1" applyFill="1" applyAlignment="1">
      <alignment vertical="center" wrapText="1"/>
    </xf>
    <xf numFmtId="164" fontId="59" fillId="0" borderId="0" xfId="0" applyNumberFormat="1" applyFont="1" applyFill="1" applyAlignment="1" applyProtection="1">
      <alignment horizontal="center" vertical="center" wrapText="1"/>
    </xf>
    <xf numFmtId="164" fontId="59" fillId="0" borderId="0" xfId="0" applyNumberFormat="1" applyFont="1" applyFill="1" applyAlignment="1" applyProtection="1">
      <alignment vertical="center" wrapText="1"/>
    </xf>
    <xf numFmtId="164" fontId="37" fillId="0" borderId="0" xfId="0" applyNumberFormat="1" applyFont="1" applyFill="1" applyAlignment="1" applyProtection="1">
      <alignment horizontal="right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0" borderId="12" xfId="0" applyNumberFormat="1" applyFont="1" applyFill="1" applyBorder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>
      <alignment horizontal="center" vertical="center" wrapText="1"/>
    </xf>
    <xf numFmtId="164" fontId="18" fillId="0" borderId="35" xfId="0" applyNumberFormat="1" applyFont="1" applyFill="1" applyBorder="1" applyAlignment="1" applyProtection="1">
      <alignment horizontal="center" vertical="center" wrapText="1"/>
    </xf>
    <xf numFmtId="164" fontId="18" fillId="0" borderId="36" xfId="0" applyNumberFormat="1" applyFont="1" applyFill="1" applyBorder="1" applyAlignment="1" applyProtection="1">
      <alignment horizontal="center" vertical="center" wrapText="1"/>
    </xf>
    <xf numFmtId="164" fontId="18" fillId="0" borderId="48" xfId="0" applyNumberFormat="1" applyFont="1" applyFill="1" applyBorder="1" applyAlignment="1" applyProtection="1">
      <alignment horizontal="center" vertical="center" wrapText="1"/>
    </xf>
    <xf numFmtId="164" fontId="67" fillId="0" borderId="22" xfId="0" applyNumberFormat="1" applyFont="1" applyFill="1" applyBorder="1" applyAlignment="1" applyProtection="1">
      <alignment horizontal="left" vertical="center" wrapText="1"/>
      <protection locked="0"/>
    </xf>
    <xf numFmtId="164" fontId="67" fillId="0" borderId="23" xfId="0" applyNumberFormat="1" applyFont="1" applyFill="1" applyBorder="1" applyAlignment="1" applyProtection="1">
      <alignment vertical="center" wrapText="1"/>
      <protection locked="0"/>
    </xf>
    <xf numFmtId="49" fontId="67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67" fillId="0" borderId="49" xfId="0" applyNumberFormat="1" applyFont="1" applyFill="1" applyBorder="1" applyAlignment="1" applyProtection="1">
      <alignment vertical="center" wrapText="1"/>
    </xf>
    <xf numFmtId="164" fontId="67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67" fillId="0" borderId="27" xfId="0" applyNumberFormat="1" applyFont="1" applyFill="1" applyBorder="1" applyAlignment="1" applyProtection="1">
      <alignment vertical="center" wrapText="1"/>
      <protection locked="0"/>
    </xf>
    <xf numFmtId="49" fontId="67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67" fillId="0" borderId="50" xfId="0" applyNumberFormat="1" applyFont="1" applyFill="1" applyBorder="1" applyAlignment="1" applyProtection="1">
      <alignment vertical="center" wrapText="1"/>
    </xf>
    <xf numFmtId="164" fontId="18" fillId="0" borderId="14" xfId="0" applyNumberFormat="1" applyFont="1" applyFill="1" applyBorder="1" applyAlignment="1" applyProtection="1">
      <alignment horizontal="left" vertical="center" wrapText="1"/>
    </xf>
    <xf numFmtId="164" fontId="18" fillId="0" borderId="12" xfId="0" applyNumberFormat="1" applyFont="1" applyFill="1" applyBorder="1" applyAlignment="1" applyProtection="1">
      <alignment vertical="center" wrapText="1"/>
    </xf>
    <xf numFmtId="164" fontId="18" fillId="2" borderId="12" xfId="0" applyNumberFormat="1" applyFont="1" applyFill="1" applyBorder="1" applyAlignment="1" applyProtection="1">
      <alignment vertical="center" wrapText="1"/>
    </xf>
    <xf numFmtId="164" fontId="18" fillId="0" borderId="13" xfId="0" applyNumberFormat="1" applyFont="1" applyFill="1" applyBorder="1" applyAlignment="1" applyProtection="1">
      <alignment vertical="center" wrapText="1"/>
    </xf>
    <xf numFmtId="164" fontId="18" fillId="0" borderId="0" xfId="0" applyNumberFormat="1" applyFont="1" applyFill="1" applyAlignment="1">
      <alignment vertical="center" wrapText="1"/>
    </xf>
    <xf numFmtId="164" fontId="59" fillId="0" borderId="0" xfId="0" applyNumberFormat="1" applyFont="1" applyFill="1" applyAlignment="1">
      <alignment horizontal="center" vertical="center" wrapText="1"/>
    </xf>
    <xf numFmtId="164" fontId="20" fillId="0" borderId="0" xfId="0" applyNumberFormat="1" applyFont="1" applyFill="1" applyAlignment="1" applyProtection="1">
      <alignment horizontal="center" textRotation="180" wrapText="1"/>
    </xf>
    <xf numFmtId="164" fontId="21" fillId="0" borderId="2" xfId="0" applyNumberFormat="1" applyFont="1" applyFill="1" applyBorder="1" applyAlignment="1" applyProtection="1">
      <alignment horizontal="center" vertical="center" wrapText="1"/>
    </xf>
    <xf numFmtId="164" fontId="21" fillId="0" borderId="6" xfId="0" applyNumberFormat="1" applyFont="1" applyFill="1" applyBorder="1" applyAlignment="1" applyProtection="1">
      <alignment horizontal="center" vertical="center" wrapText="1"/>
    </xf>
    <xf numFmtId="164" fontId="27" fillId="0" borderId="4" xfId="0" applyNumberFormat="1" applyFont="1" applyFill="1" applyBorder="1" applyAlignment="1" applyProtection="1">
      <alignment horizontal="center" vertical="center" wrapText="1"/>
    </xf>
    <xf numFmtId="164" fontId="61" fillId="0" borderId="0" xfId="0" applyNumberFormat="1" applyFont="1" applyFill="1" applyAlignment="1" applyProtection="1">
      <alignment horizontal="center" vertical="center"/>
    </xf>
    <xf numFmtId="164" fontId="58" fillId="0" borderId="0" xfId="0" applyNumberFormat="1" applyFont="1" applyFill="1" applyAlignment="1" applyProtection="1">
      <alignment horizontal="center" vertical="center"/>
    </xf>
    <xf numFmtId="164" fontId="18" fillId="0" borderId="0" xfId="0" applyNumberFormat="1" applyFont="1" applyFill="1" applyAlignment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164" fontId="49" fillId="0" borderId="8" xfId="0" applyNumberFormat="1" applyFont="1" applyFill="1" applyBorder="1" applyAlignment="1" applyProtection="1">
      <alignment horizontal="left" vertical="center" wrapText="1"/>
    </xf>
    <xf numFmtId="0" fontId="0" fillId="0" borderId="8" xfId="0" applyBorder="1" applyAlignment="1"/>
    <xf numFmtId="0" fontId="7" fillId="0" borderId="8" xfId="0" applyFont="1" applyFill="1" applyBorder="1" applyAlignment="1" applyProtection="1">
      <alignment horizontal="center" vertical="center" wrapText="1"/>
    </xf>
    <xf numFmtId="0" fontId="4" fillId="3" borderId="3" xfId="0" quotePrefix="1" applyFont="1" applyFill="1" applyBorder="1" applyAlignment="1" applyProtection="1">
      <alignment horizontal="center" vertical="center"/>
    </xf>
    <xf numFmtId="0" fontId="4" fillId="3" borderId="0" xfId="0" quotePrefix="1" applyFont="1" applyFill="1" applyBorder="1" applyAlignment="1" applyProtection="1">
      <alignment horizontal="center" vertical="center"/>
    </xf>
    <xf numFmtId="0" fontId="4" fillId="3" borderId="5" xfId="0" quotePrefix="1" applyFont="1" applyFill="1" applyBorder="1" applyAlignment="1" applyProtection="1">
      <alignment horizontal="center" vertical="center"/>
    </xf>
    <xf numFmtId="0" fontId="4" fillId="3" borderId="7" xfId="0" quotePrefix="1" applyFont="1" applyFill="1" applyBorder="1" applyAlignment="1" applyProtection="1">
      <alignment horizontal="center" vertical="center"/>
    </xf>
    <xf numFmtId="0" fontId="4" fillId="3" borderId="8" xfId="0" quotePrefix="1" applyFont="1" applyFill="1" applyBorder="1" applyAlignment="1" applyProtection="1">
      <alignment horizontal="center" vertical="center"/>
    </xf>
    <xf numFmtId="0" fontId="4" fillId="3" borderId="9" xfId="0" quotePrefix="1" applyFont="1" applyFill="1" applyBorder="1" applyAlignment="1" applyProtection="1">
      <alignment horizontal="center" vertical="center"/>
    </xf>
    <xf numFmtId="164" fontId="1" fillId="0" borderId="8" xfId="0" applyNumberFormat="1" applyFont="1" applyFill="1" applyBorder="1" applyAlignment="1" applyProtection="1">
      <alignment horizontal="left" vertical="center" wrapText="1"/>
    </xf>
    <xf numFmtId="0" fontId="4" fillId="3" borderId="4" xfId="0" quotePrefix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72" xfId="0" applyFont="1" applyFill="1" applyBorder="1" applyAlignment="1" applyProtection="1">
      <alignment horizontal="center" vertical="center"/>
    </xf>
    <xf numFmtId="0" fontId="4" fillId="3" borderId="65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12" fillId="3" borderId="8" xfId="0" applyFont="1" applyFill="1" applyBorder="1" applyAlignment="1" applyProtection="1">
      <alignment horizontal="right" vertical="top"/>
      <protection locked="0"/>
    </xf>
    <xf numFmtId="0" fontId="60" fillId="0" borderId="8" xfId="0" applyFont="1" applyBorder="1" applyAlignment="1"/>
    <xf numFmtId="0" fontId="4" fillId="0" borderId="61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70" xfId="0" applyFont="1" applyFill="1" applyBorder="1" applyAlignment="1" applyProtection="1">
      <alignment horizontal="center" vertical="center"/>
    </xf>
    <xf numFmtId="0" fontId="4" fillId="0" borderId="71" xfId="0" applyFont="1" applyFill="1" applyBorder="1" applyAlignment="1" applyProtection="1">
      <alignment horizontal="center" vertical="center"/>
    </xf>
    <xf numFmtId="164" fontId="2" fillId="0" borderId="8" xfId="0" applyNumberFormat="1" applyFont="1" applyFill="1" applyBorder="1" applyAlignment="1">
      <alignment vertical="center" wrapText="1"/>
    </xf>
    <xf numFmtId="0" fontId="58" fillId="0" borderId="8" xfId="0" applyFont="1" applyBorder="1" applyAlignment="1"/>
    <xf numFmtId="0" fontId="66" fillId="0" borderId="8" xfId="0" applyFont="1" applyFill="1" applyBorder="1" applyAlignment="1" applyProtection="1">
      <alignment vertical="center" wrapText="1"/>
    </xf>
    <xf numFmtId="0" fontId="0" fillId="0" borderId="8" xfId="0" applyFill="1" applyBorder="1" applyAlignment="1" applyProtection="1">
      <alignment vertical="center" wrapText="1"/>
    </xf>
    <xf numFmtId="0" fontId="0" fillId="0" borderId="8" xfId="0" applyBorder="1" applyAlignment="1">
      <alignment vertical="center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17" xfId="0" applyFont="1" applyFill="1" applyBorder="1" applyAlignment="1" applyProtection="1">
      <alignment horizontal="left" vertical="center" wrapText="1" indent="1"/>
    </xf>
    <xf numFmtId="0" fontId="4" fillId="0" borderId="61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25" fillId="0" borderId="0" xfId="4" applyFont="1" applyFill="1" applyAlignment="1" applyProtection="1">
      <alignment horizontal="left"/>
    </xf>
    <xf numFmtId="0" fontId="35" fillId="0" borderId="0" xfId="4" applyFont="1" applyFill="1" applyAlignment="1" applyProtection="1">
      <alignment horizontal="center" vertical="center" wrapText="1"/>
    </xf>
    <xf numFmtId="0" fontId="35" fillId="0" borderId="0" xfId="4" applyFont="1" applyFill="1" applyAlignment="1" applyProtection="1">
      <alignment horizontal="center" vertical="center"/>
    </xf>
    <xf numFmtId="0" fontId="37" fillId="0" borderId="0" xfId="4" applyFont="1" applyFill="1" applyBorder="1" applyAlignment="1" applyProtection="1">
      <alignment horizontal="right"/>
    </xf>
    <xf numFmtId="0" fontId="38" fillId="0" borderId="61" xfId="4" applyFont="1" applyFill="1" applyBorder="1" applyAlignment="1" applyProtection="1">
      <alignment horizontal="center" vertical="center" wrapText="1"/>
    </xf>
    <xf numFmtId="0" fontId="38" fillId="0" borderId="37" xfId="4" applyFont="1" applyFill="1" applyBorder="1" applyAlignment="1" applyProtection="1">
      <alignment horizontal="center" vertical="center" wrapText="1"/>
    </xf>
    <xf numFmtId="0" fontId="38" fillId="0" borderId="18" xfId="4" applyFont="1" applyFill="1" applyBorder="1" applyAlignment="1" applyProtection="1">
      <alignment horizontal="center" vertical="center" wrapText="1"/>
    </xf>
    <xf numFmtId="0" fontId="39" fillId="0" borderId="11" xfId="5" applyFont="1" applyFill="1" applyBorder="1" applyAlignment="1" applyProtection="1">
      <alignment horizontal="center" vertical="center" textRotation="90"/>
    </xf>
    <xf numFmtId="0" fontId="39" fillId="0" borderId="33" xfId="5" applyFont="1" applyFill="1" applyBorder="1" applyAlignment="1" applyProtection="1">
      <alignment horizontal="center" vertical="center" textRotation="90"/>
    </xf>
    <xf numFmtId="0" fontId="39" fillId="0" borderId="19" xfId="5" applyFont="1" applyFill="1" applyBorder="1" applyAlignment="1" applyProtection="1">
      <alignment horizontal="center" vertical="center" textRotation="90"/>
    </xf>
    <xf numFmtId="0" fontId="37" fillId="0" borderId="39" xfId="4" applyFont="1" applyFill="1" applyBorder="1" applyAlignment="1" applyProtection="1">
      <alignment horizontal="center" vertical="center" wrapText="1"/>
    </xf>
    <xf numFmtId="0" fontId="37" fillId="0" borderId="23" xfId="4" applyFont="1" applyFill="1" applyBorder="1" applyAlignment="1" applyProtection="1">
      <alignment horizontal="center" vertical="center" wrapText="1"/>
    </xf>
    <xf numFmtId="0" fontId="37" fillId="0" borderId="79" xfId="4" applyFont="1" applyFill="1" applyBorder="1" applyAlignment="1" applyProtection="1">
      <alignment horizontal="center" vertical="center" wrapText="1"/>
    </xf>
    <xf numFmtId="0" fontId="37" fillId="0" borderId="63" xfId="4" applyFont="1" applyFill="1" applyBorder="1" applyAlignment="1" applyProtection="1">
      <alignment horizontal="center" vertical="center" wrapText="1"/>
    </xf>
    <xf numFmtId="0" fontId="37" fillId="0" borderId="23" xfId="4" applyFont="1" applyFill="1" applyBorder="1" applyAlignment="1" applyProtection="1">
      <alignment horizontal="center" wrapText="1"/>
    </xf>
    <xf numFmtId="0" fontId="37" fillId="0" borderId="49" xfId="4" applyFont="1" applyFill="1" applyBorder="1" applyAlignment="1" applyProtection="1">
      <alignment horizontal="center" wrapText="1"/>
    </xf>
    <xf numFmtId="0" fontId="25" fillId="0" borderId="0" xfId="4" applyFont="1" applyFill="1" applyAlignment="1" applyProtection="1">
      <alignment horizontal="center"/>
    </xf>
    <xf numFmtId="0" fontId="22" fillId="0" borderId="0" xfId="5" applyFont="1" applyFill="1" applyAlignment="1" applyProtection="1">
      <alignment horizontal="center" vertical="center" wrapText="1"/>
    </xf>
    <xf numFmtId="0" fontId="24" fillId="0" borderId="0" xfId="5" applyFont="1" applyFill="1" applyAlignment="1" applyProtection="1">
      <alignment horizontal="center" vertical="center" wrapText="1"/>
    </xf>
    <xf numFmtId="0" fontId="43" fillId="0" borderId="0" xfId="5" applyFont="1" applyFill="1" applyBorder="1" applyAlignment="1" applyProtection="1">
      <alignment horizontal="right" vertical="center"/>
    </xf>
    <xf numFmtId="0" fontId="24" fillId="0" borderId="38" xfId="5" applyFont="1" applyFill="1" applyBorder="1" applyAlignment="1" applyProtection="1">
      <alignment horizontal="center" vertical="center" wrapText="1"/>
    </xf>
    <xf numFmtId="0" fontId="24" fillId="0" borderId="22" xfId="5" applyFont="1" applyFill="1" applyBorder="1" applyAlignment="1" applyProtection="1">
      <alignment horizontal="center" vertical="center" wrapText="1"/>
    </xf>
    <xf numFmtId="0" fontId="39" fillId="0" borderId="39" xfId="5" applyFont="1" applyFill="1" applyBorder="1" applyAlignment="1" applyProtection="1">
      <alignment horizontal="center" vertical="center" textRotation="90"/>
    </xf>
    <xf numFmtId="0" fontId="39" fillId="0" borderId="23" xfId="5" applyFont="1" applyFill="1" applyBorder="1" applyAlignment="1" applyProtection="1">
      <alignment horizontal="center" vertical="center" textRotation="90"/>
    </xf>
    <xf numFmtId="0" fontId="6" fillId="0" borderId="43" xfId="5" applyFont="1" applyFill="1" applyBorder="1" applyAlignment="1" applyProtection="1">
      <alignment horizontal="center" vertical="center" wrapText="1"/>
    </xf>
    <xf numFmtId="0" fontId="6" fillId="0" borderId="49" xfId="5" applyFont="1" applyFill="1" applyBorder="1" applyAlignment="1" applyProtection="1">
      <alignment horizontal="center" vertical="center"/>
    </xf>
    <xf numFmtId="0" fontId="46" fillId="0" borderId="0" xfId="0" applyFont="1" applyFill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horizontal="center" textRotation="180"/>
    </xf>
    <xf numFmtId="0" fontId="51" fillId="0" borderId="0" xfId="0" applyFont="1" applyAlignment="1" applyProtection="1">
      <alignment horizontal="center" vertical="center" wrapText="1"/>
      <protection locked="0"/>
    </xf>
    <xf numFmtId="0" fontId="52" fillId="0" borderId="14" xfId="0" applyFont="1" applyBorder="1" applyAlignment="1" applyProtection="1">
      <alignment wrapText="1"/>
    </xf>
    <xf numFmtId="0" fontId="52" fillId="0" borderId="12" xfId="0" applyFont="1" applyBorder="1" applyAlignment="1" applyProtection="1">
      <alignment wrapText="1"/>
    </xf>
    <xf numFmtId="165" fontId="5" fillId="0" borderId="0" xfId="0" applyNumberFormat="1" applyFont="1" applyFill="1" applyBorder="1" applyAlignment="1">
      <alignment horizontal="center" vertical="center" wrapText="1"/>
    </xf>
    <xf numFmtId="164" fontId="24" fillId="0" borderId="0" xfId="0" applyNumberFormat="1" applyFont="1" applyFill="1" applyAlignment="1">
      <alignment horizontal="center" vertical="center" shrinkToFit="1"/>
    </xf>
    <xf numFmtId="164" fontId="63" fillId="0" borderId="0" xfId="0" applyNumberFormat="1" applyFont="1" applyFill="1" applyAlignment="1" applyProtection="1">
      <alignment horizontal="left" vertical="center" wrapText="1"/>
      <protection locked="0"/>
    </xf>
    <xf numFmtId="0" fontId="20" fillId="0" borderId="0" xfId="0" applyFont="1" applyFill="1" applyAlignment="1">
      <alignment horizontal="center" textRotation="180"/>
    </xf>
    <xf numFmtId="164" fontId="6" fillId="0" borderId="8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21" fillId="0" borderId="10" xfId="0" applyNumberFormat="1" applyFont="1" applyFill="1" applyBorder="1" applyAlignment="1">
      <alignment horizontal="center" vertical="center" wrapText="1"/>
    </xf>
    <xf numFmtId="164" fontId="21" fillId="0" borderId="15" xfId="0" applyNumberFormat="1" applyFont="1" applyFill="1" applyBorder="1" applyAlignment="1">
      <alignment horizontal="center" vertical="center" wrapText="1"/>
    </xf>
    <xf numFmtId="164" fontId="21" fillId="0" borderId="16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5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34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 wrapText="1"/>
    </xf>
    <xf numFmtId="164" fontId="9" fillId="0" borderId="16" xfId="0" applyNumberFormat="1" applyFont="1" applyFill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/>
    </xf>
    <xf numFmtId="164" fontId="9" fillId="0" borderId="16" xfId="0" applyNumberFormat="1" applyFont="1" applyFill="1" applyBorder="1" applyAlignment="1">
      <alignment horizontal="center" vertical="center"/>
    </xf>
    <xf numFmtId="165" fontId="26" fillId="0" borderId="4" xfId="0" applyNumberFormat="1" applyFont="1" applyFill="1" applyBorder="1" applyAlignment="1">
      <alignment horizontal="left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64" fontId="22" fillId="0" borderId="15" xfId="0" applyNumberFormat="1" applyFont="1" applyFill="1" applyBorder="1" applyAlignment="1">
      <alignment horizontal="center" vertical="center" wrapText="1"/>
    </xf>
    <xf numFmtId="164" fontId="22" fillId="0" borderId="16" xfId="0" applyNumberFormat="1" applyFont="1" applyFill="1" applyBorder="1" applyAlignment="1">
      <alignment horizontal="center" vertical="center" wrapText="1"/>
    </xf>
    <xf numFmtId="164" fontId="0" fillId="0" borderId="52" xfId="0" applyNumberFormat="1" applyFill="1" applyBorder="1" applyAlignment="1" applyProtection="1">
      <alignment horizontal="left" vertical="center" wrapText="1"/>
      <protection locked="0"/>
    </xf>
    <xf numFmtId="164" fontId="0" fillId="0" borderId="58" xfId="0" applyNumberFormat="1" applyFill="1" applyBorder="1" applyAlignment="1" applyProtection="1">
      <alignment horizontal="left" vertical="center" wrapText="1"/>
      <protection locked="0"/>
    </xf>
    <xf numFmtId="164" fontId="0" fillId="0" borderId="40" xfId="0" applyNumberFormat="1" applyFill="1" applyBorder="1" applyAlignment="1" applyProtection="1">
      <alignment horizontal="left" vertical="center" wrapText="1"/>
      <protection locked="0"/>
    </xf>
    <xf numFmtId="164" fontId="0" fillId="0" borderId="59" xfId="0" applyNumberFormat="1" applyFill="1" applyBorder="1" applyAlignment="1" applyProtection="1">
      <alignment horizontal="left" vertical="center" wrapText="1"/>
      <protection locked="0"/>
    </xf>
    <xf numFmtId="164" fontId="0" fillId="0" borderId="60" xfId="0" applyNumberFormat="1" applyFill="1" applyBorder="1" applyAlignment="1" applyProtection="1">
      <alignment horizontal="left" vertical="center" wrapText="1"/>
      <protection locked="0"/>
    </xf>
    <xf numFmtId="164" fontId="0" fillId="0" borderId="41" xfId="0" applyNumberFormat="1" applyFill="1" applyBorder="1" applyAlignment="1" applyProtection="1">
      <alignment horizontal="left" vertical="center" wrapText="1"/>
      <protection locked="0"/>
    </xf>
    <xf numFmtId="164" fontId="22" fillId="0" borderId="10" xfId="0" applyNumberFormat="1" applyFont="1" applyFill="1" applyBorder="1" applyAlignment="1">
      <alignment horizontal="left" vertical="center" wrapText="1" indent="2"/>
    </xf>
    <xf numFmtId="164" fontId="22" fillId="0" borderId="15" xfId="0" applyNumberFormat="1" applyFont="1" applyFill="1" applyBorder="1" applyAlignment="1">
      <alignment horizontal="left" vertical="center" wrapText="1" indent="2"/>
    </xf>
    <xf numFmtId="164" fontId="22" fillId="0" borderId="16" xfId="0" applyNumberFormat="1" applyFont="1" applyFill="1" applyBorder="1" applyAlignment="1">
      <alignment horizontal="left" vertical="center" wrapText="1" indent="2"/>
    </xf>
    <xf numFmtId="164" fontId="49" fillId="0" borderId="8" xfId="0" applyNumberFormat="1" applyFont="1" applyFill="1" applyBorder="1" applyAlignment="1">
      <alignment vertical="center" wrapText="1"/>
    </xf>
    <xf numFmtId="164" fontId="65" fillId="0" borderId="8" xfId="0" applyNumberFormat="1" applyFont="1" applyFill="1" applyBorder="1" applyAlignment="1">
      <alignment vertical="center" wrapText="1"/>
    </xf>
    <xf numFmtId="164" fontId="24" fillId="0" borderId="0" xfId="0" applyNumberFormat="1" applyFont="1" applyFill="1" applyAlignment="1">
      <alignment horizontal="left" vertical="center" wrapText="1"/>
    </xf>
    <xf numFmtId="164" fontId="62" fillId="0" borderId="0" xfId="0" applyNumberFormat="1" applyFont="1" applyFill="1" applyAlignment="1" applyProtection="1">
      <alignment horizontal="left" vertical="center" wrapText="1"/>
      <protection locked="0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51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46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6">
    <cellStyle name="Ezres" xfId="2" builtinId="3"/>
    <cellStyle name="Normál" xfId="0" builtinId="0"/>
    <cellStyle name="Normál_KVRENMUNKA" xfId="1"/>
    <cellStyle name="Normál_VAGYONK" xfId="5"/>
    <cellStyle name="Normál_VAGYONKIM" xfId="4"/>
    <cellStyle name="Százalék" xfId="3" builtinId="5"/>
  </cellStyles>
  <dxfs count="1"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.%20z&#225;rsz&#225;mad&#225;s/2015.%20&#233;vi%20Ktgvet&#233;si%20rendelet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petit&#246;r\Desktop\M&#225;solat%20eredetijeZARSZAMRE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.%20z&#225;rsz&#225;mad&#225;s/ZARSZAMR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"/>
      <sheetName val="4.sz.mell."/>
      <sheetName val="5.1. sz. mell"/>
      <sheetName val="5.1.1. sz. mell"/>
      <sheetName val="5.1.2. sz. mell"/>
      <sheetName val="5.1.3. sz. mell"/>
      <sheetName val="5.2. sz. mell"/>
      <sheetName val="5.2.1. sz. mell"/>
      <sheetName val="5.2.2. sz. mell"/>
      <sheetName val="5.2.3. sz. mell"/>
      <sheetName val="5.3. sz. mell"/>
      <sheetName val="5.3.1. sz. mell"/>
      <sheetName val="5.3.2. sz. mell"/>
      <sheetName val="5.3.3. sz. mell"/>
      <sheetName val="5.4. sz. mell "/>
      <sheetName val="5.4.1. sz. mell"/>
      <sheetName val="5.4.2. sz. mell "/>
      <sheetName val="5.4.3. sz. mell "/>
      <sheetName val="Munka1"/>
      <sheetName val="Munk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2015.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2015.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9"/>
  <sheetViews>
    <sheetView workbookViewId="0">
      <selection sqref="A1:I32"/>
    </sheetView>
  </sheetViews>
  <sheetFormatPr defaultRowHeight="15" x14ac:dyDescent="0.25"/>
  <cols>
    <col min="1" max="1" width="5.85546875" style="122" customWidth="1"/>
    <col min="2" max="2" width="41.140625" style="125" customWidth="1"/>
    <col min="3" max="5" width="13.28515625" style="122" customWidth="1"/>
    <col min="6" max="6" width="47.28515625" style="122" customWidth="1"/>
    <col min="7" max="9" width="13.28515625" style="122" customWidth="1"/>
    <col min="10" max="10" width="4.140625" style="122" customWidth="1"/>
    <col min="11" max="256" width="9.140625" style="122"/>
    <col min="257" max="257" width="5.85546875" style="122" customWidth="1"/>
    <col min="258" max="258" width="41.140625" style="122" customWidth="1"/>
    <col min="259" max="261" width="13.28515625" style="122" customWidth="1"/>
    <col min="262" max="262" width="47.28515625" style="122" customWidth="1"/>
    <col min="263" max="265" width="13.28515625" style="122" customWidth="1"/>
    <col min="266" max="266" width="4.140625" style="122" customWidth="1"/>
    <col min="267" max="512" width="9.140625" style="122"/>
    <col min="513" max="513" width="5.85546875" style="122" customWidth="1"/>
    <col min="514" max="514" width="41.140625" style="122" customWidth="1"/>
    <col min="515" max="517" width="13.28515625" style="122" customWidth="1"/>
    <col min="518" max="518" width="47.28515625" style="122" customWidth="1"/>
    <col min="519" max="521" width="13.28515625" style="122" customWidth="1"/>
    <col min="522" max="522" width="4.140625" style="122" customWidth="1"/>
    <col min="523" max="768" width="9.140625" style="122"/>
    <col min="769" max="769" width="5.85546875" style="122" customWidth="1"/>
    <col min="770" max="770" width="41.140625" style="122" customWidth="1"/>
    <col min="771" max="773" width="13.28515625" style="122" customWidth="1"/>
    <col min="774" max="774" width="47.28515625" style="122" customWidth="1"/>
    <col min="775" max="777" width="13.28515625" style="122" customWidth="1"/>
    <col min="778" max="778" width="4.140625" style="122" customWidth="1"/>
    <col min="779" max="1024" width="9.140625" style="122"/>
    <col min="1025" max="1025" width="5.85546875" style="122" customWidth="1"/>
    <col min="1026" max="1026" width="41.140625" style="122" customWidth="1"/>
    <col min="1027" max="1029" width="13.28515625" style="122" customWidth="1"/>
    <col min="1030" max="1030" width="47.28515625" style="122" customWidth="1"/>
    <col min="1031" max="1033" width="13.28515625" style="122" customWidth="1"/>
    <col min="1034" max="1034" width="4.140625" style="122" customWidth="1"/>
    <col min="1035" max="1280" width="9.140625" style="122"/>
    <col min="1281" max="1281" width="5.85546875" style="122" customWidth="1"/>
    <col min="1282" max="1282" width="41.140625" style="122" customWidth="1"/>
    <col min="1283" max="1285" width="13.28515625" style="122" customWidth="1"/>
    <col min="1286" max="1286" width="47.28515625" style="122" customWidth="1"/>
    <col min="1287" max="1289" width="13.28515625" style="122" customWidth="1"/>
    <col min="1290" max="1290" width="4.140625" style="122" customWidth="1"/>
    <col min="1291" max="1536" width="9.140625" style="122"/>
    <col min="1537" max="1537" width="5.85546875" style="122" customWidth="1"/>
    <col min="1538" max="1538" width="41.140625" style="122" customWidth="1"/>
    <col min="1539" max="1541" width="13.28515625" style="122" customWidth="1"/>
    <col min="1542" max="1542" width="47.28515625" style="122" customWidth="1"/>
    <col min="1543" max="1545" width="13.28515625" style="122" customWidth="1"/>
    <col min="1546" max="1546" width="4.140625" style="122" customWidth="1"/>
    <col min="1547" max="1792" width="9.140625" style="122"/>
    <col min="1793" max="1793" width="5.85546875" style="122" customWidth="1"/>
    <col min="1794" max="1794" width="41.140625" style="122" customWidth="1"/>
    <col min="1795" max="1797" width="13.28515625" style="122" customWidth="1"/>
    <col min="1798" max="1798" width="47.28515625" style="122" customWidth="1"/>
    <col min="1799" max="1801" width="13.28515625" style="122" customWidth="1"/>
    <col min="1802" max="1802" width="4.140625" style="122" customWidth="1"/>
    <col min="1803" max="2048" width="9.140625" style="122"/>
    <col min="2049" max="2049" width="5.85546875" style="122" customWidth="1"/>
    <col min="2050" max="2050" width="41.140625" style="122" customWidth="1"/>
    <col min="2051" max="2053" width="13.28515625" style="122" customWidth="1"/>
    <col min="2054" max="2054" width="47.28515625" style="122" customWidth="1"/>
    <col min="2055" max="2057" width="13.28515625" style="122" customWidth="1"/>
    <col min="2058" max="2058" width="4.140625" style="122" customWidth="1"/>
    <col min="2059" max="2304" width="9.140625" style="122"/>
    <col min="2305" max="2305" width="5.85546875" style="122" customWidth="1"/>
    <col min="2306" max="2306" width="41.140625" style="122" customWidth="1"/>
    <col min="2307" max="2309" width="13.28515625" style="122" customWidth="1"/>
    <col min="2310" max="2310" width="47.28515625" style="122" customWidth="1"/>
    <col min="2311" max="2313" width="13.28515625" style="122" customWidth="1"/>
    <col min="2314" max="2314" width="4.140625" style="122" customWidth="1"/>
    <col min="2315" max="2560" width="9.140625" style="122"/>
    <col min="2561" max="2561" width="5.85546875" style="122" customWidth="1"/>
    <col min="2562" max="2562" width="41.140625" style="122" customWidth="1"/>
    <col min="2563" max="2565" width="13.28515625" style="122" customWidth="1"/>
    <col min="2566" max="2566" width="47.28515625" style="122" customWidth="1"/>
    <col min="2567" max="2569" width="13.28515625" style="122" customWidth="1"/>
    <col min="2570" max="2570" width="4.140625" style="122" customWidth="1"/>
    <col min="2571" max="2816" width="9.140625" style="122"/>
    <col min="2817" max="2817" width="5.85546875" style="122" customWidth="1"/>
    <col min="2818" max="2818" width="41.140625" style="122" customWidth="1"/>
    <col min="2819" max="2821" width="13.28515625" style="122" customWidth="1"/>
    <col min="2822" max="2822" width="47.28515625" style="122" customWidth="1"/>
    <col min="2823" max="2825" width="13.28515625" style="122" customWidth="1"/>
    <col min="2826" max="2826" width="4.140625" style="122" customWidth="1"/>
    <col min="2827" max="3072" width="9.140625" style="122"/>
    <col min="3073" max="3073" width="5.85546875" style="122" customWidth="1"/>
    <col min="3074" max="3074" width="41.140625" style="122" customWidth="1"/>
    <col min="3075" max="3077" width="13.28515625" style="122" customWidth="1"/>
    <col min="3078" max="3078" width="47.28515625" style="122" customWidth="1"/>
    <col min="3079" max="3081" width="13.28515625" style="122" customWidth="1"/>
    <col min="3082" max="3082" width="4.140625" style="122" customWidth="1"/>
    <col min="3083" max="3328" width="9.140625" style="122"/>
    <col min="3329" max="3329" width="5.85546875" style="122" customWidth="1"/>
    <col min="3330" max="3330" width="41.140625" style="122" customWidth="1"/>
    <col min="3331" max="3333" width="13.28515625" style="122" customWidth="1"/>
    <col min="3334" max="3334" width="47.28515625" style="122" customWidth="1"/>
    <col min="3335" max="3337" width="13.28515625" style="122" customWidth="1"/>
    <col min="3338" max="3338" width="4.140625" style="122" customWidth="1"/>
    <col min="3339" max="3584" width="9.140625" style="122"/>
    <col min="3585" max="3585" width="5.85546875" style="122" customWidth="1"/>
    <col min="3586" max="3586" width="41.140625" style="122" customWidth="1"/>
    <col min="3587" max="3589" width="13.28515625" style="122" customWidth="1"/>
    <col min="3590" max="3590" width="47.28515625" style="122" customWidth="1"/>
    <col min="3591" max="3593" width="13.28515625" style="122" customWidth="1"/>
    <col min="3594" max="3594" width="4.140625" style="122" customWidth="1"/>
    <col min="3595" max="3840" width="9.140625" style="122"/>
    <col min="3841" max="3841" width="5.85546875" style="122" customWidth="1"/>
    <col min="3842" max="3842" width="41.140625" style="122" customWidth="1"/>
    <col min="3843" max="3845" width="13.28515625" style="122" customWidth="1"/>
    <col min="3846" max="3846" width="47.28515625" style="122" customWidth="1"/>
    <col min="3847" max="3849" width="13.28515625" style="122" customWidth="1"/>
    <col min="3850" max="3850" width="4.140625" style="122" customWidth="1"/>
    <col min="3851" max="4096" width="9.140625" style="122"/>
    <col min="4097" max="4097" width="5.85546875" style="122" customWidth="1"/>
    <col min="4098" max="4098" width="41.140625" style="122" customWidth="1"/>
    <col min="4099" max="4101" width="13.28515625" style="122" customWidth="1"/>
    <col min="4102" max="4102" width="47.28515625" style="122" customWidth="1"/>
    <col min="4103" max="4105" width="13.28515625" style="122" customWidth="1"/>
    <col min="4106" max="4106" width="4.140625" style="122" customWidth="1"/>
    <col min="4107" max="4352" width="9.140625" style="122"/>
    <col min="4353" max="4353" width="5.85546875" style="122" customWidth="1"/>
    <col min="4354" max="4354" width="41.140625" style="122" customWidth="1"/>
    <col min="4355" max="4357" width="13.28515625" style="122" customWidth="1"/>
    <col min="4358" max="4358" width="47.28515625" style="122" customWidth="1"/>
    <col min="4359" max="4361" width="13.28515625" style="122" customWidth="1"/>
    <col min="4362" max="4362" width="4.140625" style="122" customWidth="1"/>
    <col min="4363" max="4608" width="9.140625" style="122"/>
    <col min="4609" max="4609" width="5.85546875" style="122" customWidth="1"/>
    <col min="4610" max="4610" width="41.140625" style="122" customWidth="1"/>
    <col min="4611" max="4613" width="13.28515625" style="122" customWidth="1"/>
    <col min="4614" max="4614" width="47.28515625" style="122" customWidth="1"/>
    <col min="4615" max="4617" width="13.28515625" style="122" customWidth="1"/>
    <col min="4618" max="4618" width="4.140625" style="122" customWidth="1"/>
    <col min="4619" max="4864" width="9.140625" style="122"/>
    <col min="4865" max="4865" width="5.85546875" style="122" customWidth="1"/>
    <col min="4866" max="4866" width="41.140625" style="122" customWidth="1"/>
    <col min="4867" max="4869" width="13.28515625" style="122" customWidth="1"/>
    <col min="4870" max="4870" width="47.28515625" style="122" customWidth="1"/>
    <col min="4871" max="4873" width="13.28515625" style="122" customWidth="1"/>
    <col min="4874" max="4874" width="4.140625" style="122" customWidth="1"/>
    <col min="4875" max="5120" width="9.140625" style="122"/>
    <col min="5121" max="5121" width="5.85546875" style="122" customWidth="1"/>
    <col min="5122" max="5122" width="41.140625" style="122" customWidth="1"/>
    <col min="5123" max="5125" width="13.28515625" style="122" customWidth="1"/>
    <col min="5126" max="5126" width="47.28515625" style="122" customWidth="1"/>
    <col min="5127" max="5129" width="13.28515625" style="122" customWidth="1"/>
    <col min="5130" max="5130" width="4.140625" style="122" customWidth="1"/>
    <col min="5131" max="5376" width="9.140625" style="122"/>
    <col min="5377" max="5377" width="5.85546875" style="122" customWidth="1"/>
    <col min="5378" max="5378" width="41.140625" style="122" customWidth="1"/>
    <col min="5379" max="5381" width="13.28515625" style="122" customWidth="1"/>
    <col min="5382" max="5382" width="47.28515625" style="122" customWidth="1"/>
    <col min="5383" max="5385" width="13.28515625" style="122" customWidth="1"/>
    <col min="5386" max="5386" width="4.140625" style="122" customWidth="1"/>
    <col min="5387" max="5632" width="9.140625" style="122"/>
    <col min="5633" max="5633" width="5.85546875" style="122" customWidth="1"/>
    <col min="5634" max="5634" width="41.140625" style="122" customWidth="1"/>
    <col min="5635" max="5637" width="13.28515625" style="122" customWidth="1"/>
    <col min="5638" max="5638" width="47.28515625" style="122" customWidth="1"/>
    <col min="5639" max="5641" width="13.28515625" style="122" customWidth="1"/>
    <col min="5642" max="5642" width="4.140625" style="122" customWidth="1"/>
    <col min="5643" max="5888" width="9.140625" style="122"/>
    <col min="5889" max="5889" width="5.85546875" style="122" customWidth="1"/>
    <col min="5890" max="5890" width="41.140625" style="122" customWidth="1"/>
    <col min="5891" max="5893" width="13.28515625" style="122" customWidth="1"/>
    <col min="5894" max="5894" width="47.28515625" style="122" customWidth="1"/>
    <col min="5895" max="5897" width="13.28515625" style="122" customWidth="1"/>
    <col min="5898" max="5898" width="4.140625" style="122" customWidth="1"/>
    <col min="5899" max="6144" width="9.140625" style="122"/>
    <col min="6145" max="6145" width="5.85546875" style="122" customWidth="1"/>
    <col min="6146" max="6146" width="41.140625" style="122" customWidth="1"/>
    <col min="6147" max="6149" width="13.28515625" style="122" customWidth="1"/>
    <col min="6150" max="6150" width="47.28515625" style="122" customWidth="1"/>
    <col min="6151" max="6153" width="13.28515625" style="122" customWidth="1"/>
    <col min="6154" max="6154" width="4.140625" style="122" customWidth="1"/>
    <col min="6155" max="6400" width="9.140625" style="122"/>
    <col min="6401" max="6401" width="5.85546875" style="122" customWidth="1"/>
    <col min="6402" max="6402" width="41.140625" style="122" customWidth="1"/>
    <col min="6403" max="6405" width="13.28515625" style="122" customWidth="1"/>
    <col min="6406" max="6406" width="47.28515625" style="122" customWidth="1"/>
    <col min="6407" max="6409" width="13.28515625" style="122" customWidth="1"/>
    <col min="6410" max="6410" width="4.140625" style="122" customWidth="1"/>
    <col min="6411" max="6656" width="9.140625" style="122"/>
    <col min="6657" max="6657" width="5.85546875" style="122" customWidth="1"/>
    <col min="6658" max="6658" width="41.140625" style="122" customWidth="1"/>
    <col min="6659" max="6661" width="13.28515625" style="122" customWidth="1"/>
    <col min="6662" max="6662" width="47.28515625" style="122" customWidth="1"/>
    <col min="6663" max="6665" width="13.28515625" style="122" customWidth="1"/>
    <col min="6666" max="6666" width="4.140625" style="122" customWidth="1"/>
    <col min="6667" max="6912" width="9.140625" style="122"/>
    <col min="6913" max="6913" width="5.85546875" style="122" customWidth="1"/>
    <col min="6914" max="6914" width="41.140625" style="122" customWidth="1"/>
    <col min="6915" max="6917" width="13.28515625" style="122" customWidth="1"/>
    <col min="6918" max="6918" width="47.28515625" style="122" customWidth="1"/>
    <col min="6919" max="6921" width="13.28515625" style="122" customWidth="1"/>
    <col min="6922" max="6922" width="4.140625" style="122" customWidth="1"/>
    <col min="6923" max="7168" width="9.140625" style="122"/>
    <col min="7169" max="7169" width="5.85546875" style="122" customWidth="1"/>
    <col min="7170" max="7170" width="41.140625" style="122" customWidth="1"/>
    <col min="7171" max="7173" width="13.28515625" style="122" customWidth="1"/>
    <col min="7174" max="7174" width="47.28515625" style="122" customWidth="1"/>
    <col min="7175" max="7177" width="13.28515625" style="122" customWidth="1"/>
    <col min="7178" max="7178" width="4.140625" style="122" customWidth="1"/>
    <col min="7179" max="7424" width="9.140625" style="122"/>
    <col min="7425" max="7425" width="5.85546875" style="122" customWidth="1"/>
    <col min="7426" max="7426" width="41.140625" style="122" customWidth="1"/>
    <col min="7427" max="7429" width="13.28515625" style="122" customWidth="1"/>
    <col min="7430" max="7430" width="47.28515625" style="122" customWidth="1"/>
    <col min="7431" max="7433" width="13.28515625" style="122" customWidth="1"/>
    <col min="7434" max="7434" width="4.140625" style="122" customWidth="1"/>
    <col min="7435" max="7680" width="9.140625" style="122"/>
    <col min="7681" max="7681" width="5.85546875" style="122" customWidth="1"/>
    <col min="7682" max="7682" width="41.140625" style="122" customWidth="1"/>
    <col min="7683" max="7685" width="13.28515625" style="122" customWidth="1"/>
    <col min="7686" max="7686" width="47.28515625" style="122" customWidth="1"/>
    <col min="7687" max="7689" width="13.28515625" style="122" customWidth="1"/>
    <col min="7690" max="7690" width="4.140625" style="122" customWidth="1"/>
    <col min="7691" max="7936" width="9.140625" style="122"/>
    <col min="7937" max="7937" width="5.85546875" style="122" customWidth="1"/>
    <col min="7938" max="7938" width="41.140625" style="122" customWidth="1"/>
    <col min="7939" max="7941" width="13.28515625" style="122" customWidth="1"/>
    <col min="7942" max="7942" width="47.28515625" style="122" customWidth="1"/>
    <col min="7943" max="7945" width="13.28515625" style="122" customWidth="1"/>
    <col min="7946" max="7946" width="4.140625" style="122" customWidth="1"/>
    <col min="7947" max="8192" width="9.140625" style="122"/>
    <col min="8193" max="8193" width="5.85546875" style="122" customWidth="1"/>
    <col min="8194" max="8194" width="41.140625" style="122" customWidth="1"/>
    <col min="8195" max="8197" width="13.28515625" style="122" customWidth="1"/>
    <col min="8198" max="8198" width="47.28515625" style="122" customWidth="1"/>
    <col min="8199" max="8201" width="13.28515625" style="122" customWidth="1"/>
    <col min="8202" max="8202" width="4.140625" style="122" customWidth="1"/>
    <col min="8203" max="8448" width="9.140625" style="122"/>
    <col min="8449" max="8449" width="5.85546875" style="122" customWidth="1"/>
    <col min="8450" max="8450" width="41.140625" style="122" customWidth="1"/>
    <col min="8451" max="8453" width="13.28515625" style="122" customWidth="1"/>
    <col min="8454" max="8454" width="47.28515625" style="122" customWidth="1"/>
    <col min="8455" max="8457" width="13.28515625" style="122" customWidth="1"/>
    <col min="8458" max="8458" width="4.140625" style="122" customWidth="1"/>
    <col min="8459" max="8704" width="9.140625" style="122"/>
    <col min="8705" max="8705" width="5.85546875" style="122" customWidth="1"/>
    <col min="8706" max="8706" width="41.140625" style="122" customWidth="1"/>
    <col min="8707" max="8709" width="13.28515625" style="122" customWidth="1"/>
    <col min="8710" max="8710" width="47.28515625" style="122" customWidth="1"/>
    <col min="8711" max="8713" width="13.28515625" style="122" customWidth="1"/>
    <col min="8714" max="8714" width="4.140625" style="122" customWidth="1"/>
    <col min="8715" max="8960" width="9.140625" style="122"/>
    <col min="8961" max="8961" width="5.85546875" style="122" customWidth="1"/>
    <col min="8962" max="8962" width="41.140625" style="122" customWidth="1"/>
    <col min="8963" max="8965" width="13.28515625" style="122" customWidth="1"/>
    <col min="8966" max="8966" width="47.28515625" style="122" customWidth="1"/>
    <col min="8967" max="8969" width="13.28515625" style="122" customWidth="1"/>
    <col min="8970" max="8970" width="4.140625" style="122" customWidth="1"/>
    <col min="8971" max="9216" width="9.140625" style="122"/>
    <col min="9217" max="9217" width="5.85546875" style="122" customWidth="1"/>
    <col min="9218" max="9218" width="41.140625" style="122" customWidth="1"/>
    <col min="9219" max="9221" width="13.28515625" style="122" customWidth="1"/>
    <col min="9222" max="9222" width="47.28515625" style="122" customWidth="1"/>
    <col min="9223" max="9225" width="13.28515625" style="122" customWidth="1"/>
    <col min="9226" max="9226" width="4.140625" style="122" customWidth="1"/>
    <col min="9227" max="9472" width="9.140625" style="122"/>
    <col min="9473" max="9473" width="5.85546875" style="122" customWidth="1"/>
    <col min="9474" max="9474" width="41.140625" style="122" customWidth="1"/>
    <col min="9475" max="9477" width="13.28515625" style="122" customWidth="1"/>
    <col min="9478" max="9478" width="47.28515625" style="122" customWidth="1"/>
    <col min="9479" max="9481" width="13.28515625" style="122" customWidth="1"/>
    <col min="9482" max="9482" width="4.140625" style="122" customWidth="1"/>
    <col min="9483" max="9728" width="9.140625" style="122"/>
    <col min="9729" max="9729" width="5.85546875" style="122" customWidth="1"/>
    <col min="9730" max="9730" width="41.140625" style="122" customWidth="1"/>
    <col min="9731" max="9733" width="13.28515625" style="122" customWidth="1"/>
    <col min="9734" max="9734" width="47.28515625" style="122" customWidth="1"/>
    <col min="9735" max="9737" width="13.28515625" style="122" customWidth="1"/>
    <col min="9738" max="9738" width="4.140625" style="122" customWidth="1"/>
    <col min="9739" max="9984" width="9.140625" style="122"/>
    <col min="9985" max="9985" width="5.85546875" style="122" customWidth="1"/>
    <col min="9986" max="9986" width="41.140625" style="122" customWidth="1"/>
    <col min="9987" max="9989" width="13.28515625" style="122" customWidth="1"/>
    <col min="9990" max="9990" width="47.28515625" style="122" customWidth="1"/>
    <col min="9991" max="9993" width="13.28515625" style="122" customWidth="1"/>
    <col min="9994" max="9994" width="4.140625" style="122" customWidth="1"/>
    <col min="9995" max="10240" width="9.140625" style="122"/>
    <col min="10241" max="10241" width="5.85546875" style="122" customWidth="1"/>
    <col min="10242" max="10242" width="41.140625" style="122" customWidth="1"/>
    <col min="10243" max="10245" width="13.28515625" style="122" customWidth="1"/>
    <col min="10246" max="10246" width="47.28515625" style="122" customWidth="1"/>
    <col min="10247" max="10249" width="13.28515625" style="122" customWidth="1"/>
    <col min="10250" max="10250" width="4.140625" style="122" customWidth="1"/>
    <col min="10251" max="10496" width="9.140625" style="122"/>
    <col min="10497" max="10497" width="5.85546875" style="122" customWidth="1"/>
    <col min="10498" max="10498" width="41.140625" style="122" customWidth="1"/>
    <col min="10499" max="10501" width="13.28515625" style="122" customWidth="1"/>
    <col min="10502" max="10502" width="47.28515625" style="122" customWidth="1"/>
    <col min="10503" max="10505" width="13.28515625" style="122" customWidth="1"/>
    <col min="10506" max="10506" width="4.140625" style="122" customWidth="1"/>
    <col min="10507" max="10752" width="9.140625" style="122"/>
    <col min="10753" max="10753" width="5.85546875" style="122" customWidth="1"/>
    <col min="10754" max="10754" width="41.140625" style="122" customWidth="1"/>
    <col min="10755" max="10757" width="13.28515625" style="122" customWidth="1"/>
    <col min="10758" max="10758" width="47.28515625" style="122" customWidth="1"/>
    <col min="10759" max="10761" width="13.28515625" style="122" customWidth="1"/>
    <col min="10762" max="10762" width="4.140625" style="122" customWidth="1"/>
    <col min="10763" max="11008" width="9.140625" style="122"/>
    <col min="11009" max="11009" width="5.85546875" style="122" customWidth="1"/>
    <col min="11010" max="11010" width="41.140625" style="122" customWidth="1"/>
    <col min="11011" max="11013" width="13.28515625" style="122" customWidth="1"/>
    <col min="11014" max="11014" width="47.28515625" style="122" customWidth="1"/>
    <col min="11015" max="11017" width="13.28515625" style="122" customWidth="1"/>
    <col min="11018" max="11018" width="4.140625" style="122" customWidth="1"/>
    <col min="11019" max="11264" width="9.140625" style="122"/>
    <col min="11265" max="11265" width="5.85546875" style="122" customWidth="1"/>
    <col min="11266" max="11266" width="41.140625" style="122" customWidth="1"/>
    <col min="11267" max="11269" width="13.28515625" style="122" customWidth="1"/>
    <col min="11270" max="11270" width="47.28515625" style="122" customWidth="1"/>
    <col min="11271" max="11273" width="13.28515625" style="122" customWidth="1"/>
    <col min="11274" max="11274" width="4.140625" style="122" customWidth="1"/>
    <col min="11275" max="11520" width="9.140625" style="122"/>
    <col min="11521" max="11521" width="5.85546875" style="122" customWidth="1"/>
    <col min="11522" max="11522" width="41.140625" style="122" customWidth="1"/>
    <col min="11523" max="11525" width="13.28515625" style="122" customWidth="1"/>
    <col min="11526" max="11526" width="47.28515625" style="122" customWidth="1"/>
    <col min="11527" max="11529" width="13.28515625" style="122" customWidth="1"/>
    <col min="11530" max="11530" width="4.140625" style="122" customWidth="1"/>
    <col min="11531" max="11776" width="9.140625" style="122"/>
    <col min="11777" max="11777" width="5.85546875" style="122" customWidth="1"/>
    <col min="11778" max="11778" width="41.140625" style="122" customWidth="1"/>
    <col min="11779" max="11781" width="13.28515625" style="122" customWidth="1"/>
    <col min="11782" max="11782" width="47.28515625" style="122" customWidth="1"/>
    <col min="11783" max="11785" width="13.28515625" style="122" customWidth="1"/>
    <col min="11786" max="11786" width="4.140625" style="122" customWidth="1"/>
    <col min="11787" max="12032" width="9.140625" style="122"/>
    <col min="12033" max="12033" width="5.85546875" style="122" customWidth="1"/>
    <col min="12034" max="12034" width="41.140625" style="122" customWidth="1"/>
    <col min="12035" max="12037" width="13.28515625" style="122" customWidth="1"/>
    <col min="12038" max="12038" width="47.28515625" style="122" customWidth="1"/>
    <col min="12039" max="12041" width="13.28515625" style="122" customWidth="1"/>
    <col min="12042" max="12042" width="4.140625" style="122" customWidth="1"/>
    <col min="12043" max="12288" width="9.140625" style="122"/>
    <col min="12289" max="12289" width="5.85546875" style="122" customWidth="1"/>
    <col min="12290" max="12290" width="41.140625" style="122" customWidth="1"/>
    <col min="12291" max="12293" width="13.28515625" style="122" customWidth="1"/>
    <col min="12294" max="12294" width="47.28515625" style="122" customWidth="1"/>
    <col min="12295" max="12297" width="13.28515625" style="122" customWidth="1"/>
    <col min="12298" max="12298" width="4.140625" style="122" customWidth="1"/>
    <col min="12299" max="12544" width="9.140625" style="122"/>
    <col min="12545" max="12545" width="5.85546875" style="122" customWidth="1"/>
    <col min="12546" max="12546" width="41.140625" style="122" customWidth="1"/>
    <col min="12547" max="12549" width="13.28515625" style="122" customWidth="1"/>
    <col min="12550" max="12550" width="47.28515625" style="122" customWidth="1"/>
    <col min="12551" max="12553" width="13.28515625" style="122" customWidth="1"/>
    <col min="12554" max="12554" width="4.140625" style="122" customWidth="1"/>
    <col min="12555" max="12800" width="9.140625" style="122"/>
    <col min="12801" max="12801" width="5.85546875" style="122" customWidth="1"/>
    <col min="12802" max="12802" width="41.140625" style="122" customWidth="1"/>
    <col min="12803" max="12805" width="13.28515625" style="122" customWidth="1"/>
    <col min="12806" max="12806" width="47.28515625" style="122" customWidth="1"/>
    <col min="12807" max="12809" width="13.28515625" style="122" customWidth="1"/>
    <col min="12810" max="12810" width="4.140625" style="122" customWidth="1"/>
    <col min="12811" max="13056" width="9.140625" style="122"/>
    <col min="13057" max="13057" width="5.85546875" style="122" customWidth="1"/>
    <col min="13058" max="13058" width="41.140625" style="122" customWidth="1"/>
    <col min="13059" max="13061" width="13.28515625" style="122" customWidth="1"/>
    <col min="13062" max="13062" width="47.28515625" style="122" customWidth="1"/>
    <col min="13063" max="13065" width="13.28515625" style="122" customWidth="1"/>
    <col min="13066" max="13066" width="4.140625" style="122" customWidth="1"/>
    <col min="13067" max="13312" width="9.140625" style="122"/>
    <col min="13313" max="13313" width="5.85546875" style="122" customWidth="1"/>
    <col min="13314" max="13314" width="41.140625" style="122" customWidth="1"/>
    <col min="13315" max="13317" width="13.28515625" style="122" customWidth="1"/>
    <col min="13318" max="13318" width="47.28515625" style="122" customWidth="1"/>
    <col min="13319" max="13321" width="13.28515625" style="122" customWidth="1"/>
    <col min="13322" max="13322" width="4.140625" style="122" customWidth="1"/>
    <col min="13323" max="13568" width="9.140625" style="122"/>
    <col min="13569" max="13569" width="5.85546875" style="122" customWidth="1"/>
    <col min="13570" max="13570" width="41.140625" style="122" customWidth="1"/>
    <col min="13571" max="13573" width="13.28515625" style="122" customWidth="1"/>
    <col min="13574" max="13574" width="47.28515625" style="122" customWidth="1"/>
    <col min="13575" max="13577" width="13.28515625" style="122" customWidth="1"/>
    <col min="13578" max="13578" width="4.140625" style="122" customWidth="1"/>
    <col min="13579" max="13824" width="9.140625" style="122"/>
    <col min="13825" max="13825" width="5.85546875" style="122" customWidth="1"/>
    <col min="13826" max="13826" width="41.140625" style="122" customWidth="1"/>
    <col min="13827" max="13829" width="13.28515625" style="122" customWidth="1"/>
    <col min="13830" max="13830" width="47.28515625" style="122" customWidth="1"/>
    <col min="13831" max="13833" width="13.28515625" style="122" customWidth="1"/>
    <col min="13834" max="13834" width="4.140625" style="122" customWidth="1"/>
    <col min="13835" max="14080" width="9.140625" style="122"/>
    <col min="14081" max="14081" width="5.85546875" style="122" customWidth="1"/>
    <col min="14082" max="14082" width="41.140625" style="122" customWidth="1"/>
    <col min="14083" max="14085" width="13.28515625" style="122" customWidth="1"/>
    <col min="14086" max="14086" width="47.28515625" style="122" customWidth="1"/>
    <col min="14087" max="14089" width="13.28515625" style="122" customWidth="1"/>
    <col min="14090" max="14090" width="4.140625" style="122" customWidth="1"/>
    <col min="14091" max="14336" width="9.140625" style="122"/>
    <col min="14337" max="14337" width="5.85546875" style="122" customWidth="1"/>
    <col min="14338" max="14338" width="41.140625" style="122" customWidth="1"/>
    <col min="14339" max="14341" width="13.28515625" style="122" customWidth="1"/>
    <col min="14342" max="14342" width="47.28515625" style="122" customWidth="1"/>
    <col min="14343" max="14345" width="13.28515625" style="122" customWidth="1"/>
    <col min="14346" max="14346" width="4.140625" style="122" customWidth="1"/>
    <col min="14347" max="14592" width="9.140625" style="122"/>
    <col min="14593" max="14593" width="5.85546875" style="122" customWidth="1"/>
    <col min="14594" max="14594" width="41.140625" style="122" customWidth="1"/>
    <col min="14595" max="14597" width="13.28515625" style="122" customWidth="1"/>
    <col min="14598" max="14598" width="47.28515625" style="122" customWidth="1"/>
    <col min="14599" max="14601" width="13.28515625" style="122" customWidth="1"/>
    <col min="14602" max="14602" width="4.140625" style="122" customWidth="1"/>
    <col min="14603" max="14848" width="9.140625" style="122"/>
    <col min="14849" max="14849" width="5.85546875" style="122" customWidth="1"/>
    <col min="14850" max="14850" width="41.140625" style="122" customWidth="1"/>
    <col min="14851" max="14853" width="13.28515625" style="122" customWidth="1"/>
    <col min="14854" max="14854" width="47.28515625" style="122" customWidth="1"/>
    <col min="14855" max="14857" width="13.28515625" style="122" customWidth="1"/>
    <col min="14858" max="14858" width="4.140625" style="122" customWidth="1"/>
    <col min="14859" max="15104" width="9.140625" style="122"/>
    <col min="15105" max="15105" width="5.85546875" style="122" customWidth="1"/>
    <col min="15106" max="15106" width="41.140625" style="122" customWidth="1"/>
    <col min="15107" max="15109" width="13.28515625" style="122" customWidth="1"/>
    <col min="15110" max="15110" width="47.28515625" style="122" customWidth="1"/>
    <col min="15111" max="15113" width="13.28515625" style="122" customWidth="1"/>
    <col min="15114" max="15114" width="4.140625" style="122" customWidth="1"/>
    <col min="15115" max="15360" width="9.140625" style="122"/>
    <col min="15361" max="15361" width="5.85546875" style="122" customWidth="1"/>
    <col min="15362" max="15362" width="41.140625" style="122" customWidth="1"/>
    <col min="15363" max="15365" width="13.28515625" style="122" customWidth="1"/>
    <col min="15366" max="15366" width="47.28515625" style="122" customWidth="1"/>
    <col min="15367" max="15369" width="13.28515625" style="122" customWidth="1"/>
    <col min="15370" max="15370" width="4.140625" style="122" customWidth="1"/>
    <col min="15371" max="15616" width="9.140625" style="122"/>
    <col min="15617" max="15617" width="5.85546875" style="122" customWidth="1"/>
    <col min="15618" max="15618" width="41.140625" style="122" customWidth="1"/>
    <col min="15619" max="15621" width="13.28515625" style="122" customWidth="1"/>
    <col min="15622" max="15622" width="47.28515625" style="122" customWidth="1"/>
    <col min="15623" max="15625" width="13.28515625" style="122" customWidth="1"/>
    <col min="15626" max="15626" width="4.140625" style="122" customWidth="1"/>
    <col min="15627" max="15872" width="9.140625" style="122"/>
    <col min="15873" max="15873" width="5.85546875" style="122" customWidth="1"/>
    <col min="15874" max="15874" width="41.140625" style="122" customWidth="1"/>
    <col min="15875" max="15877" width="13.28515625" style="122" customWidth="1"/>
    <col min="15878" max="15878" width="47.28515625" style="122" customWidth="1"/>
    <col min="15879" max="15881" width="13.28515625" style="122" customWidth="1"/>
    <col min="15882" max="15882" width="4.140625" style="122" customWidth="1"/>
    <col min="15883" max="16128" width="9.140625" style="122"/>
    <col min="16129" max="16129" width="5.85546875" style="122" customWidth="1"/>
    <col min="16130" max="16130" width="41.140625" style="122" customWidth="1"/>
    <col min="16131" max="16133" width="13.28515625" style="122" customWidth="1"/>
    <col min="16134" max="16134" width="47.28515625" style="122" customWidth="1"/>
    <col min="16135" max="16137" width="13.28515625" style="122" customWidth="1"/>
    <col min="16138" max="16138" width="4.140625" style="122" customWidth="1"/>
    <col min="16139" max="16384" width="9.140625" style="122"/>
  </cols>
  <sheetData>
    <row r="1" spans="1:11" ht="31.5" x14ac:dyDescent="0.25">
      <c r="B1" s="123" t="s">
        <v>385</v>
      </c>
      <c r="C1" s="124"/>
      <c r="D1" s="124"/>
      <c r="E1" s="124"/>
      <c r="F1" s="124"/>
      <c r="G1" s="660" t="s">
        <v>595</v>
      </c>
      <c r="H1" s="124"/>
      <c r="I1" s="124"/>
      <c r="J1" s="695"/>
      <c r="K1" s="122" t="s">
        <v>603</v>
      </c>
    </row>
    <row r="2" spans="1:11" ht="15.75" thickBot="1" x14ac:dyDescent="0.3">
      <c r="G2" s="126"/>
      <c r="H2" s="126"/>
      <c r="I2" s="126" t="s">
        <v>273</v>
      </c>
      <c r="J2" s="695"/>
    </row>
    <row r="3" spans="1:11" ht="15.75" thickBot="1" x14ac:dyDescent="0.3">
      <c r="A3" s="696" t="s">
        <v>274</v>
      </c>
      <c r="B3" s="127" t="s">
        <v>12</v>
      </c>
      <c r="C3" s="128"/>
      <c r="D3" s="129"/>
      <c r="E3" s="129"/>
      <c r="F3" s="127" t="s">
        <v>181</v>
      </c>
      <c r="G3" s="130"/>
      <c r="H3" s="131"/>
      <c r="I3" s="132"/>
      <c r="J3" s="695"/>
    </row>
    <row r="4" spans="1:11" s="137" customFormat="1" ht="36.75" thickBot="1" x14ac:dyDescent="0.3">
      <c r="A4" s="697"/>
      <c r="B4" s="133" t="s">
        <v>0</v>
      </c>
      <c r="C4" s="134" t="s">
        <v>435</v>
      </c>
      <c r="D4" s="135" t="s">
        <v>436</v>
      </c>
      <c r="E4" s="135" t="s">
        <v>445</v>
      </c>
      <c r="F4" s="133" t="s">
        <v>0</v>
      </c>
      <c r="G4" s="134" t="str">
        <f>+C4</f>
        <v>2015. évi eredeti előirányzat</v>
      </c>
      <c r="H4" s="134" t="str">
        <f>+D4</f>
        <v>Módosítás</v>
      </c>
      <c r="I4" s="136" t="str">
        <f>+E4</f>
        <v>2015. évi módosítási utáni</v>
      </c>
      <c r="J4" s="695"/>
    </row>
    <row r="5" spans="1:11" s="280" customFormat="1" ht="11.25" thickBot="1" x14ac:dyDescent="0.3">
      <c r="A5" s="138" t="s">
        <v>7</v>
      </c>
      <c r="B5" s="139" t="s">
        <v>8</v>
      </c>
      <c r="C5" s="140" t="s">
        <v>9</v>
      </c>
      <c r="D5" s="141" t="s">
        <v>10</v>
      </c>
      <c r="E5" s="141" t="s">
        <v>11</v>
      </c>
      <c r="F5" s="139" t="s">
        <v>275</v>
      </c>
      <c r="G5" s="140" t="s">
        <v>276</v>
      </c>
      <c r="H5" s="140" t="s">
        <v>277</v>
      </c>
      <c r="I5" s="142" t="s">
        <v>278</v>
      </c>
      <c r="J5" s="695"/>
    </row>
    <row r="6" spans="1:11" x14ac:dyDescent="0.25">
      <c r="A6" s="143" t="s">
        <v>13</v>
      </c>
      <c r="B6" s="144" t="s">
        <v>386</v>
      </c>
      <c r="C6" s="145">
        <v>126681</v>
      </c>
      <c r="D6" s="145">
        <v>16388</v>
      </c>
      <c r="E6" s="146">
        <v>143069</v>
      </c>
      <c r="F6" s="144" t="s">
        <v>387</v>
      </c>
      <c r="G6" s="145">
        <v>159072</v>
      </c>
      <c r="H6" s="145">
        <v>-2681</v>
      </c>
      <c r="I6" s="281">
        <v>156391</v>
      </c>
      <c r="J6" s="695"/>
    </row>
    <row r="7" spans="1:11" x14ac:dyDescent="0.25">
      <c r="A7" s="149" t="s">
        <v>27</v>
      </c>
      <c r="B7" s="150" t="s">
        <v>388</v>
      </c>
      <c r="C7" s="151">
        <v>63900</v>
      </c>
      <c r="D7" s="151"/>
      <c r="E7" s="146">
        <v>63900</v>
      </c>
      <c r="F7" s="150" t="s">
        <v>184</v>
      </c>
      <c r="G7" s="151">
        <v>34097</v>
      </c>
      <c r="H7" s="151">
        <v>-1182</v>
      </c>
      <c r="I7" s="281">
        <v>32915</v>
      </c>
      <c r="J7" s="695"/>
    </row>
    <row r="8" spans="1:11" x14ac:dyDescent="0.25">
      <c r="A8" s="149" t="s">
        <v>41</v>
      </c>
      <c r="B8" s="150" t="s">
        <v>389</v>
      </c>
      <c r="C8" s="151"/>
      <c r="D8" s="151"/>
      <c r="E8" s="146">
        <v>0</v>
      </c>
      <c r="F8" s="150" t="s">
        <v>390</v>
      </c>
      <c r="G8" s="151">
        <v>88912</v>
      </c>
      <c r="H8" s="151">
        <v>17500</v>
      </c>
      <c r="I8" s="281">
        <v>106412</v>
      </c>
      <c r="J8" s="695"/>
    </row>
    <row r="9" spans="1:11" x14ac:dyDescent="0.25">
      <c r="A9" s="149" t="s">
        <v>238</v>
      </c>
      <c r="B9" s="150" t="s">
        <v>391</v>
      </c>
      <c r="C9" s="151">
        <v>92600</v>
      </c>
      <c r="D9" s="151">
        <v>5172</v>
      </c>
      <c r="E9" s="146">
        <v>97772</v>
      </c>
      <c r="F9" s="150" t="s">
        <v>186</v>
      </c>
      <c r="G9" s="151">
        <v>11120</v>
      </c>
      <c r="H9" s="151">
        <v>6421</v>
      </c>
      <c r="I9" s="281">
        <v>17541</v>
      </c>
      <c r="J9" s="695"/>
    </row>
    <row r="10" spans="1:11" x14ac:dyDescent="0.25">
      <c r="A10" s="149" t="s">
        <v>71</v>
      </c>
      <c r="B10" s="282" t="s">
        <v>392</v>
      </c>
      <c r="C10" s="151">
        <v>12236</v>
      </c>
      <c r="D10" s="151">
        <v>4655</v>
      </c>
      <c r="E10" s="146">
        <v>16891</v>
      </c>
      <c r="F10" s="150" t="s">
        <v>188</v>
      </c>
      <c r="G10" s="151">
        <v>84517</v>
      </c>
      <c r="H10" s="151">
        <v>-48439</v>
      </c>
      <c r="I10" s="281">
        <v>36078</v>
      </c>
      <c r="J10" s="695"/>
    </row>
    <row r="11" spans="1:11" x14ac:dyDescent="0.25">
      <c r="A11" s="149" t="s">
        <v>95</v>
      </c>
      <c r="B11" s="150" t="s">
        <v>393</v>
      </c>
      <c r="C11" s="153">
        <v>1664</v>
      </c>
      <c r="D11" s="153"/>
      <c r="E11" s="146">
        <v>1664</v>
      </c>
      <c r="F11" s="150" t="s">
        <v>213</v>
      </c>
      <c r="G11" s="151"/>
      <c r="H11" s="151"/>
      <c r="I11" s="281">
        <v>0</v>
      </c>
      <c r="J11" s="695"/>
    </row>
    <row r="12" spans="1:11" x14ac:dyDescent="0.25">
      <c r="A12" s="149" t="s">
        <v>256</v>
      </c>
      <c r="B12" s="150" t="s">
        <v>394</v>
      </c>
      <c r="C12" s="151"/>
      <c r="D12" s="151"/>
      <c r="E12" s="146">
        <v>0</v>
      </c>
      <c r="F12" s="155"/>
      <c r="G12" s="151"/>
      <c r="H12" s="151"/>
      <c r="I12" s="281">
        <v>0</v>
      </c>
      <c r="J12" s="695"/>
    </row>
    <row r="13" spans="1:11" x14ac:dyDescent="0.25">
      <c r="A13" s="149" t="s">
        <v>117</v>
      </c>
      <c r="B13" s="155"/>
      <c r="C13" s="151"/>
      <c r="D13" s="151"/>
      <c r="E13" s="146">
        <v>0</v>
      </c>
      <c r="F13" s="155"/>
      <c r="G13" s="151"/>
      <c r="H13" s="151"/>
      <c r="I13" s="281">
        <v>0</v>
      </c>
      <c r="J13" s="695"/>
    </row>
    <row r="14" spans="1:11" x14ac:dyDescent="0.25">
      <c r="A14" s="149" t="s">
        <v>127</v>
      </c>
      <c r="B14" s="283"/>
      <c r="C14" s="153"/>
      <c r="D14" s="153"/>
      <c r="E14" s="146">
        <v>0</v>
      </c>
      <c r="F14" s="155"/>
      <c r="G14" s="151"/>
      <c r="H14" s="151"/>
      <c r="I14" s="281">
        <v>0</v>
      </c>
      <c r="J14" s="695"/>
    </row>
    <row r="15" spans="1:11" x14ac:dyDescent="0.25">
      <c r="A15" s="149" t="s">
        <v>266</v>
      </c>
      <c r="B15" s="155"/>
      <c r="C15" s="151"/>
      <c r="D15" s="151"/>
      <c r="E15" s="146">
        <v>0</v>
      </c>
      <c r="F15" s="155"/>
      <c r="G15" s="151"/>
      <c r="H15" s="151"/>
      <c r="I15" s="281">
        <v>0</v>
      </c>
      <c r="J15" s="695"/>
    </row>
    <row r="16" spans="1:11" x14ac:dyDescent="0.25">
      <c r="A16" s="149" t="s">
        <v>268</v>
      </c>
      <c r="B16" s="155"/>
      <c r="C16" s="151"/>
      <c r="D16" s="151"/>
      <c r="E16" s="146">
        <v>0</v>
      </c>
      <c r="F16" s="155"/>
      <c r="G16" s="151"/>
      <c r="H16" s="151"/>
      <c r="I16" s="281">
        <v>0</v>
      </c>
      <c r="J16" s="695"/>
    </row>
    <row r="17" spans="1:10" ht="15.75" thickBot="1" x14ac:dyDescent="0.3">
      <c r="A17" s="149" t="s">
        <v>287</v>
      </c>
      <c r="B17" s="197"/>
      <c r="C17" s="284"/>
      <c r="D17" s="284"/>
      <c r="E17" s="285"/>
      <c r="F17" s="155"/>
      <c r="G17" s="284"/>
      <c r="H17" s="284"/>
      <c r="I17" s="281">
        <v>0</v>
      </c>
      <c r="J17" s="695"/>
    </row>
    <row r="18" spans="1:10" ht="21.75" thickBot="1" x14ac:dyDescent="0.3">
      <c r="A18" s="164" t="s">
        <v>290</v>
      </c>
      <c r="B18" s="165" t="s">
        <v>395</v>
      </c>
      <c r="C18" s="166">
        <v>297081</v>
      </c>
      <c r="D18" s="166">
        <v>26215</v>
      </c>
      <c r="E18" s="166">
        <v>323296</v>
      </c>
      <c r="F18" s="165" t="s">
        <v>396</v>
      </c>
      <c r="G18" s="166">
        <v>377718</v>
      </c>
      <c r="H18" s="166">
        <v>-28381</v>
      </c>
      <c r="I18" s="167">
        <v>349337</v>
      </c>
      <c r="J18" s="695"/>
    </row>
    <row r="19" spans="1:10" x14ac:dyDescent="0.25">
      <c r="A19" s="286" t="s">
        <v>293</v>
      </c>
      <c r="B19" s="177" t="s">
        <v>397</v>
      </c>
      <c r="C19" s="287">
        <v>122543</v>
      </c>
      <c r="D19" s="287">
        <v>-42068</v>
      </c>
      <c r="E19" s="287">
        <v>80475</v>
      </c>
      <c r="F19" s="170" t="s">
        <v>292</v>
      </c>
      <c r="G19" s="288"/>
      <c r="H19" s="288">
        <v>42000</v>
      </c>
      <c r="I19" s="289">
        <v>42000</v>
      </c>
      <c r="J19" s="695"/>
    </row>
    <row r="20" spans="1:10" x14ac:dyDescent="0.25">
      <c r="A20" s="290" t="s">
        <v>296</v>
      </c>
      <c r="B20" s="170" t="s">
        <v>398</v>
      </c>
      <c r="C20" s="174">
        <v>122543</v>
      </c>
      <c r="D20" s="174">
        <v>-42068</v>
      </c>
      <c r="E20" s="175">
        <v>80475</v>
      </c>
      <c r="F20" s="170" t="s">
        <v>399</v>
      </c>
      <c r="G20" s="174"/>
      <c r="H20" s="174"/>
      <c r="I20" s="176">
        <v>0</v>
      </c>
      <c r="J20" s="695"/>
    </row>
    <row r="21" spans="1:10" x14ac:dyDescent="0.25">
      <c r="A21" s="290" t="s">
        <v>299</v>
      </c>
      <c r="B21" s="170" t="s">
        <v>400</v>
      </c>
      <c r="C21" s="174"/>
      <c r="D21" s="174"/>
      <c r="E21" s="175">
        <v>0</v>
      </c>
      <c r="F21" s="170" t="s">
        <v>298</v>
      </c>
      <c r="G21" s="174"/>
      <c r="H21" s="174"/>
      <c r="I21" s="176">
        <v>0</v>
      </c>
      <c r="J21" s="695"/>
    </row>
    <row r="22" spans="1:10" x14ac:dyDescent="0.25">
      <c r="A22" s="290" t="s">
        <v>302</v>
      </c>
      <c r="B22" s="170" t="s">
        <v>401</v>
      </c>
      <c r="C22" s="174"/>
      <c r="D22" s="174"/>
      <c r="E22" s="175">
        <v>0</v>
      </c>
      <c r="F22" s="170" t="s">
        <v>301</v>
      </c>
      <c r="G22" s="174"/>
      <c r="H22" s="174"/>
      <c r="I22" s="176">
        <v>0</v>
      </c>
      <c r="J22" s="695"/>
    </row>
    <row r="23" spans="1:10" x14ac:dyDescent="0.25">
      <c r="A23" s="290" t="s">
        <v>305</v>
      </c>
      <c r="B23" s="170" t="s">
        <v>402</v>
      </c>
      <c r="C23" s="174"/>
      <c r="D23" s="174"/>
      <c r="E23" s="175">
        <v>0</v>
      </c>
      <c r="F23" s="177" t="s">
        <v>304</v>
      </c>
      <c r="G23" s="174"/>
      <c r="H23" s="174"/>
      <c r="I23" s="176">
        <v>0</v>
      </c>
      <c r="J23" s="695"/>
    </row>
    <row r="24" spans="1:10" x14ac:dyDescent="0.25">
      <c r="A24" s="290" t="s">
        <v>308</v>
      </c>
      <c r="B24" s="170" t="s">
        <v>403</v>
      </c>
      <c r="C24" s="180">
        <v>0</v>
      </c>
      <c r="D24" s="180">
        <v>20500</v>
      </c>
      <c r="E24" s="180">
        <v>20500</v>
      </c>
      <c r="F24" s="170" t="s">
        <v>404</v>
      </c>
      <c r="G24" s="174"/>
      <c r="H24" s="174"/>
      <c r="I24" s="176">
        <v>0</v>
      </c>
      <c r="J24" s="695"/>
    </row>
    <row r="25" spans="1:10" x14ac:dyDescent="0.25">
      <c r="A25" s="286" t="s">
        <v>311</v>
      </c>
      <c r="B25" s="177" t="s">
        <v>405</v>
      </c>
      <c r="C25" s="288"/>
      <c r="D25" s="288"/>
      <c r="E25" s="291">
        <v>0</v>
      </c>
      <c r="F25" s="144" t="s">
        <v>254</v>
      </c>
      <c r="G25" s="288"/>
      <c r="H25" s="288"/>
      <c r="I25" s="289">
        <v>0</v>
      </c>
      <c r="J25" s="695"/>
    </row>
    <row r="26" spans="1:10" x14ac:dyDescent="0.25">
      <c r="A26" s="290" t="s">
        <v>313</v>
      </c>
      <c r="B26" s="170" t="s">
        <v>406</v>
      </c>
      <c r="C26" s="174"/>
      <c r="D26" s="174">
        <v>20500</v>
      </c>
      <c r="E26" s="175">
        <v>20500</v>
      </c>
      <c r="F26" s="150" t="s">
        <v>264</v>
      </c>
      <c r="G26" s="174"/>
      <c r="H26" s="174"/>
      <c r="I26" s="176">
        <v>0</v>
      </c>
      <c r="J26" s="695"/>
    </row>
    <row r="27" spans="1:10" x14ac:dyDescent="0.25">
      <c r="A27" s="149" t="s">
        <v>315</v>
      </c>
      <c r="B27" s="170" t="s">
        <v>407</v>
      </c>
      <c r="C27" s="174"/>
      <c r="D27" s="174"/>
      <c r="E27" s="175">
        <v>0</v>
      </c>
      <c r="F27" s="150" t="s">
        <v>265</v>
      </c>
      <c r="G27" s="174"/>
      <c r="H27" s="174"/>
      <c r="I27" s="176">
        <v>0</v>
      </c>
      <c r="J27" s="695"/>
    </row>
    <row r="28" spans="1:10" ht="23.25" thickBot="1" x14ac:dyDescent="0.3">
      <c r="A28" s="158" t="s">
        <v>317</v>
      </c>
      <c r="B28" s="177" t="s">
        <v>176</v>
      </c>
      <c r="C28" s="288"/>
      <c r="D28" s="288"/>
      <c r="E28" s="291">
        <v>0</v>
      </c>
      <c r="F28" s="159"/>
      <c r="G28" s="288"/>
      <c r="H28" s="288"/>
      <c r="I28" s="289">
        <v>0</v>
      </c>
      <c r="J28" s="695"/>
    </row>
    <row r="29" spans="1:10" ht="21.75" thickBot="1" x14ac:dyDescent="0.3">
      <c r="A29" s="164" t="s">
        <v>319</v>
      </c>
      <c r="B29" s="165" t="s">
        <v>408</v>
      </c>
      <c r="C29" s="166">
        <v>122543</v>
      </c>
      <c r="D29" s="166">
        <v>-21568</v>
      </c>
      <c r="E29" s="292">
        <v>100975</v>
      </c>
      <c r="F29" s="165" t="s">
        <v>409</v>
      </c>
      <c r="G29" s="166">
        <v>0</v>
      </c>
      <c r="H29" s="166">
        <v>42000</v>
      </c>
      <c r="I29" s="167">
        <v>42000</v>
      </c>
      <c r="J29" s="695"/>
    </row>
    <row r="30" spans="1:10" ht="15.75" thickBot="1" x14ac:dyDescent="0.3">
      <c r="A30" s="164" t="s">
        <v>321</v>
      </c>
      <c r="B30" s="186" t="s">
        <v>410</v>
      </c>
      <c r="C30" s="187">
        <v>419624</v>
      </c>
      <c r="D30" s="187">
        <v>4647</v>
      </c>
      <c r="E30" s="188">
        <v>424271</v>
      </c>
      <c r="F30" s="186" t="s">
        <v>411</v>
      </c>
      <c r="G30" s="187">
        <v>377718</v>
      </c>
      <c r="H30" s="187">
        <v>13619</v>
      </c>
      <c r="I30" s="188">
        <v>391337</v>
      </c>
      <c r="J30" s="695"/>
    </row>
    <row r="31" spans="1:10" ht="15.75" thickBot="1" x14ac:dyDescent="0.3">
      <c r="A31" s="164" t="s">
        <v>324</v>
      </c>
      <c r="B31" s="186" t="s">
        <v>328</v>
      </c>
      <c r="C31" s="187">
        <v>80637</v>
      </c>
      <c r="D31" s="187" t="s">
        <v>437</v>
      </c>
      <c r="E31" s="188">
        <v>26041</v>
      </c>
      <c r="F31" s="186" t="s">
        <v>329</v>
      </c>
      <c r="G31" s="187" t="s">
        <v>437</v>
      </c>
      <c r="H31" s="187">
        <v>54596</v>
      </c>
      <c r="I31" s="188" t="s">
        <v>437</v>
      </c>
      <c r="J31" s="695"/>
    </row>
    <row r="32" spans="1:10" ht="15.75" thickBot="1" x14ac:dyDescent="0.3">
      <c r="A32" s="164" t="s">
        <v>327</v>
      </c>
      <c r="B32" s="186" t="s">
        <v>331</v>
      </c>
      <c r="C32" s="187" t="s">
        <v>437</v>
      </c>
      <c r="D32" s="187">
        <v>8972</v>
      </c>
      <c r="E32" s="188" t="s">
        <v>437</v>
      </c>
      <c r="F32" s="186" t="s">
        <v>332</v>
      </c>
      <c r="G32" s="187">
        <v>41906</v>
      </c>
      <c r="H32" s="187" t="s">
        <v>437</v>
      </c>
      <c r="I32" s="188">
        <v>32934</v>
      </c>
      <c r="J32" s="695"/>
    </row>
    <row r="33" spans="2:6" ht="18.75" x14ac:dyDescent="0.25">
      <c r="B33" s="698"/>
      <c r="C33" s="698"/>
      <c r="D33" s="698"/>
      <c r="E33" s="698"/>
      <c r="F33" s="698"/>
    </row>
    <row r="49" spans="2:2" x14ac:dyDescent="0.25">
      <c r="B49" s="122"/>
    </row>
    <row r="50" spans="2:2" x14ac:dyDescent="0.25">
      <c r="B50" s="122"/>
    </row>
    <row r="51" spans="2:2" x14ac:dyDescent="0.25">
      <c r="B51" s="122"/>
    </row>
    <row r="52" spans="2:2" x14ac:dyDescent="0.25">
      <c r="B52" s="122"/>
    </row>
    <row r="53" spans="2:2" x14ac:dyDescent="0.25">
      <c r="B53" s="122"/>
    </row>
    <row r="54" spans="2:2" x14ac:dyDescent="0.25">
      <c r="B54" s="122"/>
    </row>
    <row r="55" spans="2:2" x14ac:dyDescent="0.25">
      <c r="B55" s="122"/>
    </row>
    <row r="56" spans="2:2" x14ac:dyDescent="0.25">
      <c r="B56" s="122"/>
    </row>
    <row r="57" spans="2:2" x14ac:dyDescent="0.25">
      <c r="B57" s="122"/>
    </row>
    <row r="58" spans="2:2" x14ac:dyDescent="0.25">
      <c r="B58" s="122"/>
    </row>
    <row r="59" spans="2:2" x14ac:dyDescent="0.25">
      <c r="B59" s="122"/>
    </row>
    <row r="60" spans="2:2" x14ac:dyDescent="0.25">
      <c r="B60" s="122"/>
    </row>
    <row r="61" spans="2:2" x14ac:dyDescent="0.25">
      <c r="B61" s="122"/>
    </row>
    <row r="62" spans="2:2" x14ac:dyDescent="0.25">
      <c r="B62" s="122"/>
    </row>
    <row r="63" spans="2:2" x14ac:dyDescent="0.25">
      <c r="B63" s="122"/>
    </row>
    <row r="64" spans="2:2" x14ac:dyDescent="0.25">
      <c r="B64" s="122"/>
    </row>
    <row r="65" spans="2:2" x14ac:dyDescent="0.25">
      <c r="B65" s="122"/>
    </row>
    <row r="66" spans="2:2" x14ac:dyDescent="0.25">
      <c r="B66" s="122"/>
    </row>
    <row r="67" spans="2:2" x14ac:dyDescent="0.25">
      <c r="B67" s="122"/>
    </row>
    <row r="68" spans="2:2" x14ac:dyDescent="0.25">
      <c r="B68" s="122"/>
    </row>
    <row r="69" spans="2:2" x14ac:dyDescent="0.25">
      <c r="B69" s="122"/>
    </row>
    <row r="70" spans="2:2" x14ac:dyDescent="0.25">
      <c r="B70" s="122"/>
    </row>
    <row r="71" spans="2:2" x14ac:dyDescent="0.25">
      <c r="B71" s="122"/>
    </row>
    <row r="72" spans="2:2" x14ac:dyDescent="0.25">
      <c r="B72" s="122"/>
    </row>
    <row r="73" spans="2:2" x14ac:dyDescent="0.25">
      <c r="B73" s="122"/>
    </row>
    <row r="74" spans="2:2" x14ac:dyDescent="0.25">
      <c r="B74" s="122"/>
    </row>
    <row r="75" spans="2:2" x14ac:dyDescent="0.25">
      <c r="B75" s="122"/>
    </row>
    <row r="76" spans="2:2" x14ac:dyDescent="0.25">
      <c r="B76" s="122"/>
    </row>
    <row r="77" spans="2:2" x14ac:dyDescent="0.25">
      <c r="B77" s="122"/>
    </row>
    <row r="78" spans="2:2" x14ac:dyDescent="0.25">
      <c r="B78" s="122"/>
    </row>
    <row r="79" spans="2:2" x14ac:dyDescent="0.25">
      <c r="B79" s="122"/>
    </row>
    <row r="80" spans="2:2" x14ac:dyDescent="0.25">
      <c r="B80" s="122"/>
    </row>
    <row r="81" spans="2:2" x14ac:dyDescent="0.25">
      <c r="B81" s="122"/>
    </row>
    <row r="82" spans="2:2" x14ac:dyDescent="0.25">
      <c r="B82" s="122"/>
    </row>
    <row r="83" spans="2:2" x14ac:dyDescent="0.25">
      <c r="B83" s="122"/>
    </row>
    <row r="84" spans="2:2" x14ac:dyDescent="0.25">
      <c r="B84" s="122"/>
    </row>
    <row r="85" spans="2:2" x14ac:dyDescent="0.25">
      <c r="B85" s="122"/>
    </row>
    <row r="86" spans="2:2" x14ac:dyDescent="0.25">
      <c r="B86" s="122"/>
    </row>
    <row r="87" spans="2:2" x14ac:dyDescent="0.25">
      <c r="B87" s="122"/>
    </row>
    <row r="88" spans="2:2" x14ac:dyDescent="0.25">
      <c r="B88" s="122"/>
    </row>
    <row r="89" spans="2:2" x14ac:dyDescent="0.25">
      <c r="B89" s="122"/>
    </row>
    <row r="90" spans="2:2" x14ac:dyDescent="0.25">
      <c r="B90" s="122"/>
    </row>
    <row r="91" spans="2:2" x14ac:dyDescent="0.25">
      <c r="B91" s="122"/>
    </row>
    <row r="92" spans="2:2" x14ac:dyDescent="0.25">
      <c r="B92" s="122"/>
    </row>
    <row r="93" spans="2:2" x14ac:dyDescent="0.25">
      <c r="B93" s="122"/>
    </row>
    <row r="94" spans="2:2" x14ac:dyDescent="0.25">
      <c r="B94" s="122"/>
    </row>
    <row r="95" spans="2:2" x14ac:dyDescent="0.25">
      <c r="B95" s="122"/>
    </row>
    <row r="96" spans="2:2" x14ac:dyDescent="0.25">
      <c r="B96" s="122"/>
    </row>
    <row r="97" spans="2:2" x14ac:dyDescent="0.25">
      <c r="B97" s="122"/>
    </row>
    <row r="98" spans="2:2" x14ac:dyDescent="0.25">
      <c r="B98" s="122"/>
    </row>
    <row r="99" spans="2:2" x14ac:dyDescent="0.25">
      <c r="B99" s="122"/>
    </row>
    <row r="100" spans="2:2" x14ac:dyDescent="0.25">
      <c r="B100" s="122"/>
    </row>
    <row r="101" spans="2:2" x14ac:dyDescent="0.25">
      <c r="B101" s="122"/>
    </row>
    <row r="102" spans="2:2" x14ac:dyDescent="0.25">
      <c r="B102" s="122"/>
    </row>
    <row r="103" spans="2:2" x14ac:dyDescent="0.25">
      <c r="B103" s="122"/>
    </row>
    <row r="104" spans="2:2" x14ac:dyDescent="0.25">
      <c r="B104" s="122"/>
    </row>
    <row r="105" spans="2:2" x14ac:dyDescent="0.25">
      <c r="B105" s="122"/>
    </row>
    <row r="106" spans="2:2" x14ac:dyDescent="0.25">
      <c r="B106" s="122"/>
    </row>
    <row r="107" spans="2:2" x14ac:dyDescent="0.25">
      <c r="B107" s="122"/>
    </row>
    <row r="108" spans="2:2" x14ac:dyDescent="0.25">
      <c r="B108" s="122"/>
    </row>
    <row r="109" spans="2:2" x14ac:dyDescent="0.25">
      <c r="B109" s="122"/>
    </row>
    <row r="110" spans="2:2" x14ac:dyDescent="0.25">
      <c r="B110" s="122"/>
    </row>
    <row r="111" spans="2:2" x14ac:dyDescent="0.25">
      <c r="B111" s="122"/>
    </row>
    <row r="112" spans="2:2" x14ac:dyDescent="0.25">
      <c r="B112" s="122"/>
    </row>
    <row r="113" spans="2:2" x14ac:dyDescent="0.25">
      <c r="B113" s="122"/>
    </row>
    <row r="114" spans="2:2" x14ac:dyDescent="0.25">
      <c r="B114" s="122"/>
    </row>
    <row r="115" spans="2:2" x14ac:dyDescent="0.25">
      <c r="B115" s="122"/>
    </row>
    <row r="116" spans="2:2" x14ac:dyDescent="0.25">
      <c r="B116" s="122"/>
    </row>
    <row r="117" spans="2:2" x14ac:dyDescent="0.25">
      <c r="B117" s="122"/>
    </row>
    <row r="118" spans="2:2" x14ac:dyDescent="0.25">
      <c r="B118" s="122"/>
    </row>
    <row r="119" spans="2:2" x14ac:dyDescent="0.25">
      <c r="B119" s="122"/>
    </row>
    <row r="120" spans="2:2" x14ac:dyDescent="0.25">
      <c r="B120" s="122"/>
    </row>
    <row r="121" spans="2:2" x14ac:dyDescent="0.25">
      <c r="B121" s="122"/>
    </row>
    <row r="122" spans="2:2" x14ac:dyDescent="0.25">
      <c r="B122" s="122"/>
    </row>
    <row r="123" spans="2:2" x14ac:dyDescent="0.25">
      <c r="B123" s="122"/>
    </row>
    <row r="124" spans="2:2" x14ac:dyDescent="0.25">
      <c r="B124" s="122"/>
    </row>
    <row r="125" spans="2:2" x14ac:dyDescent="0.25">
      <c r="B125" s="122"/>
    </row>
    <row r="126" spans="2:2" x14ac:dyDescent="0.25">
      <c r="B126" s="122"/>
    </row>
    <row r="127" spans="2:2" x14ac:dyDescent="0.25">
      <c r="B127" s="122"/>
    </row>
    <row r="128" spans="2:2" x14ac:dyDescent="0.25">
      <c r="B128" s="122"/>
    </row>
    <row r="129" spans="2:2" x14ac:dyDescent="0.25">
      <c r="B129" s="122"/>
    </row>
    <row r="130" spans="2:2" x14ac:dyDescent="0.25">
      <c r="B130" s="122"/>
    </row>
    <row r="131" spans="2:2" x14ac:dyDescent="0.25">
      <c r="B131" s="122"/>
    </row>
    <row r="132" spans="2:2" x14ac:dyDescent="0.25">
      <c r="B132" s="122"/>
    </row>
    <row r="133" spans="2:2" x14ac:dyDescent="0.25">
      <c r="B133" s="122"/>
    </row>
    <row r="134" spans="2:2" x14ac:dyDescent="0.25">
      <c r="B134" s="122"/>
    </row>
    <row r="135" spans="2:2" x14ac:dyDescent="0.25">
      <c r="B135" s="122"/>
    </row>
    <row r="136" spans="2:2" x14ac:dyDescent="0.25">
      <c r="B136" s="122"/>
    </row>
    <row r="137" spans="2:2" x14ac:dyDescent="0.25">
      <c r="B137" s="122"/>
    </row>
    <row r="138" spans="2:2" x14ac:dyDescent="0.25">
      <c r="B138" s="122"/>
    </row>
    <row r="139" spans="2:2" x14ac:dyDescent="0.25">
      <c r="B139" s="122"/>
    </row>
    <row r="140" spans="2:2" x14ac:dyDescent="0.25">
      <c r="B140" s="122"/>
    </row>
    <row r="141" spans="2:2" x14ac:dyDescent="0.25">
      <c r="B141" s="122"/>
    </row>
    <row r="142" spans="2:2" x14ac:dyDescent="0.25">
      <c r="B142" s="122"/>
    </row>
    <row r="143" spans="2:2" x14ac:dyDescent="0.25">
      <c r="B143" s="122"/>
    </row>
    <row r="144" spans="2:2" x14ac:dyDescent="0.25">
      <c r="B144" s="122"/>
    </row>
    <row r="145" spans="2:2" x14ac:dyDescent="0.25">
      <c r="B145" s="122"/>
    </row>
    <row r="146" spans="2:2" x14ac:dyDescent="0.25">
      <c r="B146" s="122"/>
    </row>
    <row r="147" spans="2:2" x14ac:dyDescent="0.25">
      <c r="B147" s="122"/>
    </row>
    <row r="148" spans="2:2" x14ac:dyDescent="0.25">
      <c r="B148" s="122"/>
    </row>
    <row r="149" spans="2:2" x14ac:dyDescent="0.25">
      <c r="B149" s="122"/>
    </row>
    <row r="150" spans="2:2" x14ac:dyDescent="0.25">
      <c r="B150" s="122"/>
    </row>
    <row r="151" spans="2:2" x14ac:dyDescent="0.25">
      <c r="B151" s="122"/>
    </row>
    <row r="152" spans="2:2" x14ac:dyDescent="0.25">
      <c r="B152" s="122"/>
    </row>
    <row r="153" spans="2:2" x14ac:dyDescent="0.25">
      <c r="B153" s="122"/>
    </row>
    <row r="154" spans="2:2" x14ac:dyDescent="0.25">
      <c r="B154" s="122"/>
    </row>
    <row r="155" spans="2:2" x14ac:dyDescent="0.25">
      <c r="B155" s="122"/>
    </row>
    <row r="156" spans="2:2" x14ac:dyDescent="0.25">
      <c r="B156" s="122"/>
    </row>
    <row r="157" spans="2:2" x14ac:dyDescent="0.25">
      <c r="B157" s="122"/>
    </row>
    <row r="158" spans="2:2" x14ac:dyDescent="0.25">
      <c r="B158" s="122"/>
    </row>
    <row r="159" spans="2:2" x14ac:dyDescent="0.25">
      <c r="B159" s="122"/>
    </row>
  </sheetData>
  <mergeCells count="3">
    <mergeCell ref="J1:J32"/>
    <mergeCell ref="A3:A4"/>
    <mergeCell ref="B33:F33"/>
  </mergeCells>
  <pageMargins left="0.7" right="0.7" top="0.75" bottom="0.75" header="0.3" footer="0.3"/>
  <pageSetup paperSize="9" scale="71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G36"/>
    </sheetView>
  </sheetViews>
  <sheetFormatPr defaultRowHeight="15" x14ac:dyDescent="0.25"/>
  <cols>
    <col min="1" max="1" width="6" style="293" customWidth="1"/>
    <col min="2" max="2" width="27.42578125" style="294" customWidth="1"/>
    <col min="3" max="3" width="10.7109375" style="294" customWidth="1"/>
    <col min="4" max="6" width="10.140625" style="294" customWidth="1"/>
    <col min="7" max="7" width="11" style="294" customWidth="1"/>
    <col min="8" max="16384" width="9.140625" style="294"/>
  </cols>
  <sheetData>
    <row r="1" spans="1:9" ht="15.75" thickBot="1" x14ac:dyDescent="0.3">
      <c r="C1" s="744" t="s">
        <v>613</v>
      </c>
      <c r="D1" s="745"/>
      <c r="E1" s="745"/>
      <c r="F1" s="746"/>
      <c r="G1" s="746"/>
    </row>
    <row r="2" spans="1:9" ht="15.75" thickBot="1" x14ac:dyDescent="0.3">
      <c r="A2" s="751" t="s">
        <v>412</v>
      </c>
      <c r="B2" s="753" t="s">
        <v>413</v>
      </c>
      <c r="C2" s="753" t="s">
        <v>414</v>
      </c>
      <c r="D2" s="753" t="s">
        <v>415</v>
      </c>
      <c r="E2" s="747" t="s">
        <v>416</v>
      </c>
      <c r="F2" s="747"/>
      <c r="G2" s="748"/>
      <c r="I2" s="556"/>
    </row>
    <row r="3" spans="1:9" s="297" customFormat="1" ht="36.75" thickBot="1" x14ac:dyDescent="0.3">
      <c r="A3" s="752"/>
      <c r="B3" s="754"/>
      <c r="C3" s="754"/>
      <c r="D3" s="754"/>
      <c r="E3" s="295" t="s">
        <v>417</v>
      </c>
      <c r="F3" s="295" t="s">
        <v>418</v>
      </c>
      <c r="G3" s="296" t="s">
        <v>419</v>
      </c>
    </row>
    <row r="4" spans="1:9" s="299" customFormat="1" ht="13.5" thickBot="1" x14ac:dyDescent="0.3">
      <c r="A4" s="15" t="s">
        <v>7</v>
      </c>
      <c r="B4" s="16" t="s">
        <v>8</v>
      </c>
      <c r="C4" s="16" t="s">
        <v>9</v>
      </c>
      <c r="D4" s="16" t="s">
        <v>10</v>
      </c>
      <c r="E4" s="16" t="s">
        <v>420</v>
      </c>
      <c r="F4" s="16" t="s">
        <v>337</v>
      </c>
      <c r="G4" s="298" t="s">
        <v>276</v>
      </c>
    </row>
    <row r="5" spans="1:9" x14ac:dyDescent="0.25">
      <c r="A5" s="300" t="s">
        <v>13</v>
      </c>
      <c r="B5" s="301" t="s">
        <v>434</v>
      </c>
      <c r="C5" s="302">
        <v>29509</v>
      </c>
      <c r="D5" s="302"/>
      <c r="E5" s="303">
        <f>C5+D5</f>
        <v>29509</v>
      </c>
      <c r="F5" s="302"/>
      <c r="G5" s="304"/>
    </row>
    <row r="6" spans="1:9" x14ac:dyDescent="0.25">
      <c r="A6" s="305" t="s">
        <v>27</v>
      </c>
      <c r="B6" s="306"/>
      <c r="C6" s="196"/>
      <c r="D6" s="196"/>
      <c r="E6" s="303">
        <f t="shared" ref="E6:E35" si="0">C6+D6</f>
        <v>0</v>
      </c>
      <c r="F6" s="196"/>
      <c r="G6" s="307"/>
    </row>
    <row r="7" spans="1:9" x14ac:dyDescent="0.25">
      <c r="A7" s="305" t="s">
        <v>41</v>
      </c>
      <c r="B7" s="306"/>
      <c r="C7" s="196"/>
      <c r="D7" s="196"/>
      <c r="E7" s="303">
        <f t="shared" si="0"/>
        <v>0</v>
      </c>
      <c r="F7" s="196"/>
      <c r="G7" s="307"/>
    </row>
    <row r="8" spans="1:9" x14ac:dyDescent="0.25">
      <c r="A8" s="305" t="s">
        <v>238</v>
      </c>
      <c r="B8" s="306"/>
      <c r="C8" s="196"/>
      <c r="D8" s="196"/>
      <c r="E8" s="303">
        <f t="shared" si="0"/>
        <v>0</v>
      </c>
      <c r="F8" s="196"/>
      <c r="G8" s="307"/>
    </row>
    <row r="9" spans="1:9" x14ac:dyDescent="0.25">
      <c r="A9" s="305" t="s">
        <v>71</v>
      </c>
      <c r="B9" s="306"/>
      <c r="C9" s="196"/>
      <c r="D9" s="196"/>
      <c r="E9" s="303">
        <f t="shared" si="0"/>
        <v>0</v>
      </c>
      <c r="F9" s="196"/>
      <c r="G9" s="307"/>
    </row>
    <row r="10" spans="1:9" x14ac:dyDescent="0.25">
      <c r="A10" s="305" t="s">
        <v>95</v>
      </c>
      <c r="B10" s="306"/>
      <c r="C10" s="196"/>
      <c r="D10" s="196"/>
      <c r="E10" s="303">
        <f t="shared" si="0"/>
        <v>0</v>
      </c>
      <c r="F10" s="196"/>
      <c r="G10" s="307"/>
    </row>
    <row r="11" spans="1:9" x14ac:dyDescent="0.25">
      <c r="A11" s="305" t="s">
        <v>256</v>
      </c>
      <c r="B11" s="306"/>
      <c r="C11" s="196"/>
      <c r="D11" s="196"/>
      <c r="E11" s="303">
        <f t="shared" si="0"/>
        <v>0</v>
      </c>
      <c r="F11" s="196"/>
      <c r="G11" s="307"/>
    </row>
    <row r="12" spans="1:9" x14ac:dyDescent="0.25">
      <c r="A12" s="305" t="s">
        <v>117</v>
      </c>
      <c r="B12" s="306"/>
      <c r="C12" s="196"/>
      <c r="D12" s="196"/>
      <c r="E12" s="303">
        <f t="shared" si="0"/>
        <v>0</v>
      </c>
      <c r="F12" s="196"/>
      <c r="G12" s="307"/>
    </row>
    <row r="13" spans="1:9" x14ac:dyDescent="0.25">
      <c r="A13" s="305" t="s">
        <v>127</v>
      </c>
      <c r="B13" s="306"/>
      <c r="C13" s="196"/>
      <c r="D13" s="196"/>
      <c r="E13" s="303">
        <f t="shared" si="0"/>
        <v>0</v>
      </c>
      <c r="F13" s="196"/>
      <c r="G13" s="307"/>
    </row>
    <row r="14" spans="1:9" x14ac:dyDescent="0.25">
      <c r="A14" s="305" t="s">
        <v>266</v>
      </c>
      <c r="B14" s="306"/>
      <c r="C14" s="196"/>
      <c r="D14" s="196"/>
      <c r="E14" s="303">
        <f t="shared" si="0"/>
        <v>0</v>
      </c>
      <c r="F14" s="196"/>
      <c r="G14" s="307"/>
    </row>
    <row r="15" spans="1:9" x14ac:dyDescent="0.25">
      <c r="A15" s="305" t="s">
        <v>268</v>
      </c>
      <c r="B15" s="306"/>
      <c r="C15" s="196"/>
      <c r="D15" s="196"/>
      <c r="E15" s="303">
        <f t="shared" si="0"/>
        <v>0</v>
      </c>
      <c r="F15" s="196"/>
      <c r="G15" s="307"/>
    </row>
    <row r="16" spans="1:9" x14ac:dyDescent="0.25">
      <c r="A16" s="305" t="s">
        <v>287</v>
      </c>
      <c r="B16" s="306"/>
      <c r="C16" s="196"/>
      <c r="D16" s="196"/>
      <c r="E16" s="303">
        <f t="shared" si="0"/>
        <v>0</v>
      </c>
      <c r="F16" s="196"/>
      <c r="G16" s="307"/>
    </row>
    <row r="17" spans="1:7" x14ac:dyDescent="0.25">
      <c r="A17" s="305" t="s">
        <v>290</v>
      </c>
      <c r="B17" s="306"/>
      <c r="C17" s="196"/>
      <c r="D17" s="196"/>
      <c r="E17" s="303">
        <f t="shared" si="0"/>
        <v>0</v>
      </c>
      <c r="F17" s="196"/>
      <c r="G17" s="307"/>
    </row>
    <row r="18" spans="1:7" x14ac:dyDescent="0.25">
      <c r="A18" s="305" t="s">
        <v>293</v>
      </c>
      <c r="B18" s="306"/>
      <c r="C18" s="196"/>
      <c r="D18" s="196"/>
      <c r="E18" s="303">
        <f t="shared" si="0"/>
        <v>0</v>
      </c>
      <c r="F18" s="196"/>
      <c r="G18" s="307"/>
    </row>
    <row r="19" spans="1:7" x14ac:dyDescent="0.25">
      <c r="A19" s="305" t="s">
        <v>296</v>
      </c>
      <c r="B19" s="306"/>
      <c r="C19" s="196"/>
      <c r="D19" s="196"/>
      <c r="E19" s="303">
        <f t="shared" si="0"/>
        <v>0</v>
      </c>
      <c r="F19" s="196"/>
      <c r="G19" s="307"/>
    </row>
    <row r="20" spans="1:7" x14ac:dyDescent="0.25">
      <c r="A20" s="305" t="s">
        <v>299</v>
      </c>
      <c r="B20" s="306"/>
      <c r="C20" s="196"/>
      <c r="D20" s="196"/>
      <c r="E20" s="303">
        <f t="shared" si="0"/>
        <v>0</v>
      </c>
      <c r="F20" s="196"/>
      <c r="G20" s="307"/>
    </row>
    <row r="21" spans="1:7" x14ac:dyDescent="0.25">
      <c r="A21" s="305" t="s">
        <v>302</v>
      </c>
      <c r="B21" s="306"/>
      <c r="C21" s="196"/>
      <c r="D21" s="196"/>
      <c r="E21" s="303">
        <f t="shared" si="0"/>
        <v>0</v>
      </c>
      <c r="F21" s="196"/>
      <c r="G21" s="307"/>
    </row>
    <row r="22" spans="1:7" x14ac:dyDescent="0.25">
      <c r="A22" s="305" t="s">
        <v>305</v>
      </c>
      <c r="B22" s="306"/>
      <c r="C22" s="196"/>
      <c r="D22" s="196"/>
      <c r="E22" s="303">
        <f t="shared" si="0"/>
        <v>0</v>
      </c>
      <c r="F22" s="196"/>
      <c r="G22" s="307"/>
    </row>
    <row r="23" spans="1:7" x14ac:dyDescent="0.25">
      <c r="A23" s="305" t="s">
        <v>308</v>
      </c>
      <c r="B23" s="306"/>
      <c r="C23" s="196"/>
      <c r="D23" s="196"/>
      <c r="E23" s="303">
        <f t="shared" si="0"/>
        <v>0</v>
      </c>
      <c r="F23" s="196"/>
      <c r="G23" s="307"/>
    </row>
    <row r="24" spans="1:7" x14ac:dyDescent="0.25">
      <c r="A24" s="305" t="s">
        <v>311</v>
      </c>
      <c r="B24" s="306"/>
      <c r="C24" s="196"/>
      <c r="D24" s="196"/>
      <c r="E24" s="303">
        <f t="shared" si="0"/>
        <v>0</v>
      </c>
      <c r="F24" s="196"/>
      <c r="G24" s="307"/>
    </row>
    <row r="25" spans="1:7" x14ac:dyDescent="0.25">
      <c r="A25" s="305" t="s">
        <v>313</v>
      </c>
      <c r="B25" s="306"/>
      <c r="C25" s="196"/>
      <c r="D25" s="196"/>
      <c r="E25" s="303">
        <f t="shared" si="0"/>
        <v>0</v>
      </c>
      <c r="F25" s="196"/>
      <c r="G25" s="307"/>
    </row>
    <row r="26" spans="1:7" x14ac:dyDescent="0.25">
      <c r="A26" s="305" t="s">
        <v>315</v>
      </c>
      <c r="B26" s="306"/>
      <c r="C26" s="196"/>
      <c r="D26" s="196"/>
      <c r="E26" s="303">
        <f t="shared" si="0"/>
        <v>0</v>
      </c>
      <c r="F26" s="196"/>
      <c r="G26" s="307"/>
    </row>
    <row r="27" spans="1:7" x14ac:dyDescent="0.25">
      <c r="A27" s="305" t="s">
        <v>317</v>
      </c>
      <c r="B27" s="306"/>
      <c r="C27" s="196"/>
      <c r="D27" s="196"/>
      <c r="E27" s="303">
        <f t="shared" si="0"/>
        <v>0</v>
      </c>
      <c r="F27" s="196"/>
      <c r="G27" s="307"/>
    </row>
    <row r="28" spans="1:7" x14ac:dyDescent="0.25">
      <c r="A28" s="305" t="s">
        <v>319</v>
      </c>
      <c r="B28" s="306"/>
      <c r="C28" s="196"/>
      <c r="D28" s="196"/>
      <c r="E28" s="303">
        <f t="shared" si="0"/>
        <v>0</v>
      </c>
      <c r="F28" s="196"/>
      <c r="G28" s="307"/>
    </row>
    <row r="29" spans="1:7" x14ac:dyDescent="0.25">
      <c r="A29" s="305" t="s">
        <v>321</v>
      </c>
      <c r="B29" s="306"/>
      <c r="C29" s="196"/>
      <c r="D29" s="196"/>
      <c r="E29" s="303">
        <f t="shared" si="0"/>
        <v>0</v>
      </c>
      <c r="F29" s="196"/>
      <c r="G29" s="307"/>
    </row>
    <row r="30" spans="1:7" x14ac:dyDescent="0.25">
      <c r="A30" s="305" t="s">
        <v>324</v>
      </c>
      <c r="B30" s="306"/>
      <c r="C30" s="196"/>
      <c r="D30" s="196"/>
      <c r="E30" s="303"/>
      <c r="F30" s="196"/>
      <c r="G30" s="307"/>
    </row>
    <row r="31" spans="1:7" x14ac:dyDescent="0.25">
      <c r="A31" s="305" t="s">
        <v>327</v>
      </c>
      <c r="B31" s="306"/>
      <c r="C31" s="196"/>
      <c r="D31" s="196"/>
      <c r="E31" s="303">
        <f t="shared" si="0"/>
        <v>0</v>
      </c>
      <c r="F31" s="196"/>
      <c r="G31" s="307"/>
    </row>
    <row r="32" spans="1:7" x14ac:dyDescent="0.25">
      <c r="A32" s="305" t="s">
        <v>330</v>
      </c>
      <c r="B32" s="306"/>
      <c r="C32" s="196"/>
      <c r="D32" s="196"/>
      <c r="E32" s="303">
        <f t="shared" si="0"/>
        <v>0</v>
      </c>
      <c r="F32" s="196"/>
      <c r="G32" s="307"/>
    </row>
    <row r="33" spans="1:7" x14ac:dyDescent="0.25">
      <c r="A33" s="305" t="s">
        <v>421</v>
      </c>
      <c r="B33" s="306"/>
      <c r="C33" s="196"/>
      <c r="D33" s="196"/>
      <c r="E33" s="303">
        <f t="shared" si="0"/>
        <v>0</v>
      </c>
      <c r="F33" s="196"/>
      <c r="G33" s="307"/>
    </row>
    <row r="34" spans="1:7" x14ac:dyDescent="0.25">
      <c r="A34" s="305" t="s">
        <v>422</v>
      </c>
      <c r="B34" s="306"/>
      <c r="C34" s="196"/>
      <c r="D34" s="196"/>
      <c r="E34" s="303">
        <f t="shared" si="0"/>
        <v>0</v>
      </c>
      <c r="F34" s="196"/>
      <c r="G34" s="307"/>
    </row>
    <row r="35" spans="1:7" ht="15" customHeight="1" thickBot="1" x14ac:dyDescent="0.3">
      <c r="A35" s="305" t="s">
        <v>423</v>
      </c>
      <c r="B35" s="308"/>
      <c r="C35" s="198"/>
      <c r="D35" s="198"/>
      <c r="E35" s="303">
        <f t="shared" si="0"/>
        <v>0</v>
      </c>
      <c r="F35" s="198"/>
      <c r="G35" s="309"/>
    </row>
    <row r="36" spans="1:7" ht="15" customHeight="1" thickBot="1" x14ac:dyDescent="0.3">
      <c r="A36" s="749" t="s">
        <v>370</v>
      </c>
      <c r="B36" s="750"/>
      <c r="C36" s="200">
        <f>SUM(C5:C35)</f>
        <v>29509</v>
      </c>
      <c r="D36" s="200">
        <f>SUM(D5:D35)</f>
        <v>0</v>
      </c>
      <c r="E36" s="200">
        <f>SUM(E5:E35)</f>
        <v>29509</v>
      </c>
      <c r="F36" s="200">
        <f>SUM(F5:F35)</f>
        <v>0</v>
      </c>
      <c r="G36" s="201">
        <f>SUM(G5:G35)</f>
        <v>0</v>
      </c>
    </row>
  </sheetData>
  <mergeCells count="7">
    <mergeCell ref="C1:G1"/>
    <mergeCell ref="E2:G2"/>
    <mergeCell ref="A36:B36"/>
    <mergeCell ref="A2:A3"/>
    <mergeCell ref="B2:B3"/>
    <mergeCell ref="C2:C3"/>
    <mergeCell ref="D2:D3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opLeftCell="A41" workbookViewId="0">
      <selection sqref="A1:E68"/>
    </sheetView>
  </sheetViews>
  <sheetFormatPr defaultColWidth="10.28515625" defaultRowHeight="15.75" x14ac:dyDescent="0.25"/>
  <cols>
    <col min="1" max="1" width="57.5703125" style="557" customWidth="1"/>
    <col min="2" max="2" width="5.28515625" style="558" customWidth="1"/>
    <col min="3" max="4" width="10.42578125" style="557" customWidth="1"/>
    <col min="5" max="5" width="10.42578125" style="587" customWidth="1"/>
    <col min="6" max="256" width="10.28515625" style="557"/>
    <col min="257" max="257" width="57.5703125" style="557" customWidth="1"/>
    <col min="258" max="258" width="5.28515625" style="557" customWidth="1"/>
    <col min="259" max="261" width="10.42578125" style="557" customWidth="1"/>
    <col min="262" max="512" width="10.28515625" style="557"/>
    <col min="513" max="513" width="57.5703125" style="557" customWidth="1"/>
    <col min="514" max="514" width="5.28515625" style="557" customWidth="1"/>
    <col min="515" max="517" width="10.42578125" style="557" customWidth="1"/>
    <col min="518" max="768" width="10.28515625" style="557"/>
    <col min="769" max="769" width="57.5703125" style="557" customWidth="1"/>
    <col min="770" max="770" width="5.28515625" style="557" customWidth="1"/>
    <col min="771" max="773" width="10.42578125" style="557" customWidth="1"/>
    <col min="774" max="1024" width="10.28515625" style="557"/>
    <col min="1025" max="1025" width="57.5703125" style="557" customWidth="1"/>
    <col min="1026" max="1026" width="5.28515625" style="557" customWidth="1"/>
    <col min="1027" max="1029" width="10.42578125" style="557" customWidth="1"/>
    <col min="1030" max="1280" width="10.28515625" style="557"/>
    <col min="1281" max="1281" width="57.5703125" style="557" customWidth="1"/>
    <col min="1282" max="1282" width="5.28515625" style="557" customWidth="1"/>
    <col min="1283" max="1285" width="10.42578125" style="557" customWidth="1"/>
    <col min="1286" max="1536" width="10.28515625" style="557"/>
    <col min="1537" max="1537" width="57.5703125" style="557" customWidth="1"/>
    <col min="1538" max="1538" width="5.28515625" style="557" customWidth="1"/>
    <col min="1539" max="1541" width="10.42578125" style="557" customWidth="1"/>
    <col min="1542" max="1792" width="10.28515625" style="557"/>
    <col min="1793" max="1793" width="57.5703125" style="557" customWidth="1"/>
    <col min="1794" max="1794" width="5.28515625" style="557" customWidth="1"/>
    <col min="1795" max="1797" width="10.42578125" style="557" customWidth="1"/>
    <col min="1798" max="2048" width="10.28515625" style="557"/>
    <col min="2049" max="2049" width="57.5703125" style="557" customWidth="1"/>
    <col min="2050" max="2050" width="5.28515625" style="557" customWidth="1"/>
    <col min="2051" max="2053" width="10.42578125" style="557" customWidth="1"/>
    <col min="2054" max="2304" width="10.28515625" style="557"/>
    <col min="2305" max="2305" width="57.5703125" style="557" customWidth="1"/>
    <col min="2306" max="2306" width="5.28515625" style="557" customWidth="1"/>
    <col min="2307" max="2309" width="10.42578125" style="557" customWidth="1"/>
    <col min="2310" max="2560" width="10.28515625" style="557"/>
    <col min="2561" max="2561" width="57.5703125" style="557" customWidth="1"/>
    <col min="2562" max="2562" width="5.28515625" style="557" customWidth="1"/>
    <col min="2563" max="2565" width="10.42578125" style="557" customWidth="1"/>
    <col min="2566" max="2816" width="10.28515625" style="557"/>
    <col min="2817" max="2817" width="57.5703125" style="557" customWidth="1"/>
    <col min="2818" max="2818" width="5.28515625" style="557" customWidth="1"/>
    <col min="2819" max="2821" width="10.42578125" style="557" customWidth="1"/>
    <col min="2822" max="3072" width="10.28515625" style="557"/>
    <col min="3073" max="3073" width="57.5703125" style="557" customWidth="1"/>
    <col min="3074" max="3074" width="5.28515625" style="557" customWidth="1"/>
    <col min="3075" max="3077" width="10.42578125" style="557" customWidth="1"/>
    <col min="3078" max="3328" width="10.28515625" style="557"/>
    <col min="3329" max="3329" width="57.5703125" style="557" customWidth="1"/>
    <col min="3330" max="3330" width="5.28515625" style="557" customWidth="1"/>
    <col min="3331" max="3333" width="10.42578125" style="557" customWidth="1"/>
    <col min="3334" max="3584" width="10.28515625" style="557"/>
    <col min="3585" max="3585" width="57.5703125" style="557" customWidth="1"/>
    <col min="3586" max="3586" width="5.28515625" style="557" customWidth="1"/>
    <col min="3587" max="3589" width="10.42578125" style="557" customWidth="1"/>
    <col min="3590" max="3840" width="10.28515625" style="557"/>
    <col min="3841" max="3841" width="57.5703125" style="557" customWidth="1"/>
    <col min="3842" max="3842" width="5.28515625" style="557" customWidth="1"/>
    <col min="3843" max="3845" width="10.42578125" style="557" customWidth="1"/>
    <col min="3846" max="4096" width="10.28515625" style="557"/>
    <col min="4097" max="4097" width="57.5703125" style="557" customWidth="1"/>
    <col min="4098" max="4098" width="5.28515625" style="557" customWidth="1"/>
    <col min="4099" max="4101" width="10.42578125" style="557" customWidth="1"/>
    <col min="4102" max="4352" width="10.28515625" style="557"/>
    <col min="4353" max="4353" width="57.5703125" style="557" customWidth="1"/>
    <col min="4354" max="4354" width="5.28515625" style="557" customWidth="1"/>
    <col min="4355" max="4357" width="10.42578125" style="557" customWidth="1"/>
    <col min="4358" max="4608" width="10.28515625" style="557"/>
    <col min="4609" max="4609" width="57.5703125" style="557" customWidth="1"/>
    <col min="4610" max="4610" width="5.28515625" style="557" customWidth="1"/>
    <col min="4611" max="4613" width="10.42578125" style="557" customWidth="1"/>
    <col min="4614" max="4864" width="10.28515625" style="557"/>
    <col min="4865" max="4865" width="57.5703125" style="557" customWidth="1"/>
    <col min="4866" max="4866" width="5.28515625" style="557" customWidth="1"/>
    <col min="4867" max="4869" width="10.42578125" style="557" customWidth="1"/>
    <col min="4870" max="5120" width="10.28515625" style="557"/>
    <col min="5121" max="5121" width="57.5703125" style="557" customWidth="1"/>
    <col min="5122" max="5122" width="5.28515625" style="557" customWidth="1"/>
    <col min="5123" max="5125" width="10.42578125" style="557" customWidth="1"/>
    <col min="5126" max="5376" width="10.28515625" style="557"/>
    <col min="5377" max="5377" width="57.5703125" style="557" customWidth="1"/>
    <col min="5378" max="5378" width="5.28515625" style="557" customWidth="1"/>
    <col min="5379" max="5381" width="10.42578125" style="557" customWidth="1"/>
    <col min="5382" max="5632" width="10.28515625" style="557"/>
    <col min="5633" max="5633" width="57.5703125" style="557" customWidth="1"/>
    <col min="5634" max="5634" width="5.28515625" style="557" customWidth="1"/>
    <col min="5635" max="5637" width="10.42578125" style="557" customWidth="1"/>
    <col min="5638" max="5888" width="10.28515625" style="557"/>
    <col min="5889" max="5889" width="57.5703125" style="557" customWidth="1"/>
    <col min="5890" max="5890" width="5.28515625" style="557" customWidth="1"/>
    <col min="5891" max="5893" width="10.42578125" style="557" customWidth="1"/>
    <col min="5894" max="6144" width="10.28515625" style="557"/>
    <col min="6145" max="6145" width="57.5703125" style="557" customWidth="1"/>
    <col min="6146" max="6146" width="5.28515625" style="557" customWidth="1"/>
    <col min="6147" max="6149" width="10.42578125" style="557" customWidth="1"/>
    <col min="6150" max="6400" width="10.28515625" style="557"/>
    <col min="6401" max="6401" width="57.5703125" style="557" customWidth="1"/>
    <col min="6402" max="6402" width="5.28515625" style="557" customWidth="1"/>
    <col min="6403" max="6405" width="10.42578125" style="557" customWidth="1"/>
    <col min="6406" max="6656" width="10.28515625" style="557"/>
    <col min="6657" max="6657" width="57.5703125" style="557" customWidth="1"/>
    <col min="6658" max="6658" width="5.28515625" style="557" customWidth="1"/>
    <col min="6659" max="6661" width="10.42578125" style="557" customWidth="1"/>
    <col min="6662" max="6912" width="10.28515625" style="557"/>
    <col min="6913" max="6913" width="57.5703125" style="557" customWidth="1"/>
    <col min="6914" max="6914" width="5.28515625" style="557" customWidth="1"/>
    <col min="6915" max="6917" width="10.42578125" style="557" customWidth="1"/>
    <col min="6918" max="7168" width="10.28515625" style="557"/>
    <col min="7169" max="7169" width="57.5703125" style="557" customWidth="1"/>
    <col min="7170" max="7170" width="5.28515625" style="557" customWidth="1"/>
    <col min="7171" max="7173" width="10.42578125" style="557" customWidth="1"/>
    <col min="7174" max="7424" width="10.28515625" style="557"/>
    <col min="7425" max="7425" width="57.5703125" style="557" customWidth="1"/>
    <col min="7426" max="7426" width="5.28515625" style="557" customWidth="1"/>
    <col min="7427" max="7429" width="10.42578125" style="557" customWidth="1"/>
    <col min="7430" max="7680" width="10.28515625" style="557"/>
    <col min="7681" max="7681" width="57.5703125" style="557" customWidth="1"/>
    <col min="7682" max="7682" width="5.28515625" style="557" customWidth="1"/>
    <col min="7683" max="7685" width="10.42578125" style="557" customWidth="1"/>
    <col min="7686" max="7936" width="10.28515625" style="557"/>
    <col min="7937" max="7937" width="57.5703125" style="557" customWidth="1"/>
    <col min="7938" max="7938" width="5.28515625" style="557" customWidth="1"/>
    <col min="7939" max="7941" width="10.42578125" style="557" customWidth="1"/>
    <col min="7942" max="8192" width="10.28515625" style="557"/>
    <col min="8193" max="8193" width="57.5703125" style="557" customWidth="1"/>
    <col min="8194" max="8194" width="5.28515625" style="557" customWidth="1"/>
    <col min="8195" max="8197" width="10.42578125" style="557" customWidth="1"/>
    <col min="8198" max="8448" width="10.28515625" style="557"/>
    <col min="8449" max="8449" width="57.5703125" style="557" customWidth="1"/>
    <col min="8450" max="8450" width="5.28515625" style="557" customWidth="1"/>
    <col min="8451" max="8453" width="10.42578125" style="557" customWidth="1"/>
    <col min="8454" max="8704" width="10.28515625" style="557"/>
    <col min="8705" max="8705" width="57.5703125" style="557" customWidth="1"/>
    <col min="8706" max="8706" width="5.28515625" style="557" customWidth="1"/>
    <col min="8707" max="8709" width="10.42578125" style="557" customWidth="1"/>
    <col min="8710" max="8960" width="10.28515625" style="557"/>
    <col min="8961" max="8961" width="57.5703125" style="557" customWidth="1"/>
    <col min="8962" max="8962" width="5.28515625" style="557" customWidth="1"/>
    <col min="8963" max="8965" width="10.42578125" style="557" customWidth="1"/>
    <col min="8966" max="9216" width="10.28515625" style="557"/>
    <col min="9217" max="9217" width="57.5703125" style="557" customWidth="1"/>
    <col min="9218" max="9218" width="5.28515625" style="557" customWidth="1"/>
    <col min="9219" max="9221" width="10.42578125" style="557" customWidth="1"/>
    <col min="9222" max="9472" width="10.28515625" style="557"/>
    <col min="9473" max="9473" width="57.5703125" style="557" customWidth="1"/>
    <col min="9474" max="9474" width="5.28515625" style="557" customWidth="1"/>
    <col min="9475" max="9477" width="10.42578125" style="557" customWidth="1"/>
    <col min="9478" max="9728" width="10.28515625" style="557"/>
    <col min="9729" max="9729" width="57.5703125" style="557" customWidth="1"/>
    <col min="9730" max="9730" width="5.28515625" style="557" customWidth="1"/>
    <col min="9731" max="9733" width="10.42578125" style="557" customWidth="1"/>
    <col min="9734" max="9984" width="10.28515625" style="557"/>
    <col min="9985" max="9985" width="57.5703125" style="557" customWidth="1"/>
    <col min="9986" max="9986" width="5.28515625" style="557" customWidth="1"/>
    <col min="9987" max="9989" width="10.42578125" style="557" customWidth="1"/>
    <col min="9990" max="10240" width="10.28515625" style="557"/>
    <col min="10241" max="10241" width="57.5703125" style="557" customWidth="1"/>
    <col min="10242" max="10242" width="5.28515625" style="557" customWidth="1"/>
    <col min="10243" max="10245" width="10.42578125" style="557" customWidth="1"/>
    <col min="10246" max="10496" width="10.28515625" style="557"/>
    <col min="10497" max="10497" width="57.5703125" style="557" customWidth="1"/>
    <col min="10498" max="10498" width="5.28515625" style="557" customWidth="1"/>
    <col min="10499" max="10501" width="10.42578125" style="557" customWidth="1"/>
    <col min="10502" max="10752" width="10.28515625" style="557"/>
    <col min="10753" max="10753" width="57.5703125" style="557" customWidth="1"/>
    <col min="10754" max="10754" width="5.28515625" style="557" customWidth="1"/>
    <col min="10755" max="10757" width="10.42578125" style="557" customWidth="1"/>
    <col min="10758" max="11008" width="10.28515625" style="557"/>
    <col min="11009" max="11009" width="57.5703125" style="557" customWidth="1"/>
    <col min="11010" max="11010" width="5.28515625" style="557" customWidth="1"/>
    <col min="11011" max="11013" width="10.42578125" style="557" customWidth="1"/>
    <col min="11014" max="11264" width="10.28515625" style="557"/>
    <col min="11265" max="11265" width="57.5703125" style="557" customWidth="1"/>
    <col min="11266" max="11266" width="5.28515625" style="557" customWidth="1"/>
    <col min="11267" max="11269" width="10.42578125" style="557" customWidth="1"/>
    <col min="11270" max="11520" width="10.28515625" style="557"/>
    <col min="11521" max="11521" width="57.5703125" style="557" customWidth="1"/>
    <col min="11522" max="11522" width="5.28515625" style="557" customWidth="1"/>
    <col min="11523" max="11525" width="10.42578125" style="557" customWidth="1"/>
    <col min="11526" max="11776" width="10.28515625" style="557"/>
    <col min="11777" max="11777" width="57.5703125" style="557" customWidth="1"/>
    <col min="11778" max="11778" width="5.28515625" style="557" customWidth="1"/>
    <col min="11779" max="11781" width="10.42578125" style="557" customWidth="1"/>
    <col min="11782" max="12032" width="10.28515625" style="557"/>
    <col min="12033" max="12033" width="57.5703125" style="557" customWidth="1"/>
    <col min="12034" max="12034" width="5.28515625" style="557" customWidth="1"/>
    <col min="12035" max="12037" width="10.42578125" style="557" customWidth="1"/>
    <col min="12038" max="12288" width="10.28515625" style="557"/>
    <col min="12289" max="12289" width="57.5703125" style="557" customWidth="1"/>
    <col min="12290" max="12290" width="5.28515625" style="557" customWidth="1"/>
    <col min="12291" max="12293" width="10.42578125" style="557" customWidth="1"/>
    <col min="12294" max="12544" width="10.28515625" style="557"/>
    <col min="12545" max="12545" width="57.5703125" style="557" customWidth="1"/>
    <col min="12546" max="12546" width="5.28515625" style="557" customWidth="1"/>
    <col min="12547" max="12549" width="10.42578125" style="557" customWidth="1"/>
    <col min="12550" max="12800" width="10.28515625" style="557"/>
    <col min="12801" max="12801" width="57.5703125" style="557" customWidth="1"/>
    <col min="12802" max="12802" width="5.28515625" style="557" customWidth="1"/>
    <col min="12803" max="12805" width="10.42578125" style="557" customWidth="1"/>
    <col min="12806" max="13056" width="10.28515625" style="557"/>
    <col min="13057" max="13057" width="57.5703125" style="557" customWidth="1"/>
    <col min="13058" max="13058" width="5.28515625" style="557" customWidth="1"/>
    <col min="13059" max="13061" width="10.42578125" style="557" customWidth="1"/>
    <col min="13062" max="13312" width="10.28515625" style="557"/>
    <col min="13313" max="13313" width="57.5703125" style="557" customWidth="1"/>
    <col min="13314" max="13314" width="5.28515625" style="557" customWidth="1"/>
    <col min="13315" max="13317" width="10.42578125" style="557" customWidth="1"/>
    <col min="13318" max="13568" width="10.28515625" style="557"/>
    <col min="13569" max="13569" width="57.5703125" style="557" customWidth="1"/>
    <col min="13570" max="13570" width="5.28515625" style="557" customWidth="1"/>
    <col min="13571" max="13573" width="10.42578125" style="557" customWidth="1"/>
    <col min="13574" max="13824" width="10.28515625" style="557"/>
    <col min="13825" max="13825" width="57.5703125" style="557" customWidth="1"/>
    <col min="13826" max="13826" width="5.28515625" style="557" customWidth="1"/>
    <col min="13827" max="13829" width="10.42578125" style="557" customWidth="1"/>
    <col min="13830" max="14080" width="10.28515625" style="557"/>
    <col min="14081" max="14081" width="57.5703125" style="557" customWidth="1"/>
    <col min="14082" max="14082" width="5.28515625" style="557" customWidth="1"/>
    <col min="14083" max="14085" width="10.42578125" style="557" customWidth="1"/>
    <col min="14086" max="14336" width="10.28515625" style="557"/>
    <col min="14337" max="14337" width="57.5703125" style="557" customWidth="1"/>
    <col min="14338" max="14338" width="5.28515625" style="557" customWidth="1"/>
    <col min="14339" max="14341" width="10.42578125" style="557" customWidth="1"/>
    <col min="14342" max="14592" width="10.28515625" style="557"/>
    <col min="14593" max="14593" width="57.5703125" style="557" customWidth="1"/>
    <col min="14594" max="14594" width="5.28515625" style="557" customWidth="1"/>
    <col min="14595" max="14597" width="10.42578125" style="557" customWidth="1"/>
    <col min="14598" max="14848" width="10.28515625" style="557"/>
    <col min="14849" max="14849" width="57.5703125" style="557" customWidth="1"/>
    <col min="14850" max="14850" width="5.28515625" style="557" customWidth="1"/>
    <col min="14851" max="14853" width="10.42578125" style="557" customWidth="1"/>
    <col min="14854" max="15104" width="10.28515625" style="557"/>
    <col min="15105" max="15105" width="57.5703125" style="557" customWidth="1"/>
    <col min="15106" max="15106" width="5.28515625" style="557" customWidth="1"/>
    <col min="15107" max="15109" width="10.42578125" style="557" customWidth="1"/>
    <col min="15110" max="15360" width="10.28515625" style="557"/>
    <col min="15361" max="15361" width="57.5703125" style="557" customWidth="1"/>
    <col min="15362" max="15362" width="5.28515625" style="557" customWidth="1"/>
    <col min="15363" max="15365" width="10.42578125" style="557" customWidth="1"/>
    <col min="15366" max="15616" width="10.28515625" style="557"/>
    <col min="15617" max="15617" width="57.5703125" style="557" customWidth="1"/>
    <col min="15618" max="15618" width="5.28515625" style="557" customWidth="1"/>
    <col min="15619" max="15621" width="10.42578125" style="557" customWidth="1"/>
    <col min="15622" max="15872" width="10.28515625" style="557"/>
    <col min="15873" max="15873" width="57.5703125" style="557" customWidth="1"/>
    <col min="15874" max="15874" width="5.28515625" style="557" customWidth="1"/>
    <col min="15875" max="15877" width="10.42578125" style="557" customWidth="1"/>
    <col min="15878" max="16128" width="10.28515625" style="557"/>
    <col min="16129" max="16129" width="57.5703125" style="557" customWidth="1"/>
    <col min="16130" max="16130" width="5.28515625" style="557" customWidth="1"/>
    <col min="16131" max="16133" width="10.42578125" style="557" customWidth="1"/>
    <col min="16134" max="16384" width="10.28515625" style="557"/>
  </cols>
  <sheetData>
    <row r="1" spans="1:7" ht="49.5" customHeight="1" x14ac:dyDescent="0.25">
      <c r="A1" s="756" t="str">
        <f>+CONCATENATE("VAGYONKIMUTATÁS",CHAR(10),"a könyvviteli mérlegben értékkel szereplő eszközökről",CHAR(10),LEFT([2]ÖSSZEFÜGGÉSEK!A4,4),".")</f>
        <v>VAGYONKIMUTATÁS
a könyvviteli mérlegben értékkel szereplő eszközökről
2015.</v>
      </c>
      <c r="B1" s="757"/>
      <c r="C1" s="757"/>
      <c r="D1" s="757"/>
      <c r="E1" s="757"/>
    </row>
    <row r="2" spans="1:7" ht="16.5" thickBot="1" x14ac:dyDescent="0.3">
      <c r="C2" s="758" t="s">
        <v>446</v>
      </c>
      <c r="D2" s="758"/>
      <c r="E2" s="758"/>
      <c r="G2" s="655"/>
    </row>
    <row r="3" spans="1:7" ht="15.75" customHeight="1" x14ac:dyDescent="0.25">
      <c r="A3" s="759" t="s">
        <v>447</v>
      </c>
      <c r="B3" s="762" t="s">
        <v>448</v>
      </c>
      <c r="C3" s="765" t="s">
        <v>449</v>
      </c>
      <c r="D3" s="765" t="s">
        <v>450</v>
      </c>
      <c r="E3" s="767" t="s">
        <v>451</v>
      </c>
    </row>
    <row r="4" spans="1:7" ht="11.25" customHeight="1" x14ac:dyDescent="0.25">
      <c r="A4" s="760"/>
      <c r="B4" s="763"/>
      <c r="C4" s="766"/>
      <c r="D4" s="766"/>
      <c r="E4" s="768"/>
    </row>
    <row r="5" spans="1:7" x14ac:dyDescent="0.25">
      <c r="A5" s="761"/>
      <c r="B5" s="764"/>
      <c r="C5" s="769" t="s">
        <v>452</v>
      </c>
      <c r="D5" s="769"/>
      <c r="E5" s="770"/>
    </row>
    <row r="6" spans="1:7" s="562" customFormat="1" ht="16.5" thickBot="1" x14ac:dyDescent="0.3">
      <c r="A6" s="559" t="s">
        <v>453</v>
      </c>
      <c r="B6" s="560" t="s">
        <v>8</v>
      </c>
      <c r="C6" s="560" t="s">
        <v>9</v>
      </c>
      <c r="D6" s="560" t="s">
        <v>10</v>
      </c>
      <c r="E6" s="561" t="s">
        <v>336</v>
      </c>
    </row>
    <row r="7" spans="1:7" s="567" customFormat="1" x14ac:dyDescent="0.25">
      <c r="A7" s="563" t="s">
        <v>454</v>
      </c>
      <c r="B7" s="564" t="s">
        <v>455</v>
      </c>
      <c r="C7" s="565"/>
      <c r="D7" s="565"/>
      <c r="E7" s="566"/>
    </row>
    <row r="8" spans="1:7" s="567" customFormat="1" x14ac:dyDescent="0.25">
      <c r="A8" s="568" t="s">
        <v>456</v>
      </c>
      <c r="B8" s="569" t="s">
        <v>457</v>
      </c>
      <c r="C8" s="570">
        <f>+C9+C14+C19+C24+C29</f>
        <v>1151655</v>
      </c>
      <c r="D8" s="570">
        <v>817475</v>
      </c>
      <c r="E8" s="571">
        <f>+E9+E14+E19+E24+E29</f>
        <v>1407039</v>
      </c>
    </row>
    <row r="9" spans="1:7" s="567" customFormat="1" x14ac:dyDescent="0.25">
      <c r="A9" s="568" t="s">
        <v>458</v>
      </c>
      <c r="B9" s="569" t="s">
        <v>459</v>
      </c>
      <c r="C9" s="570">
        <v>938050</v>
      </c>
      <c r="D9" s="570">
        <v>669823</v>
      </c>
      <c r="E9" s="571">
        <v>1186434</v>
      </c>
    </row>
    <row r="10" spans="1:7" s="567" customFormat="1" x14ac:dyDescent="0.25">
      <c r="A10" s="572" t="s">
        <v>460</v>
      </c>
      <c r="B10" s="569" t="s">
        <v>461</v>
      </c>
      <c r="C10" s="573"/>
      <c r="D10" s="573"/>
      <c r="E10" s="574"/>
    </row>
    <row r="11" spans="1:7" s="567" customFormat="1" ht="26.25" customHeight="1" x14ac:dyDescent="0.25">
      <c r="A11" s="572" t="s">
        <v>462</v>
      </c>
      <c r="B11" s="569" t="s">
        <v>463</v>
      </c>
      <c r="C11" s="575"/>
      <c r="D11" s="575"/>
      <c r="E11" s="576"/>
    </row>
    <row r="12" spans="1:7" s="567" customFormat="1" ht="22.5" x14ac:dyDescent="0.25">
      <c r="A12" s="572" t="s">
        <v>464</v>
      </c>
      <c r="B12" s="569" t="s">
        <v>465</v>
      </c>
      <c r="C12" s="575"/>
      <c r="D12" s="575"/>
      <c r="E12" s="576"/>
    </row>
    <row r="13" spans="1:7" s="567" customFormat="1" x14ac:dyDescent="0.25">
      <c r="A13" s="572" t="s">
        <v>466</v>
      </c>
      <c r="B13" s="569" t="s">
        <v>467</v>
      </c>
      <c r="C13" s="575"/>
      <c r="D13" s="575"/>
      <c r="E13" s="576"/>
    </row>
    <row r="14" spans="1:7" s="567" customFormat="1" x14ac:dyDescent="0.25">
      <c r="A14" s="568" t="s">
        <v>468</v>
      </c>
      <c r="B14" s="569" t="s">
        <v>469</v>
      </c>
      <c r="C14" s="577">
        <v>213605</v>
      </c>
      <c r="D14" s="577">
        <v>147652</v>
      </c>
      <c r="E14" s="578">
        <v>220605</v>
      </c>
    </row>
    <row r="15" spans="1:7" s="567" customFormat="1" x14ac:dyDescent="0.25">
      <c r="A15" s="572" t="s">
        <v>620</v>
      </c>
      <c r="B15" s="569" t="s">
        <v>470</v>
      </c>
      <c r="C15" s="575">
        <v>213605</v>
      </c>
      <c r="D15" s="575">
        <v>147652</v>
      </c>
      <c r="E15" s="576">
        <v>220605</v>
      </c>
    </row>
    <row r="16" spans="1:7" s="567" customFormat="1" ht="22.5" x14ac:dyDescent="0.25">
      <c r="A16" s="572" t="s">
        <v>471</v>
      </c>
      <c r="B16" s="569" t="s">
        <v>266</v>
      </c>
      <c r="C16" s="575"/>
      <c r="D16" s="575"/>
      <c r="E16" s="576"/>
    </row>
    <row r="17" spans="1:5" s="567" customFormat="1" x14ac:dyDescent="0.25">
      <c r="A17" s="572" t="s">
        <v>472</v>
      </c>
      <c r="B17" s="569" t="s">
        <v>268</v>
      </c>
      <c r="C17" s="575"/>
      <c r="D17" s="575"/>
      <c r="E17" s="576"/>
    </row>
    <row r="18" spans="1:5" s="567" customFormat="1" x14ac:dyDescent="0.25">
      <c r="A18" s="572" t="s">
        <v>473</v>
      </c>
      <c r="B18" s="569" t="s">
        <v>287</v>
      </c>
      <c r="C18" s="575"/>
      <c r="D18" s="575"/>
      <c r="E18" s="576"/>
    </row>
    <row r="19" spans="1:5" s="567" customFormat="1" x14ac:dyDescent="0.25">
      <c r="A19" s="568" t="s">
        <v>474</v>
      </c>
      <c r="B19" s="569" t="s">
        <v>290</v>
      </c>
      <c r="C19" s="577">
        <f>+C20+C21+C22+C23</f>
        <v>0</v>
      </c>
      <c r="D19" s="577">
        <f>+D20+D21+D22+D23</f>
        <v>0</v>
      </c>
      <c r="E19" s="578">
        <f>+E20+E21+E22+E23</f>
        <v>0</v>
      </c>
    </row>
    <row r="20" spans="1:5" s="567" customFormat="1" x14ac:dyDescent="0.25">
      <c r="A20" s="572" t="s">
        <v>475</v>
      </c>
      <c r="B20" s="569" t="s">
        <v>293</v>
      </c>
      <c r="C20" s="575"/>
      <c r="D20" s="575"/>
      <c r="E20" s="576"/>
    </row>
    <row r="21" spans="1:5" s="567" customFormat="1" x14ac:dyDescent="0.25">
      <c r="A21" s="572" t="s">
        <v>476</v>
      </c>
      <c r="B21" s="569" t="s">
        <v>296</v>
      </c>
      <c r="C21" s="575"/>
      <c r="D21" s="575"/>
      <c r="E21" s="576"/>
    </row>
    <row r="22" spans="1:5" s="567" customFormat="1" x14ac:dyDescent="0.25">
      <c r="A22" s="572" t="s">
        <v>477</v>
      </c>
      <c r="B22" s="569" t="s">
        <v>299</v>
      </c>
      <c r="C22" s="575"/>
      <c r="D22" s="575"/>
      <c r="E22" s="576"/>
    </row>
    <row r="23" spans="1:5" s="567" customFormat="1" x14ac:dyDescent="0.25">
      <c r="A23" s="572" t="s">
        <v>478</v>
      </c>
      <c r="B23" s="569" t="s">
        <v>302</v>
      </c>
      <c r="C23" s="575"/>
      <c r="D23" s="575"/>
      <c r="E23" s="576"/>
    </row>
    <row r="24" spans="1:5" s="567" customFormat="1" x14ac:dyDescent="0.25">
      <c r="A24" s="568" t="s">
        <v>479</v>
      </c>
      <c r="B24" s="569" t="s">
        <v>305</v>
      </c>
      <c r="C24" s="577">
        <f>+C25+C26+C27+C28</f>
        <v>0</v>
      </c>
      <c r="D24" s="577">
        <f>+D25+D26+D27+D28</f>
        <v>0</v>
      </c>
      <c r="E24" s="578">
        <f>+E25+E26+E27+E28</f>
        <v>0</v>
      </c>
    </row>
    <row r="25" spans="1:5" s="567" customFormat="1" x14ac:dyDescent="0.25">
      <c r="A25" s="572" t="s">
        <v>480</v>
      </c>
      <c r="B25" s="569" t="s">
        <v>308</v>
      </c>
      <c r="C25" s="575"/>
      <c r="D25" s="575"/>
      <c r="E25" s="576"/>
    </row>
    <row r="26" spans="1:5" s="567" customFormat="1" x14ac:dyDescent="0.25">
      <c r="A26" s="572" t="s">
        <v>481</v>
      </c>
      <c r="B26" s="569" t="s">
        <v>311</v>
      </c>
      <c r="C26" s="575"/>
      <c r="D26" s="575"/>
      <c r="E26" s="576"/>
    </row>
    <row r="27" spans="1:5" s="567" customFormat="1" x14ac:dyDescent="0.25">
      <c r="A27" s="572" t="s">
        <v>482</v>
      </c>
      <c r="B27" s="569" t="s">
        <v>313</v>
      </c>
      <c r="C27" s="575"/>
      <c r="D27" s="575"/>
      <c r="E27" s="576"/>
    </row>
    <row r="28" spans="1:5" s="567" customFormat="1" x14ac:dyDescent="0.25">
      <c r="A28" s="572" t="s">
        <v>483</v>
      </c>
      <c r="B28" s="569" t="s">
        <v>315</v>
      </c>
      <c r="C28" s="575"/>
      <c r="D28" s="575"/>
      <c r="E28" s="576"/>
    </row>
    <row r="29" spans="1:5" s="567" customFormat="1" x14ac:dyDescent="0.25">
      <c r="A29" s="568" t="s">
        <v>484</v>
      </c>
      <c r="B29" s="569" t="s">
        <v>317</v>
      </c>
      <c r="C29" s="577">
        <f>+C30+C31+C32+C33</f>
        <v>0</v>
      </c>
      <c r="D29" s="577">
        <f>+D30+D31+D32+D33</f>
        <v>0</v>
      </c>
      <c r="E29" s="578">
        <f>+E30+E31+E32+E33</f>
        <v>0</v>
      </c>
    </row>
    <row r="30" spans="1:5" s="567" customFormat="1" x14ac:dyDescent="0.25">
      <c r="A30" s="572" t="s">
        <v>485</v>
      </c>
      <c r="B30" s="569" t="s">
        <v>319</v>
      </c>
      <c r="C30" s="575"/>
      <c r="D30" s="575"/>
      <c r="E30" s="576"/>
    </row>
    <row r="31" spans="1:5" s="567" customFormat="1" ht="22.5" x14ac:dyDescent="0.25">
      <c r="A31" s="572" t="s">
        <v>486</v>
      </c>
      <c r="B31" s="569" t="s">
        <v>321</v>
      </c>
      <c r="C31" s="575"/>
      <c r="D31" s="575"/>
      <c r="E31" s="576"/>
    </row>
    <row r="32" spans="1:5" s="567" customFormat="1" x14ac:dyDescent="0.25">
      <c r="A32" s="572" t="s">
        <v>487</v>
      </c>
      <c r="B32" s="569" t="s">
        <v>324</v>
      </c>
      <c r="C32" s="575"/>
      <c r="D32" s="575"/>
      <c r="E32" s="576"/>
    </row>
    <row r="33" spans="1:5" s="567" customFormat="1" x14ac:dyDescent="0.25">
      <c r="A33" s="572" t="s">
        <v>488</v>
      </c>
      <c r="B33" s="569" t="s">
        <v>327</v>
      </c>
      <c r="C33" s="575"/>
      <c r="D33" s="575"/>
      <c r="E33" s="576"/>
    </row>
    <row r="34" spans="1:5" s="567" customFormat="1" x14ac:dyDescent="0.25">
      <c r="A34" s="568" t="s">
        <v>489</v>
      </c>
      <c r="B34" s="569" t="s">
        <v>330</v>
      </c>
      <c r="C34" s="577">
        <f>+C35+C40+C45</f>
        <v>150</v>
      </c>
      <c r="D34" s="577">
        <f>+D35+D40+D45</f>
        <v>150</v>
      </c>
      <c r="E34" s="578">
        <f>+E35+E40+E45</f>
        <v>150</v>
      </c>
    </row>
    <row r="35" spans="1:5" s="567" customFormat="1" x14ac:dyDescent="0.25">
      <c r="A35" s="568" t="s">
        <v>490</v>
      </c>
      <c r="B35" s="569" t="s">
        <v>421</v>
      </c>
      <c r="C35" s="577">
        <f>+C36+C37+C38+C39</f>
        <v>150</v>
      </c>
      <c r="D35" s="577">
        <v>150</v>
      </c>
      <c r="E35" s="578">
        <f>+E36+E37+E38+E39</f>
        <v>150</v>
      </c>
    </row>
    <row r="36" spans="1:5" s="567" customFormat="1" x14ac:dyDescent="0.25">
      <c r="A36" s="572" t="s">
        <v>491</v>
      </c>
      <c r="B36" s="569" t="s">
        <v>422</v>
      </c>
      <c r="C36" s="575">
        <v>150</v>
      </c>
      <c r="D36" s="575"/>
      <c r="E36" s="576">
        <v>150</v>
      </c>
    </row>
    <row r="37" spans="1:5" s="567" customFormat="1" x14ac:dyDescent="0.25">
      <c r="A37" s="572" t="s">
        <v>492</v>
      </c>
      <c r="B37" s="569" t="s">
        <v>423</v>
      </c>
      <c r="C37" s="575"/>
      <c r="D37" s="575"/>
      <c r="E37" s="576"/>
    </row>
    <row r="38" spans="1:5" s="567" customFormat="1" x14ac:dyDescent="0.25">
      <c r="A38" s="572" t="s">
        <v>493</v>
      </c>
      <c r="B38" s="569" t="s">
        <v>494</v>
      </c>
      <c r="C38" s="575"/>
      <c r="D38" s="575"/>
      <c r="E38" s="576"/>
    </row>
    <row r="39" spans="1:5" s="567" customFormat="1" x14ac:dyDescent="0.25">
      <c r="A39" s="572" t="s">
        <v>495</v>
      </c>
      <c r="B39" s="569" t="s">
        <v>496</v>
      </c>
      <c r="C39" s="575"/>
      <c r="D39" s="575"/>
      <c r="E39" s="576"/>
    </row>
    <row r="40" spans="1:5" s="567" customFormat="1" x14ac:dyDescent="0.25">
      <c r="A40" s="568" t="s">
        <v>497</v>
      </c>
      <c r="B40" s="569" t="s">
        <v>498</v>
      </c>
      <c r="C40" s="577">
        <f>+C41+C42+C43+C44</f>
        <v>0</v>
      </c>
      <c r="D40" s="577">
        <f>+D41+D42+D43+D44</f>
        <v>0</v>
      </c>
      <c r="E40" s="578">
        <f>+E41+E42+E43+E44</f>
        <v>0</v>
      </c>
    </row>
    <row r="41" spans="1:5" s="567" customFormat="1" x14ac:dyDescent="0.25">
      <c r="A41" s="572" t="s">
        <v>499</v>
      </c>
      <c r="B41" s="569" t="s">
        <v>500</v>
      </c>
      <c r="C41" s="575"/>
      <c r="D41" s="575"/>
      <c r="E41" s="576"/>
    </row>
    <row r="42" spans="1:5" s="567" customFormat="1" ht="22.5" x14ac:dyDescent="0.25">
      <c r="A42" s="572" t="s">
        <v>501</v>
      </c>
      <c r="B42" s="569" t="s">
        <v>502</v>
      </c>
      <c r="C42" s="575"/>
      <c r="D42" s="575"/>
      <c r="E42" s="576"/>
    </row>
    <row r="43" spans="1:5" s="567" customFormat="1" x14ac:dyDescent="0.25">
      <c r="A43" s="572" t="s">
        <v>503</v>
      </c>
      <c r="B43" s="569" t="s">
        <v>504</v>
      </c>
      <c r="C43" s="575"/>
      <c r="D43" s="575"/>
      <c r="E43" s="576"/>
    </row>
    <row r="44" spans="1:5" s="567" customFormat="1" x14ac:dyDescent="0.25">
      <c r="A44" s="572" t="s">
        <v>505</v>
      </c>
      <c r="B44" s="569" t="s">
        <v>506</v>
      </c>
      <c r="C44" s="575"/>
      <c r="D44" s="575"/>
      <c r="E44" s="576"/>
    </row>
    <row r="45" spans="1:5" s="567" customFormat="1" x14ac:dyDescent="0.25">
      <c r="A45" s="568" t="s">
        <v>507</v>
      </c>
      <c r="B45" s="569" t="s">
        <v>508</v>
      </c>
      <c r="C45" s="577">
        <f>+C46+C47+C48+C49</f>
        <v>0</v>
      </c>
      <c r="D45" s="577">
        <f>+D46+D47+D48+D49</f>
        <v>0</v>
      </c>
      <c r="E45" s="578">
        <f>+E46+E47+E48+E49</f>
        <v>0</v>
      </c>
    </row>
    <row r="46" spans="1:5" s="567" customFormat="1" x14ac:dyDescent="0.25">
      <c r="A46" s="572" t="s">
        <v>509</v>
      </c>
      <c r="B46" s="569" t="s">
        <v>510</v>
      </c>
      <c r="C46" s="575"/>
      <c r="D46" s="575"/>
      <c r="E46" s="576"/>
    </row>
    <row r="47" spans="1:5" s="567" customFormat="1" ht="22.5" x14ac:dyDescent="0.25">
      <c r="A47" s="572" t="s">
        <v>511</v>
      </c>
      <c r="B47" s="569" t="s">
        <v>512</v>
      </c>
      <c r="C47" s="575"/>
      <c r="D47" s="575"/>
      <c r="E47" s="576"/>
    </row>
    <row r="48" spans="1:5" s="567" customFormat="1" x14ac:dyDescent="0.25">
      <c r="A48" s="572" t="s">
        <v>513</v>
      </c>
      <c r="B48" s="569" t="s">
        <v>514</v>
      </c>
      <c r="C48" s="575"/>
      <c r="D48" s="575"/>
      <c r="E48" s="576"/>
    </row>
    <row r="49" spans="1:5" s="567" customFormat="1" x14ac:dyDescent="0.25">
      <c r="A49" s="572" t="s">
        <v>515</v>
      </c>
      <c r="B49" s="569" t="s">
        <v>516</v>
      </c>
      <c r="C49" s="575"/>
      <c r="D49" s="575"/>
      <c r="E49" s="576"/>
    </row>
    <row r="50" spans="1:5" s="567" customFormat="1" x14ac:dyDescent="0.25">
      <c r="A50" s="568" t="s">
        <v>517</v>
      </c>
      <c r="B50" s="569" t="s">
        <v>518</v>
      </c>
      <c r="C50" s="575">
        <v>1460805</v>
      </c>
      <c r="D50" s="575">
        <v>1394690</v>
      </c>
      <c r="E50" s="576">
        <v>1490389</v>
      </c>
    </row>
    <row r="51" spans="1:5" s="567" customFormat="1" ht="21" x14ac:dyDescent="0.25">
      <c r="A51" s="568" t="s">
        <v>519</v>
      </c>
      <c r="B51" s="569" t="s">
        <v>520</v>
      </c>
      <c r="C51" s="577">
        <f>+C7+C8+C34+C50</f>
        <v>2612610</v>
      </c>
      <c r="D51" s="577">
        <f>+D7+D8+D34+D50</f>
        <v>2212315</v>
      </c>
      <c r="E51" s="578">
        <f>+E7+E8+E34+E50</f>
        <v>2897578</v>
      </c>
    </row>
    <row r="52" spans="1:5" s="567" customFormat="1" x14ac:dyDescent="0.25">
      <c r="A52" s="568" t="s">
        <v>521</v>
      </c>
      <c r="B52" s="569" t="s">
        <v>522</v>
      </c>
      <c r="C52" s="575">
        <v>58</v>
      </c>
      <c r="D52" s="575">
        <v>58</v>
      </c>
      <c r="E52" s="576">
        <v>58</v>
      </c>
    </row>
    <row r="53" spans="1:5" s="567" customFormat="1" x14ac:dyDescent="0.25">
      <c r="A53" s="568" t="s">
        <v>523</v>
      </c>
      <c r="B53" s="569" t="s">
        <v>524</v>
      </c>
      <c r="C53" s="575">
        <v>42000</v>
      </c>
      <c r="D53" s="575">
        <v>42000</v>
      </c>
      <c r="E53" s="576">
        <v>42000</v>
      </c>
    </row>
    <row r="54" spans="1:5" s="567" customFormat="1" x14ac:dyDescent="0.25">
      <c r="A54" s="568" t="s">
        <v>525</v>
      </c>
      <c r="B54" s="569" t="s">
        <v>526</v>
      </c>
      <c r="C54" s="577">
        <f>+C52+C53</f>
        <v>42058</v>
      </c>
      <c r="D54" s="577">
        <f>+D52+D53</f>
        <v>42058</v>
      </c>
      <c r="E54" s="578">
        <f>+E52+E53</f>
        <v>42058</v>
      </c>
    </row>
    <row r="55" spans="1:5" s="567" customFormat="1" x14ac:dyDescent="0.25">
      <c r="A55" s="568" t="s">
        <v>527</v>
      </c>
      <c r="B55" s="569" t="s">
        <v>528</v>
      </c>
      <c r="C55" s="575"/>
      <c r="D55" s="575"/>
      <c r="E55" s="576"/>
    </row>
    <row r="56" spans="1:5" s="567" customFormat="1" x14ac:dyDescent="0.25">
      <c r="A56" s="568" t="s">
        <v>529</v>
      </c>
      <c r="B56" s="569" t="s">
        <v>530</v>
      </c>
      <c r="C56" s="575">
        <v>211</v>
      </c>
      <c r="D56" s="575">
        <v>211</v>
      </c>
      <c r="E56" s="576">
        <v>211</v>
      </c>
    </row>
    <row r="57" spans="1:5" s="567" customFormat="1" x14ac:dyDescent="0.25">
      <c r="A57" s="568" t="s">
        <v>531</v>
      </c>
      <c r="B57" s="569" t="s">
        <v>532</v>
      </c>
      <c r="C57" s="575">
        <v>89334</v>
      </c>
      <c r="D57" s="575">
        <v>89334</v>
      </c>
      <c r="E57" s="576">
        <v>89334</v>
      </c>
    </row>
    <row r="58" spans="1:5" s="567" customFormat="1" x14ac:dyDescent="0.25">
      <c r="A58" s="568" t="s">
        <v>533</v>
      </c>
      <c r="B58" s="569" t="s">
        <v>534</v>
      </c>
      <c r="C58" s="575"/>
      <c r="D58" s="575"/>
      <c r="E58" s="576"/>
    </row>
    <row r="59" spans="1:5" s="567" customFormat="1" x14ac:dyDescent="0.25">
      <c r="A59" s="568" t="s">
        <v>535</v>
      </c>
      <c r="B59" s="569" t="s">
        <v>536</v>
      </c>
      <c r="C59" s="577">
        <f>+C55+C56+C57+C58</f>
        <v>89545</v>
      </c>
      <c r="D59" s="577">
        <f>+D55+D56+D57+D58</f>
        <v>89545</v>
      </c>
      <c r="E59" s="578">
        <f>+E55+E56+E57+E58</f>
        <v>89545</v>
      </c>
    </row>
    <row r="60" spans="1:5" s="567" customFormat="1" x14ac:dyDescent="0.25">
      <c r="A60" s="568" t="s">
        <v>537</v>
      </c>
      <c r="B60" s="569" t="s">
        <v>538</v>
      </c>
      <c r="C60" s="575"/>
      <c r="D60" s="575"/>
      <c r="E60" s="576"/>
    </row>
    <row r="61" spans="1:5" s="567" customFormat="1" x14ac:dyDescent="0.25">
      <c r="A61" s="568" t="s">
        <v>539</v>
      </c>
      <c r="B61" s="569" t="s">
        <v>540</v>
      </c>
      <c r="C61" s="575">
        <v>11347</v>
      </c>
      <c r="D61" s="575">
        <v>11347</v>
      </c>
      <c r="E61" s="576">
        <v>11347</v>
      </c>
    </row>
    <row r="62" spans="1:5" s="567" customFormat="1" x14ac:dyDescent="0.25">
      <c r="A62" s="568" t="s">
        <v>541</v>
      </c>
      <c r="B62" s="569" t="s">
        <v>542</v>
      </c>
      <c r="C62" s="575">
        <v>1243</v>
      </c>
      <c r="D62" s="575">
        <v>1243</v>
      </c>
      <c r="E62" s="576">
        <v>1243</v>
      </c>
    </row>
    <row r="63" spans="1:5" s="567" customFormat="1" x14ac:dyDescent="0.25">
      <c r="A63" s="568" t="s">
        <v>543</v>
      </c>
      <c r="B63" s="569" t="s">
        <v>544</v>
      </c>
      <c r="C63" s="577">
        <f>+C60+C61+C62</f>
        <v>12590</v>
      </c>
      <c r="D63" s="577">
        <f>+D60+D61+D62</f>
        <v>12590</v>
      </c>
      <c r="E63" s="578">
        <f>+E60+E61+E62</f>
        <v>12590</v>
      </c>
    </row>
    <row r="64" spans="1:5" s="567" customFormat="1" x14ac:dyDescent="0.25">
      <c r="A64" s="568" t="s">
        <v>545</v>
      </c>
      <c r="B64" s="569" t="s">
        <v>546</v>
      </c>
      <c r="C64" s="575">
        <v>645</v>
      </c>
      <c r="D64" s="575">
        <v>645</v>
      </c>
      <c r="E64" s="576">
        <v>645</v>
      </c>
    </row>
    <row r="65" spans="1:5" s="567" customFormat="1" ht="21" x14ac:dyDescent="0.25">
      <c r="A65" s="568" t="s">
        <v>547</v>
      </c>
      <c r="B65" s="569" t="s">
        <v>548</v>
      </c>
      <c r="C65" s="575"/>
      <c r="D65" s="575"/>
      <c r="E65" s="576"/>
    </row>
    <row r="66" spans="1:5" s="567" customFormat="1" x14ac:dyDescent="0.25">
      <c r="A66" s="568" t="s">
        <v>549</v>
      </c>
      <c r="B66" s="569" t="s">
        <v>550</v>
      </c>
      <c r="C66" s="577">
        <f>+C64+C65</f>
        <v>645</v>
      </c>
      <c r="D66" s="577">
        <f>+D64+D65</f>
        <v>645</v>
      </c>
      <c r="E66" s="578">
        <f>+E64+E65</f>
        <v>645</v>
      </c>
    </row>
    <row r="67" spans="1:5" s="567" customFormat="1" x14ac:dyDescent="0.25">
      <c r="A67" s="568" t="s">
        <v>551</v>
      </c>
      <c r="B67" s="569" t="s">
        <v>552</v>
      </c>
      <c r="C67" s="575"/>
      <c r="D67" s="575"/>
      <c r="E67" s="576"/>
    </row>
    <row r="68" spans="1:5" s="567" customFormat="1" ht="16.5" thickBot="1" x14ac:dyDescent="0.3">
      <c r="A68" s="579" t="s">
        <v>553</v>
      </c>
      <c r="B68" s="580" t="s">
        <v>554</v>
      </c>
      <c r="C68" s="581">
        <f>+C51+C54+C59+C63+C66+C67</f>
        <v>2757448</v>
      </c>
      <c r="D68" s="581">
        <f>+D51+D54+D59+D63+D66+D67</f>
        <v>2357153</v>
      </c>
      <c r="E68" s="582">
        <f>+E51+E54+E59+E63+E66+E67</f>
        <v>3042416</v>
      </c>
    </row>
    <row r="69" spans="1:5" x14ac:dyDescent="0.25">
      <c r="A69" s="583"/>
      <c r="C69" s="584"/>
      <c r="D69" s="584"/>
      <c r="E69" s="585"/>
    </row>
    <row r="70" spans="1:5" x14ac:dyDescent="0.25">
      <c r="A70" s="583"/>
      <c r="C70" s="584"/>
      <c r="D70" s="584"/>
      <c r="E70" s="585"/>
    </row>
    <row r="71" spans="1:5" x14ac:dyDescent="0.25">
      <c r="A71" s="586"/>
      <c r="C71" s="584"/>
      <c r="D71" s="584"/>
      <c r="E71" s="585"/>
    </row>
    <row r="72" spans="1:5" x14ac:dyDescent="0.25">
      <c r="A72" s="755"/>
      <c r="B72" s="755"/>
      <c r="C72" s="755"/>
      <c r="D72" s="755"/>
      <c r="E72" s="755"/>
    </row>
    <row r="73" spans="1:5" x14ac:dyDescent="0.25">
      <c r="A73" s="755"/>
      <c r="B73" s="755"/>
      <c r="C73" s="755"/>
      <c r="D73" s="755"/>
      <c r="E73" s="755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ageMargins left="0.7" right="0.7" top="0.75" bottom="0.75" header="0.3" footer="0.3"/>
  <pageSetup paperSize="9" scale="94" fitToHeight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sqref="A1:C21"/>
    </sheetView>
  </sheetViews>
  <sheetFormatPr defaultRowHeight="12.75" x14ac:dyDescent="0.25"/>
  <cols>
    <col min="1" max="1" width="61" style="589" customWidth="1"/>
    <col min="2" max="2" width="5.28515625" style="590" customWidth="1"/>
    <col min="3" max="3" width="15.42578125" style="588" customWidth="1"/>
    <col min="4" max="256" width="9.140625" style="588"/>
    <col min="257" max="257" width="61" style="588" customWidth="1"/>
    <col min="258" max="258" width="5.28515625" style="588" customWidth="1"/>
    <col min="259" max="259" width="15.42578125" style="588" customWidth="1"/>
    <col min="260" max="512" width="9.140625" style="588"/>
    <col min="513" max="513" width="61" style="588" customWidth="1"/>
    <col min="514" max="514" width="5.28515625" style="588" customWidth="1"/>
    <col min="515" max="515" width="15.42578125" style="588" customWidth="1"/>
    <col min="516" max="768" width="9.140625" style="588"/>
    <col min="769" max="769" width="61" style="588" customWidth="1"/>
    <col min="770" max="770" width="5.28515625" style="588" customWidth="1"/>
    <col min="771" max="771" width="15.42578125" style="588" customWidth="1"/>
    <col min="772" max="1024" width="9.140625" style="588"/>
    <col min="1025" max="1025" width="61" style="588" customWidth="1"/>
    <col min="1026" max="1026" width="5.28515625" style="588" customWidth="1"/>
    <col min="1027" max="1027" width="15.42578125" style="588" customWidth="1"/>
    <col min="1028" max="1280" width="9.140625" style="588"/>
    <col min="1281" max="1281" width="61" style="588" customWidth="1"/>
    <col min="1282" max="1282" width="5.28515625" style="588" customWidth="1"/>
    <col min="1283" max="1283" width="15.42578125" style="588" customWidth="1"/>
    <col min="1284" max="1536" width="9.140625" style="588"/>
    <col min="1537" max="1537" width="61" style="588" customWidth="1"/>
    <col min="1538" max="1538" width="5.28515625" style="588" customWidth="1"/>
    <col min="1539" max="1539" width="15.42578125" style="588" customWidth="1"/>
    <col min="1540" max="1792" width="9.140625" style="588"/>
    <col min="1793" max="1793" width="61" style="588" customWidth="1"/>
    <col min="1794" max="1794" width="5.28515625" style="588" customWidth="1"/>
    <col min="1795" max="1795" width="15.42578125" style="588" customWidth="1"/>
    <col min="1796" max="2048" width="9.140625" style="588"/>
    <col min="2049" max="2049" width="61" style="588" customWidth="1"/>
    <col min="2050" max="2050" width="5.28515625" style="588" customWidth="1"/>
    <col min="2051" max="2051" width="15.42578125" style="588" customWidth="1"/>
    <col min="2052" max="2304" width="9.140625" style="588"/>
    <col min="2305" max="2305" width="61" style="588" customWidth="1"/>
    <col min="2306" max="2306" width="5.28515625" style="588" customWidth="1"/>
    <col min="2307" max="2307" width="15.42578125" style="588" customWidth="1"/>
    <col min="2308" max="2560" width="9.140625" style="588"/>
    <col min="2561" max="2561" width="61" style="588" customWidth="1"/>
    <col min="2562" max="2562" width="5.28515625" style="588" customWidth="1"/>
    <col min="2563" max="2563" width="15.42578125" style="588" customWidth="1"/>
    <col min="2564" max="2816" width="9.140625" style="588"/>
    <col min="2817" max="2817" width="61" style="588" customWidth="1"/>
    <col min="2818" max="2818" width="5.28515625" style="588" customWidth="1"/>
    <col min="2819" max="2819" width="15.42578125" style="588" customWidth="1"/>
    <col min="2820" max="3072" width="9.140625" style="588"/>
    <col min="3073" max="3073" width="61" style="588" customWidth="1"/>
    <col min="3074" max="3074" width="5.28515625" style="588" customWidth="1"/>
    <col min="3075" max="3075" width="15.42578125" style="588" customWidth="1"/>
    <col min="3076" max="3328" width="9.140625" style="588"/>
    <col min="3329" max="3329" width="61" style="588" customWidth="1"/>
    <col min="3330" max="3330" width="5.28515625" style="588" customWidth="1"/>
    <col min="3331" max="3331" width="15.42578125" style="588" customWidth="1"/>
    <col min="3332" max="3584" width="9.140625" style="588"/>
    <col min="3585" max="3585" width="61" style="588" customWidth="1"/>
    <col min="3586" max="3586" width="5.28515625" style="588" customWidth="1"/>
    <col min="3587" max="3587" width="15.42578125" style="588" customWidth="1"/>
    <col min="3588" max="3840" width="9.140625" style="588"/>
    <col min="3841" max="3841" width="61" style="588" customWidth="1"/>
    <col min="3842" max="3842" width="5.28515625" style="588" customWidth="1"/>
    <col min="3843" max="3843" width="15.42578125" style="588" customWidth="1"/>
    <col min="3844" max="4096" width="9.140625" style="588"/>
    <col min="4097" max="4097" width="61" style="588" customWidth="1"/>
    <col min="4098" max="4098" width="5.28515625" style="588" customWidth="1"/>
    <col min="4099" max="4099" width="15.42578125" style="588" customWidth="1"/>
    <col min="4100" max="4352" width="9.140625" style="588"/>
    <col min="4353" max="4353" width="61" style="588" customWidth="1"/>
    <col min="4354" max="4354" width="5.28515625" style="588" customWidth="1"/>
    <col min="4355" max="4355" width="15.42578125" style="588" customWidth="1"/>
    <col min="4356" max="4608" width="9.140625" style="588"/>
    <col min="4609" max="4609" width="61" style="588" customWidth="1"/>
    <col min="4610" max="4610" width="5.28515625" style="588" customWidth="1"/>
    <col min="4611" max="4611" width="15.42578125" style="588" customWidth="1"/>
    <col min="4612" max="4864" width="9.140625" style="588"/>
    <col min="4865" max="4865" width="61" style="588" customWidth="1"/>
    <col min="4866" max="4866" width="5.28515625" style="588" customWidth="1"/>
    <col min="4867" max="4867" width="15.42578125" style="588" customWidth="1"/>
    <col min="4868" max="5120" width="9.140625" style="588"/>
    <col min="5121" max="5121" width="61" style="588" customWidth="1"/>
    <col min="5122" max="5122" width="5.28515625" style="588" customWidth="1"/>
    <col min="5123" max="5123" width="15.42578125" style="588" customWidth="1"/>
    <col min="5124" max="5376" width="9.140625" style="588"/>
    <col min="5377" max="5377" width="61" style="588" customWidth="1"/>
    <col min="5378" max="5378" width="5.28515625" style="588" customWidth="1"/>
    <col min="5379" max="5379" width="15.42578125" style="588" customWidth="1"/>
    <col min="5380" max="5632" width="9.140625" style="588"/>
    <col min="5633" max="5633" width="61" style="588" customWidth="1"/>
    <col min="5634" max="5634" width="5.28515625" style="588" customWidth="1"/>
    <col min="5635" max="5635" width="15.42578125" style="588" customWidth="1"/>
    <col min="5636" max="5888" width="9.140625" style="588"/>
    <col min="5889" max="5889" width="61" style="588" customWidth="1"/>
    <col min="5890" max="5890" width="5.28515625" style="588" customWidth="1"/>
    <col min="5891" max="5891" width="15.42578125" style="588" customWidth="1"/>
    <col min="5892" max="6144" width="9.140625" style="588"/>
    <col min="6145" max="6145" width="61" style="588" customWidth="1"/>
    <col min="6146" max="6146" width="5.28515625" style="588" customWidth="1"/>
    <col min="6147" max="6147" width="15.42578125" style="588" customWidth="1"/>
    <col min="6148" max="6400" width="9.140625" style="588"/>
    <col min="6401" max="6401" width="61" style="588" customWidth="1"/>
    <col min="6402" max="6402" width="5.28515625" style="588" customWidth="1"/>
    <col min="6403" max="6403" width="15.42578125" style="588" customWidth="1"/>
    <col min="6404" max="6656" width="9.140625" style="588"/>
    <col min="6657" max="6657" width="61" style="588" customWidth="1"/>
    <col min="6658" max="6658" width="5.28515625" style="588" customWidth="1"/>
    <col min="6659" max="6659" width="15.42578125" style="588" customWidth="1"/>
    <col min="6660" max="6912" width="9.140625" style="588"/>
    <col min="6913" max="6913" width="61" style="588" customWidth="1"/>
    <col min="6914" max="6914" width="5.28515625" style="588" customWidth="1"/>
    <col min="6915" max="6915" width="15.42578125" style="588" customWidth="1"/>
    <col min="6916" max="7168" width="9.140625" style="588"/>
    <col min="7169" max="7169" width="61" style="588" customWidth="1"/>
    <col min="7170" max="7170" width="5.28515625" style="588" customWidth="1"/>
    <col min="7171" max="7171" width="15.42578125" style="588" customWidth="1"/>
    <col min="7172" max="7424" width="9.140625" style="588"/>
    <col min="7425" max="7425" width="61" style="588" customWidth="1"/>
    <col min="7426" max="7426" width="5.28515625" style="588" customWidth="1"/>
    <col min="7427" max="7427" width="15.42578125" style="588" customWidth="1"/>
    <col min="7428" max="7680" width="9.140625" style="588"/>
    <col min="7681" max="7681" width="61" style="588" customWidth="1"/>
    <col min="7682" max="7682" width="5.28515625" style="588" customWidth="1"/>
    <col min="7683" max="7683" width="15.42578125" style="588" customWidth="1"/>
    <col min="7684" max="7936" width="9.140625" style="588"/>
    <col min="7937" max="7937" width="61" style="588" customWidth="1"/>
    <col min="7938" max="7938" width="5.28515625" style="588" customWidth="1"/>
    <col min="7939" max="7939" width="15.42578125" style="588" customWidth="1"/>
    <col min="7940" max="8192" width="9.140625" style="588"/>
    <col min="8193" max="8193" width="61" style="588" customWidth="1"/>
    <col min="8194" max="8194" width="5.28515625" style="588" customWidth="1"/>
    <col min="8195" max="8195" width="15.42578125" style="588" customWidth="1"/>
    <col min="8196" max="8448" width="9.140625" style="588"/>
    <col min="8449" max="8449" width="61" style="588" customWidth="1"/>
    <col min="8450" max="8450" width="5.28515625" style="588" customWidth="1"/>
    <col min="8451" max="8451" width="15.42578125" style="588" customWidth="1"/>
    <col min="8452" max="8704" width="9.140625" style="588"/>
    <col min="8705" max="8705" width="61" style="588" customWidth="1"/>
    <col min="8706" max="8706" width="5.28515625" style="588" customWidth="1"/>
    <col min="8707" max="8707" width="15.42578125" style="588" customWidth="1"/>
    <col min="8708" max="8960" width="9.140625" style="588"/>
    <col min="8961" max="8961" width="61" style="588" customWidth="1"/>
    <col min="8962" max="8962" width="5.28515625" style="588" customWidth="1"/>
    <col min="8963" max="8963" width="15.42578125" style="588" customWidth="1"/>
    <col min="8964" max="9216" width="9.140625" style="588"/>
    <col min="9217" max="9217" width="61" style="588" customWidth="1"/>
    <col min="9218" max="9218" width="5.28515625" style="588" customWidth="1"/>
    <col min="9219" max="9219" width="15.42578125" style="588" customWidth="1"/>
    <col min="9220" max="9472" width="9.140625" style="588"/>
    <col min="9473" max="9473" width="61" style="588" customWidth="1"/>
    <col min="9474" max="9474" width="5.28515625" style="588" customWidth="1"/>
    <col min="9475" max="9475" width="15.42578125" style="588" customWidth="1"/>
    <col min="9476" max="9728" width="9.140625" style="588"/>
    <col min="9729" max="9729" width="61" style="588" customWidth="1"/>
    <col min="9730" max="9730" width="5.28515625" style="588" customWidth="1"/>
    <col min="9731" max="9731" width="15.42578125" style="588" customWidth="1"/>
    <col min="9732" max="9984" width="9.140625" style="588"/>
    <col min="9985" max="9985" width="61" style="588" customWidth="1"/>
    <col min="9986" max="9986" width="5.28515625" style="588" customWidth="1"/>
    <col min="9987" max="9987" width="15.42578125" style="588" customWidth="1"/>
    <col min="9988" max="10240" width="9.140625" style="588"/>
    <col min="10241" max="10241" width="61" style="588" customWidth="1"/>
    <col min="10242" max="10242" width="5.28515625" style="588" customWidth="1"/>
    <col min="10243" max="10243" width="15.42578125" style="588" customWidth="1"/>
    <col min="10244" max="10496" width="9.140625" style="588"/>
    <col min="10497" max="10497" width="61" style="588" customWidth="1"/>
    <col min="10498" max="10498" width="5.28515625" style="588" customWidth="1"/>
    <col min="10499" max="10499" width="15.42578125" style="588" customWidth="1"/>
    <col min="10500" max="10752" width="9.140625" style="588"/>
    <col min="10753" max="10753" width="61" style="588" customWidth="1"/>
    <col min="10754" max="10754" width="5.28515625" style="588" customWidth="1"/>
    <col min="10755" max="10755" width="15.42578125" style="588" customWidth="1"/>
    <col min="10756" max="11008" width="9.140625" style="588"/>
    <col min="11009" max="11009" width="61" style="588" customWidth="1"/>
    <col min="11010" max="11010" width="5.28515625" style="588" customWidth="1"/>
    <col min="11011" max="11011" width="15.42578125" style="588" customWidth="1"/>
    <col min="11012" max="11264" width="9.140625" style="588"/>
    <col min="11265" max="11265" width="61" style="588" customWidth="1"/>
    <col min="11266" max="11266" width="5.28515625" style="588" customWidth="1"/>
    <col min="11267" max="11267" width="15.42578125" style="588" customWidth="1"/>
    <col min="11268" max="11520" width="9.140625" style="588"/>
    <col min="11521" max="11521" width="61" style="588" customWidth="1"/>
    <col min="11522" max="11522" width="5.28515625" style="588" customWidth="1"/>
    <col min="11523" max="11523" width="15.42578125" style="588" customWidth="1"/>
    <col min="11524" max="11776" width="9.140625" style="588"/>
    <col min="11777" max="11777" width="61" style="588" customWidth="1"/>
    <col min="11778" max="11778" width="5.28515625" style="588" customWidth="1"/>
    <col min="11779" max="11779" width="15.42578125" style="588" customWidth="1"/>
    <col min="11780" max="12032" width="9.140625" style="588"/>
    <col min="12033" max="12033" width="61" style="588" customWidth="1"/>
    <col min="12034" max="12034" width="5.28515625" style="588" customWidth="1"/>
    <col min="12035" max="12035" width="15.42578125" style="588" customWidth="1"/>
    <col min="12036" max="12288" width="9.140625" style="588"/>
    <col min="12289" max="12289" width="61" style="588" customWidth="1"/>
    <col min="12290" max="12290" width="5.28515625" style="588" customWidth="1"/>
    <col min="12291" max="12291" width="15.42578125" style="588" customWidth="1"/>
    <col min="12292" max="12544" width="9.140625" style="588"/>
    <col min="12545" max="12545" width="61" style="588" customWidth="1"/>
    <col min="12546" max="12546" width="5.28515625" style="588" customWidth="1"/>
    <col min="12547" max="12547" width="15.42578125" style="588" customWidth="1"/>
    <col min="12548" max="12800" width="9.140625" style="588"/>
    <col min="12801" max="12801" width="61" style="588" customWidth="1"/>
    <col min="12802" max="12802" width="5.28515625" style="588" customWidth="1"/>
    <col min="12803" max="12803" width="15.42578125" style="588" customWidth="1"/>
    <col min="12804" max="13056" width="9.140625" style="588"/>
    <col min="13057" max="13057" width="61" style="588" customWidth="1"/>
    <col min="13058" max="13058" width="5.28515625" style="588" customWidth="1"/>
    <col min="13059" max="13059" width="15.42578125" style="588" customWidth="1"/>
    <col min="13060" max="13312" width="9.140625" style="588"/>
    <col min="13313" max="13313" width="61" style="588" customWidth="1"/>
    <col min="13314" max="13314" width="5.28515625" style="588" customWidth="1"/>
    <col min="13315" max="13315" width="15.42578125" style="588" customWidth="1"/>
    <col min="13316" max="13568" width="9.140625" style="588"/>
    <col min="13569" max="13569" width="61" style="588" customWidth="1"/>
    <col min="13570" max="13570" width="5.28515625" style="588" customWidth="1"/>
    <col min="13571" max="13571" width="15.42578125" style="588" customWidth="1"/>
    <col min="13572" max="13824" width="9.140625" style="588"/>
    <col min="13825" max="13825" width="61" style="588" customWidth="1"/>
    <col min="13826" max="13826" width="5.28515625" style="588" customWidth="1"/>
    <col min="13827" max="13827" width="15.42578125" style="588" customWidth="1"/>
    <col min="13828" max="14080" width="9.140625" style="588"/>
    <col min="14081" max="14081" width="61" style="588" customWidth="1"/>
    <col min="14082" max="14082" width="5.28515625" style="588" customWidth="1"/>
    <col min="14083" max="14083" width="15.42578125" style="588" customWidth="1"/>
    <col min="14084" max="14336" width="9.140625" style="588"/>
    <col min="14337" max="14337" width="61" style="588" customWidth="1"/>
    <col min="14338" max="14338" width="5.28515625" style="588" customWidth="1"/>
    <col min="14339" max="14339" width="15.42578125" style="588" customWidth="1"/>
    <col min="14340" max="14592" width="9.140625" style="588"/>
    <col min="14593" max="14593" width="61" style="588" customWidth="1"/>
    <col min="14594" max="14594" width="5.28515625" style="588" customWidth="1"/>
    <col min="14595" max="14595" width="15.42578125" style="588" customWidth="1"/>
    <col min="14596" max="14848" width="9.140625" style="588"/>
    <col min="14849" max="14849" width="61" style="588" customWidth="1"/>
    <col min="14850" max="14850" width="5.28515625" style="588" customWidth="1"/>
    <col min="14851" max="14851" width="15.42578125" style="588" customWidth="1"/>
    <col min="14852" max="15104" width="9.140625" style="588"/>
    <col min="15105" max="15105" width="61" style="588" customWidth="1"/>
    <col min="15106" max="15106" width="5.28515625" style="588" customWidth="1"/>
    <col min="15107" max="15107" width="15.42578125" style="588" customWidth="1"/>
    <col min="15108" max="15360" width="9.140625" style="588"/>
    <col min="15361" max="15361" width="61" style="588" customWidth="1"/>
    <col min="15362" max="15362" width="5.28515625" style="588" customWidth="1"/>
    <col min="15363" max="15363" width="15.42578125" style="588" customWidth="1"/>
    <col min="15364" max="15616" width="9.140625" style="588"/>
    <col min="15617" max="15617" width="61" style="588" customWidth="1"/>
    <col min="15618" max="15618" width="5.28515625" style="588" customWidth="1"/>
    <col min="15619" max="15619" width="15.42578125" style="588" customWidth="1"/>
    <col min="15620" max="15872" width="9.140625" style="588"/>
    <col min="15873" max="15873" width="61" style="588" customWidth="1"/>
    <col min="15874" max="15874" width="5.28515625" style="588" customWidth="1"/>
    <col min="15875" max="15875" width="15.42578125" style="588" customWidth="1"/>
    <col min="15876" max="16128" width="9.140625" style="588"/>
    <col min="16129" max="16129" width="61" style="588" customWidth="1"/>
    <col min="16130" max="16130" width="5.28515625" style="588" customWidth="1"/>
    <col min="16131" max="16131" width="15.42578125" style="588" customWidth="1"/>
    <col min="16132" max="16384" width="9.140625" style="588"/>
  </cols>
  <sheetData>
    <row r="1" spans="1:5" x14ac:dyDescent="0.25">
      <c r="A1" s="772" t="s">
        <v>555</v>
      </c>
      <c r="B1" s="772"/>
      <c r="C1" s="772"/>
    </row>
    <row r="2" spans="1:5" ht="15.75" x14ac:dyDescent="0.25">
      <c r="A2" s="773" t="str">
        <f>+CONCATENATE(LEFT([2]ÖSSZEFÜGGÉSEK!A4,4),". év")</f>
        <v>2015. év</v>
      </c>
      <c r="B2" s="773"/>
      <c r="C2" s="773"/>
    </row>
    <row r="3" spans="1:5" x14ac:dyDescent="0.25">
      <c r="E3" s="654"/>
    </row>
    <row r="4" spans="1:5" ht="13.5" thickBot="1" x14ac:dyDescent="0.3">
      <c r="B4" s="774" t="s">
        <v>446</v>
      </c>
      <c r="C4" s="774"/>
    </row>
    <row r="5" spans="1:5" s="591" customFormat="1" x14ac:dyDescent="0.25">
      <c r="A5" s="775" t="s">
        <v>556</v>
      </c>
      <c r="B5" s="777" t="s">
        <v>448</v>
      </c>
      <c r="C5" s="779" t="s">
        <v>557</v>
      </c>
    </row>
    <row r="6" spans="1:5" s="591" customFormat="1" x14ac:dyDescent="0.25">
      <c r="A6" s="776"/>
      <c r="B6" s="778"/>
      <c r="C6" s="780"/>
    </row>
    <row r="7" spans="1:5" s="595" customFormat="1" ht="13.5" thickBot="1" x14ac:dyDescent="0.3">
      <c r="A7" s="592" t="s">
        <v>7</v>
      </c>
      <c r="B7" s="593" t="s">
        <v>8</v>
      </c>
      <c r="C7" s="594" t="s">
        <v>9</v>
      </c>
    </row>
    <row r="8" spans="1:5" x14ac:dyDescent="0.25">
      <c r="A8" s="568" t="s">
        <v>558</v>
      </c>
      <c r="B8" s="596" t="s">
        <v>455</v>
      </c>
      <c r="C8" s="597">
        <v>952056</v>
      </c>
    </row>
    <row r="9" spans="1:5" x14ac:dyDescent="0.25">
      <c r="A9" s="568" t="s">
        <v>559</v>
      </c>
      <c r="B9" s="569" t="s">
        <v>457</v>
      </c>
      <c r="C9" s="597"/>
    </row>
    <row r="10" spans="1:5" x14ac:dyDescent="0.25">
      <c r="A10" s="568" t="s">
        <v>560</v>
      </c>
      <c r="B10" s="569" t="s">
        <v>459</v>
      </c>
      <c r="C10" s="597">
        <v>129295</v>
      </c>
    </row>
    <row r="11" spans="1:5" x14ac:dyDescent="0.25">
      <c r="A11" s="568" t="s">
        <v>561</v>
      </c>
      <c r="B11" s="569" t="s">
        <v>461</v>
      </c>
      <c r="C11" s="598">
        <v>1033953</v>
      </c>
    </row>
    <row r="12" spans="1:5" x14ac:dyDescent="0.25">
      <c r="A12" s="568" t="s">
        <v>562</v>
      </c>
      <c r="B12" s="569" t="s">
        <v>463</v>
      </c>
      <c r="C12" s="598"/>
    </row>
    <row r="13" spans="1:5" x14ac:dyDescent="0.25">
      <c r="A13" s="568" t="s">
        <v>563</v>
      </c>
      <c r="B13" s="569" t="s">
        <v>465</v>
      </c>
      <c r="C13" s="598">
        <v>183938</v>
      </c>
    </row>
    <row r="14" spans="1:5" x14ac:dyDescent="0.25">
      <c r="A14" s="568" t="s">
        <v>564</v>
      </c>
      <c r="B14" s="569" t="s">
        <v>467</v>
      </c>
      <c r="C14" s="599">
        <f>+C8+C9+C10+C11+C12+C13</f>
        <v>2299242</v>
      </c>
    </row>
    <row r="15" spans="1:5" x14ac:dyDescent="0.25">
      <c r="A15" s="568" t="s">
        <v>565</v>
      </c>
      <c r="B15" s="569" t="s">
        <v>469</v>
      </c>
      <c r="C15" s="600">
        <v>4566</v>
      </c>
    </row>
    <row r="16" spans="1:5" x14ac:dyDescent="0.25">
      <c r="A16" s="568" t="s">
        <v>566</v>
      </c>
      <c r="B16" s="569" t="s">
        <v>470</v>
      </c>
      <c r="C16" s="598">
        <v>4517</v>
      </c>
    </row>
    <row r="17" spans="1:5" x14ac:dyDescent="0.25">
      <c r="A17" s="568" t="s">
        <v>567</v>
      </c>
      <c r="B17" s="569" t="s">
        <v>266</v>
      </c>
      <c r="C17" s="598">
        <v>5353</v>
      </c>
    </row>
    <row r="18" spans="1:5" x14ac:dyDescent="0.25">
      <c r="A18" s="568" t="s">
        <v>568</v>
      </c>
      <c r="B18" s="569" t="s">
        <v>268</v>
      </c>
      <c r="C18" s="599">
        <v>40632</v>
      </c>
    </row>
    <row r="19" spans="1:5" s="601" customFormat="1" x14ac:dyDescent="0.25">
      <c r="A19" s="568" t="s">
        <v>569</v>
      </c>
      <c r="B19" s="569" t="s">
        <v>287</v>
      </c>
      <c r="C19" s="598"/>
    </row>
    <row r="20" spans="1:5" x14ac:dyDescent="0.25">
      <c r="A20" s="568" t="s">
        <v>570</v>
      </c>
      <c r="B20" s="569" t="s">
        <v>290</v>
      </c>
      <c r="C20" s="598">
        <v>17279</v>
      </c>
    </row>
    <row r="21" spans="1:5" ht="13.5" thickBot="1" x14ac:dyDescent="0.3">
      <c r="A21" s="602" t="s">
        <v>571</v>
      </c>
      <c r="B21" s="580" t="s">
        <v>293</v>
      </c>
      <c r="C21" s="603">
        <f>+C14+C18+C19+C20</f>
        <v>2357153</v>
      </c>
    </row>
    <row r="22" spans="1:5" ht="15.75" x14ac:dyDescent="0.25">
      <c r="A22" s="583"/>
      <c r="B22" s="586"/>
      <c r="C22" s="584"/>
      <c r="D22" s="584"/>
      <c r="E22" s="584"/>
    </row>
    <row r="23" spans="1:5" ht="15.75" x14ac:dyDescent="0.25">
      <c r="A23" s="583"/>
      <c r="B23" s="586"/>
      <c r="C23" s="584"/>
      <c r="D23" s="584"/>
      <c r="E23" s="584"/>
    </row>
    <row r="24" spans="1:5" ht="15.75" x14ac:dyDescent="0.25">
      <c r="A24" s="586"/>
      <c r="B24" s="586"/>
      <c r="C24" s="584"/>
      <c r="D24" s="584"/>
      <c r="E24" s="584"/>
    </row>
    <row r="25" spans="1:5" ht="15.75" x14ac:dyDescent="0.25">
      <c r="A25" s="771"/>
      <c r="B25" s="771"/>
      <c r="C25" s="771"/>
      <c r="D25" s="604"/>
      <c r="E25" s="604"/>
    </row>
    <row r="26" spans="1:5" ht="15.75" x14ac:dyDescent="0.25">
      <c r="A26" s="771"/>
      <c r="B26" s="771"/>
      <c r="C26" s="771"/>
      <c r="D26" s="604"/>
      <c r="E26" s="604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C14"/>
    </sheetView>
  </sheetViews>
  <sheetFormatPr defaultRowHeight="15" x14ac:dyDescent="0.25"/>
  <cols>
    <col min="1" max="1" width="6.5703125" style="215" customWidth="1"/>
    <col min="2" max="2" width="52.140625" style="215" customWidth="1"/>
    <col min="3" max="3" width="22" style="215" customWidth="1"/>
    <col min="4" max="256" width="9.140625" style="215"/>
    <col min="257" max="257" width="6.5703125" style="215" customWidth="1"/>
    <col min="258" max="258" width="52.140625" style="215" customWidth="1"/>
    <col min="259" max="259" width="22" style="215" customWidth="1"/>
    <col min="260" max="512" width="9.140625" style="215"/>
    <col min="513" max="513" width="6.5703125" style="215" customWidth="1"/>
    <col min="514" max="514" width="52.140625" style="215" customWidth="1"/>
    <col min="515" max="515" width="22" style="215" customWidth="1"/>
    <col min="516" max="768" width="9.140625" style="215"/>
    <col min="769" max="769" width="6.5703125" style="215" customWidth="1"/>
    <col min="770" max="770" width="52.140625" style="215" customWidth="1"/>
    <col min="771" max="771" width="22" style="215" customWidth="1"/>
    <col min="772" max="1024" width="9.140625" style="215"/>
    <col min="1025" max="1025" width="6.5703125" style="215" customWidth="1"/>
    <col min="1026" max="1026" width="52.140625" style="215" customWidth="1"/>
    <col min="1027" max="1027" width="22" style="215" customWidth="1"/>
    <col min="1028" max="1280" width="9.140625" style="215"/>
    <col min="1281" max="1281" width="6.5703125" style="215" customWidth="1"/>
    <col min="1282" max="1282" width="52.140625" style="215" customWidth="1"/>
    <col min="1283" max="1283" width="22" style="215" customWidth="1"/>
    <col min="1284" max="1536" width="9.140625" style="215"/>
    <col min="1537" max="1537" width="6.5703125" style="215" customWidth="1"/>
    <col min="1538" max="1538" width="52.140625" style="215" customWidth="1"/>
    <col min="1539" max="1539" width="22" style="215" customWidth="1"/>
    <col min="1540" max="1792" width="9.140625" style="215"/>
    <col min="1793" max="1793" width="6.5703125" style="215" customWidth="1"/>
    <col min="1794" max="1794" width="52.140625" style="215" customWidth="1"/>
    <col min="1795" max="1795" width="22" style="215" customWidth="1"/>
    <col min="1796" max="2048" width="9.140625" style="215"/>
    <col min="2049" max="2049" width="6.5703125" style="215" customWidth="1"/>
    <col min="2050" max="2050" width="52.140625" style="215" customWidth="1"/>
    <col min="2051" max="2051" width="22" style="215" customWidth="1"/>
    <col min="2052" max="2304" width="9.140625" style="215"/>
    <col min="2305" max="2305" width="6.5703125" style="215" customWidth="1"/>
    <col min="2306" max="2306" width="52.140625" style="215" customWidth="1"/>
    <col min="2307" max="2307" width="22" style="215" customWidth="1"/>
    <col min="2308" max="2560" width="9.140625" style="215"/>
    <col min="2561" max="2561" width="6.5703125" style="215" customWidth="1"/>
    <col min="2562" max="2562" width="52.140625" style="215" customWidth="1"/>
    <col min="2563" max="2563" width="22" style="215" customWidth="1"/>
    <col min="2564" max="2816" width="9.140625" style="215"/>
    <col min="2817" max="2817" width="6.5703125" style="215" customWidth="1"/>
    <col min="2818" max="2818" width="52.140625" style="215" customWidth="1"/>
    <col min="2819" max="2819" width="22" style="215" customWidth="1"/>
    <col min="2820" max="3072" width="9.140625" style="215"/>
    <col min="3073" max="3073" width="6.5703125" style="215" customWidth="1"/>
    <col min="3074" max="3074" width="52.140625" style="215" customWidth="1"/>
    <col min="3075" max="3075" width="22" style="215" customWidth="1"/>
    <col min="3076" max="3328" width="9.140625" style="215"/>
    <col min="3329" max="3329" width="6.5703125" style="215" customWidth="1"/>
    <col min="3330" max="3330" width="52.140625" style="215" customWidth="1"/>
    <col min="3331" max="3331" width="22" style="215" customWidth="1"/>
    <col min="3332" max="3584" width="9.140625" style="215"/>
    <col min="3585" max="3585" width="6.5703125" style="215" customWidth="1"/>
    <col min="3586" max="3586" width="52.140625" style="215" customWidth="1"/>
    <col min="3587" max="3587" width="22" style="215" customWidth="1"/>
    <col min="3588" max="3840" width="9.140625" style="215"/>
    <col min="3841" max="3841" width="6.5703125" style="215" customWidth="1"/>
    <col min="3842" max="3842" width="52.140625" style="215" customWidth="1"/>
    <col min="3843" max="3843" width="22" style="215" customWidth="1"/>
    <col min="3844" max="4096" width="9.140625" style="215"/>
    <col min="4097" max="4097" width="6.5703125" style="215" customWidth="1"/>
    <col min="4098" max="4098" width="52.140625" style="215" customWidth="1"/>
    <col min="4099" max="4099" width="22" style="215" customWidth="1"/>
    <col min="4100" max="4352" width="9.140625" style="215"/>
    <col min="4353" max="4353" width="6.5703125" style="215" customWidth="1"/>
    <col min="4354" max="4354" width="52.140625" style="215" customWidth="1"/>
    <col min="4355" max="4355" width="22" style="215" customWidth="1"/>
    <col min="4356" max="4608" width="9.140625" style="215"/>
    <col min="4609" max="4609" width="6.5703125" style="215" customWidth="1"/>
    <col min="4610" max="4610" width="52.140625" style="215" customWidth="1"/>
    <col min="4611" max="4611" width="22" style="215" customWidth="1"/>
    <col min="4612" max="4864" width="9.140625" style="215"/>
    <col min="4865" max="4865" width="6.5703125" style="215" customWidth="1"/>
    <col min="4866" max="4866" width="52.140625" style="215" customWidth="1"/>
    <col min="4867" max="4867" width="22" style="215" customWidth="1"/>
    <col min="4868" max="5120" width="9.140625" style="215"/>
    <col min="5121" max="5121" width="6.5703125" style="215" customWidth="1"/>
    <col min="5122" max="5122" width="52.140625" style="215" customWidth="1"/>
    <col min="5123" max="5123" width="22" style="215" customWidth="1"/>
    <col min="5124" max="5376" width="9.140625" style="215"/>
    <col min="5377" max="5377" width="6.5703125" style="215" customWidth="1"/>
    <col min="5378" max="5378" width="52.140625" style="215" customWidth="1"/>
    <col min="5379" max="5379" width="22" style="215" customWidth="1"/>
    <col min="5380" max="5632" width="9.140625" style="215"/>
    <col min="5633" max="5633" width="6.5703125" style="215" customWidth="1"/>
    <col min="5634" max="5634" width="52.140625" style="215" customWidth="1"/>
    <col min="5635" max="5635" width="22" style="215" customWidth="1"/>
    <col min="5636" max="5888" width="9.140625" style="215"/>
    <col min="5889" max="5889" width="6.5703125" style="215" customWidth="1"/>
    <col min="5890" max="5890" width="52.140625" style="215" customWidth="1"/>
    <col min="5891" max="5891" width="22" style="215" customWidth="1"/>
    <col min="5892" max="6144" width="9.140625" style="215"/>
    <col min="6145" max="6145" width="6.5703125" style="215" customWidth="1"/>
    <col min="6146" max="6146" width="52.140625" style="215" customWidth="1"/>
    <col min="6147" max="6147" width="22" style="215" customWidth="1"/>
    <col min="6148" max="6400" width="9.140625" style="215"/>
    <col min="6401" max="6401" width="6.5703125" style="215" customWidth="1"/>
    <col min="6402" max="6402" width="52.140625" style="215" customWidth="1"/>
    <col min="6403" max="6403" width="22" style="215" customWidth="1"/>
    <col min="6404" max="6656" width="9.140625" style="215"/>
    <col min="6657" max="6657" width="6.5703125" style="215" customWidth="1"/>
    <col min="6658" max="6658" width="52.140625" style="215" customWidth="1"/>
    <col min="6659" max="6659" width="22" style="215" customWidth="1"/>
    <col min="6660" max="6912" width="9.140625" style="215"/>
    <col min="6913" max="6913" width="6.5703125" style="215" customWidth="1"/>
    <col min="6914" max="6914" width="52.140625" style="215" customWidth="1"/>
    <col min="6915" max="6915" width="22" style="215" customWidth="1"/>
    <col min="6916" max="7168" width="9.140625" style="215"/>
    <col min="7169" max="7169" width="6.5703125" style="215" customWidth="1"/>
    <col min="7170" max="7170" width="52.140625" style="215" customWidth="1"/>
    <col min="7171" max="7171" width="22" style="215" customWidth="1"/>
    <col min="7172" max="7424" width="9.140625" style="215"/>
    <col min="7425" max="7425" width="6.5703125" style="215" customWidth="1"/>
    <col min="7426" max="7426" width="52.140625" style="215" customWidth="1"/>
    <col min="7427" max="7427" width="22" style="215" customWidth="1"/>
    <col min="7428" max="7680" width="9.140625" style="215"/>
    <col min="7681" max="7681" width="6.5703125" style="215" customWidth="1"/>
    <col min="7682" max="7682" width="52.140625" style="215" customWidth="1"/>
    <col min="7683" max="7683" width="22" style="215" customWidth="1"/>
    <col min="7684" max="7936" width="9.140625" style="215"/>
    <col min="7937" max="7937" width="6.5703125" style="215" customWidth="1"/>
    <col min="7938" max="7938" width="52.140625" style="215" customWidth="1"/>
    <col min="7939" max="7939" width="22" style="215" customWidth="1"/>
    <col min="7940" max="8192" width="9.140625" style="215"/>
    <col min="8193" max="8193" width="6.5703125" style="215" customWidth="1"/>
    <col min="8194" max="8194" width="52.140625" style="215" customWidth="1"/>
    <col min="8195" max="8195" width="22" style="215" customWidth="1"/>
    <col min="8196" max="8448" width="9.140625" style="215"/>
    <col min="8449" max="8449" width="6.5703125" style="215" customWidth="1"/>
    <col min="8450" max="8450" width="52.140625" style="215" customWidth="1"/>
    <col min="8451" max="8451" width="22" style="215" customWidth="1"/>
    <col min="8452" max="8704" width="9.140625" style="215"/>
    <col min="8705" max="8705" width="6.5703125" style="215" customWidth="1"/>
    <col min="8706" max="8706" width="52.140625" style="215" customWidth="1"/>
    <col min="8707" max="8707" width="22" style="215" customWidth="1"/>
    <col min="8708" max="8960" width="9.140625" style="215"/>
    <col min="8961" max="8961" width="6.5703125" style="215" customWidth="1"/>
    <col min="8962" max="8962" width="52.140625" style="215" customWidth="1"/>
    <col min="8963" max="8963" width="22" style="215" customWidth="1"/>
    <col min="8964" max="9216" width="9.140625" style="215"/>
    <col min="9217" max="9217" width="6.5703125" style="215" customWidth="1"/>
    <col min="9218" max="9218" width="52.140625" style="215" customWidth="1"/>
    <col min="9219" max="9219" width="22" style="215" customWidth="1"/>
    <col min="9220" max="9472" width="9.140625" style="215"/>
    <col min="9473" max="9473" width="6.5703125" style="215" customWidth="1"/>
    <col min="9474" max="9474" width="52.140625" style="215" customWidth="1"/>
    <col min="9475" max="9475" width="22" style="215" customWidth="1"/>
    <col min="9476" max="9728" width="9.140625" style="215"/>
    <col min="9729" max="9729" width="6.5703125" style="215" customWidth="1"/>
    <col min="9730" max="9730" width="52.140625" style="215" customWidth="1"/>
    <col min="9731" max="9731" width="22" style="215" customWidth="1"/>
    <col min="9732" max="9984" width="9.140625" style="215"/>
    <col min="9985" max="9985" width="6.5703125" style="215" customWidth="1"/>
    <col min="9986" max="9986" width="52.140625" style="215" customWidth="1"/>
    <col min="9987" max="9987" width="22" style="215" customWidth="1"/>
    <col min="9988" max="10240" width="9.140625" style="215"/>
    <col min="10241" max="10241" width="6.5703125" style="215" customWidth="1"/>
    <col min="10242" max="10242" width="52.140625" style="215" customWidth="1"/>
    <col min="10243" max="10243" width="22" style="215" customWidth="1"/>
    <col min="10244" max="10496" width="9.140625" style="215"/>
    <col min="10497" max="10497" width="6.5703125" style="215" customWidth="1"/>
    <col min="10498" max="10498" width="52.140625" style="215" customWidth="1"/>
    <col min="10499" max="10499" width="22" style="215" customWidth="1"/>
    <col min="10500" max="10752" width="9.140625" style="215"/>
    <col min="10753" max="10753" width="6.5703125" style="215" customWidth="1"/>
    <col min="10754" max="10754" width="52.140625" style="215" customWidth="1"/>
    <col min="10755" max="10755" width="22" style="215" customWidth="1"/>
    <col min="10756" max="11008" width="9.140625" style="215"/>
    <col min="11009" max="11009" width="6.5703125" style="215" customWidth="1"/>
    <col min="11010" max="11010" width="52.140625" style="215" customWidth="1"/>
    <col min="11011" max="11011" width="22" style="215" customWidth="1"/>
    <col min="11012" max="11264" width="9.140625" style="215"/>
    <col min="11265" max="11265" width="6.5703125" style="215" customWidth="1"/>
    <col min="11266" max="11266" width="52.140625" style="215" customWidth="1"/>
    <col min="11267" max="11267" width="22" style="215" customWidth="1"/>
    <col min="11268" max="11520" width="9.140625" style="215"/>
    <col min="11521" max="11521" width="6.5703125" style="215" customWidth="1"/>
    <col min="11522" max="11522" width="52.140625" style="215" customWidth="1"/>
    <col min="11523" max="11523" width="22" style="215" customWidth="1"/>
    <col min="11524" max="11776" width="9.140625" style="215"/>
    <col min="11777" max="11777" width="6.5703125" style="215" customWidth="1"/>
    <col min="11778" max="11778" width="52.140625" style="215" customWidth="1"/>
    <col min="11779" max="11779" width="22" style="215" customWidth="1"/>
    <col min="11780" max="12032" width="9.140625" style="215"/>
    <col min="12033" max="12033" width="6.5703125" style="215" customWidth="1"/>
    <col min="12034" max="12034" width="52.140625" style="215" customWidth="1"/>
    <col min="12035" max="12035" width="22" style="215" customWidth="1"/>
    <col min="12036" max="12288" width="9.140625" style="215"/>
    <col min="12289" max="12289" width="6.5703125" style="215" customWidth="1"/>
    <col min="12290" max="12290" width="52.140625" style="215" customWidth="1"/>
    <col min="12291" max="12291" width="22" style="215" customWidth="1"/>
    <col min="12292" max="12544" width="9.140625" style="215"/>
    <col min="12545" max="12545" width="6.5703125" style="215" customWidth="1"/>
    <col min="12546" max="12546" width="52.140625" style="215" customWidth="1"/>
    <col min="12547" max="12547" width="22" style="215" customWidth="1"/>
    <col min="12548" max="12800" width="9.140625" style="215"/>
    <col min="12801" max="12801" width="6.5703125" style="215" customWidth="1"/>
    <col min="12802" max="12802" width="52.140625" style="215" customWidth="1"/>
    <col min="12803" max="12803" width="22" style="215" customWidth="1"/>
    <col min="12804" max="13056" width="9.140625" style="215"/>
    <col min="13057" max="13057" width="6.5703125" style="215" customWidth="1"/>
    <col min="13058" max="13058" width="52.140625" style="215" customWidth="1"/>
    <col min="13059" max="13059" width="22" style="215" customWidth="1"/>
    <col min="13060" max="13312" width="9.140625" style="215"/>
    <col min="13313" max="13313" width="6.5703125" style="215" customWidth="1"/>
    <col min="13314" max="13314" width="52.140625" style="215" customWidth="1"/>
    <col min="13315" max="13315" width="22" style="215" customWidth="1"/>
    <col min="13316" max="13568" width="9.140625" style="215"/>
    <col min="13569" max="13569" width="6.5703125" style="215" customWidth="1"/>
    <col min="13570" max="13570" width="52.140625" style="215" customWidth="1"/>
    <col min="13571" max="13571" width="22" style="215" customWidth="1"/>
    <col min="13572" max="13824" width="9.140625" style="215"/>
    <col min="13825" max="13825" width="6.5703125" style="215" customWidth="1"/>
    <col min="13826" max="13826" width="52.140625" style="215" customWidth="1"/>
    <col min="13827" max="13827" width="22" style="215" customWidth="1"/>
    <col min="13828" max="14080" width="9.140625" style="215"/>
    <col min="14081" max="14081" width="6.5703125" style="215" customWidth="1"/>
    <col min="14082" max="14082" width="52.140625" style="215" customWidth="1"/>
    <col min="14083" max="14083" width="22" style="215" customWidth="1"/>
    <col min="14084" max="14336" width="9.140625" style="215"/>
    <col min="14337" max="14337" width="6.5703125" style="215" customWidth="1"/>
    <col min="14338" max="14338" width="52.140625" style="215" customWidth="1"/>
    <col min="14339" max="14339" width="22" style="215" customWidth="1"/>
    <col min="14340" max="14592" width="9.140625" style="215"/>
    <col min="14593" max="14593" width="6.5703125" style="215" customWidth="1"/>
    <col min="14594" max="14594" width="52.140625" style="215" customWidth="1"/>
    <col min="14595" max="14595" width="22" style="215" customWidth="1"/>
    <col min="14596" max="14848" width="9.140625" style="215"/>
    <col min="14849" max="14849" width="6.5703125" style="215" customWidth="1"/>
    <col min="14850" max="14850" width="52.140625" style="215" customWidth="1"/>
    <col min="14851" max="14851" width="22" style="215" customWidth="1"/>
    <col min="14852" max="15104" width="9.140625" style="215"/>
    <col min="15105" max="15105" width="6.5703125" style="215" customWidth="1"/>
    <col min="15106" max="15106" width="52.140625" style="215" customWidth="1"/>
    <col min="15107" max="15107" width="22" style="215" customWidth="1"/>
    <col min="15108" max="15360" width="9.140625" style="215"/>
    <col min="15361" max="15361" width="6.5703125" style="215" customWidth="1"/>
    <col min="15362" max="15362" width="52.140625" style="215" customWidth="1"/>
    <col min="15363" max="15363" width="22" style="215" customWidth="1"/>
    <col min="15364" max="15616" width="9.140625" style="215"/>
    <col min="15617" max="15617" width="6.5703125" style="215" customWidth="1"/>
    <col min="15618" max="15618" width="52.140625" style="215" customWidth="1"/>
    <col min="15619" max="15619" width="22" style="215" customWidth="1"/>
    <col min="15620" max="15872" width="9.140625" style="215"/>
    <col min="15873" max="15873" width="6.5703125" style="215" customWidth="1"/>
    <col min="15874" max="15874" width="52.140625" style="215" customWidth="1"/>
    <col min="15875" max="15875" width="22" style="215" customWidth="1"/>
    <col min="15876" max="16128" width="9.140625" style="215"/>
    <col min="16129" max="16129" width="6.5703125" style="215" customWidth="1"/>
    <col min="16130" max="16130" width="52.140625" style="215" customWidth="1"/>
    <col min="16131" max="16131" width="22" style="215" customWidth="1"/>
    <col min="16132" max="16384" width="9.140625" style="215"/>
  </cols>
  <sheetData>
    <row r="1" spans="1:5" x14ac:dyDescent="0.25">
      <c r="C1" s="605"/>
    </row>
    <row r="2" spans="1:5" x14ac:dyDescent="0.25">
      <c r="A2" s="606"/>
      <c r="B2" s="606"/>
      <c r="C2" s="606"/>
      <c r="E2" s="653"/>
    </row>
    <row r="3" spans="1:5" x14ac:dyDescent="0.25">
      <c r="A3" s="781" t="s">
        <v>572</v>
      </c>
      <c r="B3" s="781"/>
      <c r="C3" s="781"/>
    </row>
    <row r="4" spans="1:5" ht="15.75" thickBot="1" x14ac:dyDescent="0.3">
      <c r="C4" s="607"/>
    </row>
    <row r="5" spans="1:5" s="611" customFormat="1" ht="26.25" thickBot="1" x14ac:dyDescent="0.3">
      <c r="A5" s="608" t="s">
        <v>412</v>
      </c>
      <c r="B5" s="609" t="s">
        <v>0</v>
      </c>
      <c r="C5" s="610" t="s">
        <v>573</v>
      </c>
    </row>
    <row r="6" spans="1:5" ht="30" x14ac:dyDescent="0.25">
      <c r="A6" s="612" t="s">
        <v>13</v>
      </c>
      <c r="B6" s="613" t="str">
        <f>+CONCATENATE("Pénzkészlet ",LEFT([2]ÖSSZEFÜGGÉSEK!A4,4),". január 1-jén",CHAR(10),"ebből:")</f>
        <v>Pénzkészlet 2015. január 1-jén
ebből:</v>
      </c>
      <c r="C6" s="614">
        <f>C7+C8</f>
        <v>129180</v>
      </c>
    </row>
    <row r="7" spans="1:5" x14ac:dyDescent="0.25">
      <c r="A7" s="615" t="s">
        <v>27</v>
      </c>
      <c r="B7" s="616" t="s">
        <v>574</v>
      </c>
      <c r="C7" s="617">
        <v>128932</v>
      </c>
    </row>
    <row r="8" spans="1:5" x14ac:dyDescent="0.25">
      <c r="A8" s="615" t="s">
        <v>41</v>
      </c>
      <c r="B8" s="616" t="s">
        <v>575</v>
      </c>
      <c r="C8" s="617">
        <v>248</v>
      </c>
    </row>
    <row r="9" spans="1:5" x14ac:dyDescent="0.25">
      <c r="A9" s="615" t="s">
        <v>238</v>
      </c>
      <c r="B9" s="618" t="s">
        <v>576</v>
      </c>
      <c r="C9" s="617">
        <v>868095</v>
      </c>
    </row>
    <row r="10" spans="1:5" x14ac:dyDescent="0.25">
      <c r="A10" s="619" t="s">
        <v>71</v>
      </c>
      <c r="B10" s="620" t="s">
        <v>577</v>
      </c>
      <c r="C10" s="621">
        <v>907734</v>
      </c>
    </row>
    <row r="11" spans="1:5" ht="15.75" thickBot="1" x14ac:dyDescent="0.3">
      <c r="A11" s="622" t="s">
        <v>95</v>
      </c>
      <c r="B11" s="623" t="s">
        <v>578</v>
      </c>
      <c r="C11" s="624"/>
    </row>
    <row r="12" spans="1:5" ht="30" x14ac:dyDescent="0.25">
      <c r="A12" s="625" t="s">
        <v>256</v>
      </c>
      <c r="B12" s="626" t="str">
        <f>+CONCATENATE("Záró pénzkészlet ",LEFT([2]ÖSSZEFÜGGÉSEK!A4,4),". december 31-én",CHAR(10),"ebből:")</f>
        <v>Záró pénzkészlet 2015. december 31-én
ebből:</v>
      </c>
      <c r="C12" s="627">
        <f>C6+C9-C10+C11</f>
        <v>89541</v>
      </c>
    </row>
    <row r="13" spans="1:5" x14ac:dyDescent="0.25">
      <c r="A13" s="615" t="s">
        <v>117</v>
      </c>
      <c r="B13" s="616" t="s">
        <v>574</v>
      </c>
      <c r="C13" s="617">
        <v>89331</v>
      </c>
    </row>
    <row r="14" spans="1:5" ht="15.75" thickBot="1" x14ac:dyDescent="0.3">
      <c r="A14" s="622" t="s">
        <v>127</v>
      </c>
      <c r="B14" s="628" t="s">
        <v>575</v>
      </c>
      <c r="C14" s="624">
        <v>210</v>
      </c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sqref="A1:E22"/>
    </sheetView>
  </sheetViews>
  <sheetFormatPr defaultRowHeight="15" x14ac:dyDescent="0.25"/>
  <cols>
    <col min="1" max="1" width="9.140625" style="630"/>
    <col min="2" max="2" width="41.85546875" style="630" customWidth="1"/>
    <col min="3" max="5" width="21.42578125" style="630" customWidth="1"/>
    <col min="6" max="6" width="4.7109375" style="630" customWidth="1"/>
    <col min="7" max="257" width="9.140625" style="630"/>
    <col min="258" max="258" width="50" style="630" customWidth="1"/>
    <col min="259" max="261" width="21.42578125" style="630" customWidth="1"/>
    <col min="262" max="262" width="4.7109375" style="630" customWidth="1"/>
    <col min="263" max="513" width="9.140625" style="630"/>
    <col min="514" max="514" width="50" style="630" customWidth="1"/>
    <col min="515" max="517" width="21.42578125" style="630" customWidth="1"/>
    <col min="518" max="518" width="4.7109375" style="630" customWidth="1"/>
    <col min="519" max="769" width="9.140625" style="630"/>
    <col min="770" max="770" width="50" style="630" customWidth="1"/>
    <col min="771" max="773" width="21.42578125" style="630" customWidth="1"/>
    <col min="774" max="774" width="4.7109375" style="630" customWidth="1"/>
    <col min="775" max="1025" width="9.140625" style="630"/>
    <col min="1026" max="1026" width="50" style="630" customWidth="1"/>
    <col min="1027" max="1029" width="21.42578125" style="630" customWidth="1"/>
    <col min="1030" max="1030" width="4.7109375" style="630" customWidth="1"/>
    <col min="1031" max="1281" width="9.140625" style="630"/>
    <col min="1282" max="1282" width="50" style="630" customWidth="1"/>
    <col min="1283" max="1285" width="21.42578125" style="630" customWidth="1"/>
    <col min="1286" max="1286" width="4.7109375" style="630" customWidth="1"/>
    <col min="1287" max="1537" width="9.140625" style="630"/>
    <col min="1538" max="1538" width="50" style="630" customWidth="1"/>
    <col min="1539" max="1541" width="21.42578125" style="630" customWidth="1"/>
    <col min="1542" max="1542" width="4.7109375" style="630" customWidth="1"/>
    <col min="1543" max="1793" width="9.140625" style="630"/>
    <col min="1794" max="1794" width="50" style="630" customWidth="1"/>
    <col min="1795" max="1797" width="21.42578125" style="630" customWidth="1"/>
    <col min="1798" max="1798" width="4.7109375" style="630" customWidth="1"/>
    <col min="1799" max="2049" width="9.140625" style="630"/>
    <col min="2050" max="2050" width="50" style="630" customWidth="1"/>
    <col min="2051" max="2053" width="21.42578125" style="630" customWidth="1"/>
    <col min="2054" max="2054" width="4.7109375" style="630" customWidth="1"/>
    <col min="2055" max="2305" width="9.140625" style="630"/>
    <col min="2306" max="2306" width="50" style="630" customWidth="1"/>
    <col min="2307" max="2309" width="21.42578125" style="630" customWidth="1"/>
    <col min="2310" max="2310" width="4.7109375" style="630" customWidth="1"/>
    <col min="2311" max="2561" width="9.140625" style="630"/>
    <col min="2562" max="2562" width="50" style="630" customWidth="1"/>
    <col min="2563" max="2565" width="21.42578125" style="630" customWidth="1"/>
    <col min="2566" max="2566" width="4.7109375" style="630" customWidth="1"/>
    <col min="2567" max="2817" width="9.140625" style="630"/>
    <col min="2818" max="2818" width="50" style="630" customWidth="1"/>
    <col min="2819" max="2821" width="21.42578125" style="630" customWidth="1"/>
    <col min="2822" max="2822" width="4.7109375" style="630" customWidth="1"/>
    <col min="2823" max="3073" width="9.140625" style="630"/>
    <col min="3074" max="3074" width="50" style="630" customWidth="1"/>
    <col min="3075" max="3077" width="21.42578125" style="630" customWidth="1"/>
    <col min="3078" max="3078" width="4.7109375" style="630" customWidth="1"/>
    <col min="3079" max="3329" width="9.140625" style="630"/>
    <col min="3330" max="3330" width="50" style="630" customWidth="1"/>
    <col min="3331" max="3333" width="21.42578125" style="630" customWidth="1"/>
    <col min="3334" max="3334" width="4.7109375" style="630" customWidth="1"/>
    <col min="3335" max="3585" width="9.140625" style="630"/>
    <col min="3586" max="3586" width="50" style="630" customWidth="1"/>
    <col min="3587" max="3589" width="21.42578125" style="630" customWidth="1"/>
    <col min="3590" max="3590" width="4.7109375" style="630" customWidth="1"/>
    <col min="3591" max="3841" width="9.140625" style="630"/>
    <col min="3842" max="3842" width="50" style="630" customWidth="1"/>
    <col min="3843" max="3845" width="21.42578125" style="630" customWidth="1"/>
    <col min="3846" max="3846" width="4.7109375" style="630" customWidth="1"/>
    <col min="3847" max="4097" width="9.140625" style="630"/>
    <col min="4098" max="4098" width="50" style="630" customWidth="1"/>
    <col min="4099" max="4101" width="21.42578125" style="630" customWidth="1"/>
    <col min="4102" max="4102" width="4.7109375" style="630" customWidth="1"/>
    <col min="4103" max="4353" width="9.140625" style="630"/>
    <col min="4354" max="4354" width="50" style="630" customWidth="1"/>
    <col min="4355" max="4357" width="21.42578125" style="630" customWidth="1"/>
    <col min="4358" max="4358" width="4.7109375" style="630" customWidth="1"/>
    <col min="4359" max="4609" width="9.140625" style="630"/>
    <col min="4610" max="4610" width="50" style="630" customWidth="1"/>
    <col min="4611" max="4613" width="21.42578125" style="630" customWidth="1"/>
    <col min="4614" max="4614" width="4.7109375" style="630" customWidth="1"/>
    <col min="4615" max="4865" width="9.140625" style="630"/>
    <col min="4866" max="4866" width="50" style="630" customWidth="1"/>
    <col min="4867" max="4869" width="21.42578125" style="630" customWidth="1"/>
    <col min="4870" max="4870" width="4.7109375" style="630" customWidth="1"/>
    <col min="4871" max="5121" width="9.140625" style="630"/>
    <col min="5122" max="5122" width="50" style="630" customWidth="1"/>
    <col min="5123" max="5125" width="21.42578125" style="630" customWidth="1"/>
    <col min="5126" max="5126" width="4.7109375" style="630" customWidth="1"/>
    <col min="5127" max="5377" width="9.140625" style="630"/>
    <col min="5378" max="5378" width="50" style="630" customWidth="1"/>
    <col min="5379" max="5381" width="21.42578125" style="630" customWidth="1"/>
    <col min="5382" max="5382" width="4.7109375" style="630" customWidth="1"/>
    <col min="5383" max="5633" width="9.140625" style="630"/>
    <col min="5634" max="5634" width="50" style="630" customWidth="1"/>
    <col min="5635" max="5637" width="21.42578125" style="630" customWidth="1"/>
    <col min="5638" max="5638" width="4.7109375" style="630" customWidth="1"/>
    <col min="5639" max="5889" width="9.140625" style="630"/>
    <col min="5890" max="5890" width="50" style="630" customWidth="1"/>
    <col min="5891" max="5893" width="21.42578125" style="630" customWidth="1"/>
    <col min="5894" max="5894" width="4.7109375" style="630" customWidth="1"/>
    <col min="5895" max="6145" width="9.140625" style="630"/>
    <col min="6146" max="6146" width="50" style="630" customWidth="1"/>
    <col min="6147" max="6149" width="21.42578125" style="630" customWidth="1"/>
    <col min="6150" max="6150" width="4.7109375" style="630" customWidth="1"/>
    <col min="6151" max="6401" width="9.140625" style="630"/>
    <col min="6402" max="6402" width="50" style="630" customWidth="1"/>
    <col min="6403" max="6405" width="21.42578125" style="630" customWidth="1"/>
    <col min="6406" max="6406" width="4.7109375" style="630" customWidth="1"/>
    <col min="6407" max="6657" width="9.140625" style="630"/>
    <col min="6658" max="6658" width="50" style="630" customWidth="1"/>
    <col min="6659" max="6661" width="21.42578125" style="630" customWidth="1"/>
    <col min="6662" max="6662" width="4.7109375" style="630" customWidth="1"/>
    <col min="6663" max="6913" width="9.140625" style="630"/>
    <col min="6914" max="6914" width="50" style="630" customWidth="1"/>
    <col min="6915" max="6917" width="21.42578125" style="630" customWidth="1"/>
    <col min="6918" max="6918" width="4.7109375" style="630" customWidth="1"/>
    <col min="6919" max="7169" width="9.140625" style="630"/>
    <col min="7170" max="7170" width="50" style="630" customWidth="1"/>
    <col min="7171" max="7173" width="21.42578125" style="630" customWidth="1"/>
    <col min="7174" max="7174" width="4.7109375" style="630" customWidth="1"/>
    <col min="7175" max="7425" width="9.140625" style="630"/>
    <col min="7426" max="7426" width="50" style="630" customWidth="1"/>
    <col min="7427" max="7429" width="21.42578125" style="630" customWidth="1"/>
    <col min="7430" max="7430" width="4.7109375" style="630" customWidth="1"/>
    <col min="7431" max="7681" width="9.140625" style="630"/>
    <col min="7682" max="7682" width="50" style="630" customWidth="1"/>
    <col min="7683" max="7685" width="21.42578125" style="630" customWidth="1"/>
    <col min="7686" max="7686" width="4.7109375" style="630" customWidth="1"/>
    <col min="7687" max="7937" width="9.140625" style="630"/>
    <col min="7938" max="7938" width="50" style="630" customWidth="1"/>
    <col min="7939" max="7941" width="21.42578125" style="630" customWidth="1"/>
    <col min="7942" max="7942" width="4.7109375" style="630" customWidth="1"/>
    <col min="7943" max="8193" width="9.140625" style="630"/>
    <col min="8194" max="8194" width="50" style="630" customWidth="1"/>
    <col min="8195" max="8197" width="21.42578125" style="630" customWidth="1"/>
    <col min="8198" max="8198" width="4.7109375" style="630" customWidth="1"/>
    <col min="8199" max="8449" width="9.140625" style="630"/>
    <col min="8450" max="8450" width="50" style="630" customWidth="1"/>
    <col min="8451" max="8453" width="21.42578125" style="630" customWidth="1"/>
    <col min="8454" max="8454" width="4.7109375" style="630" customWidth="1"/>
    <col min="8455" max="8705" width="9.140625" style="630"/>
    <col min="8706" max="8706" width="50" style="630" customWidth="1"/>
    <col min="8707" max="8709" width="21.42578125" style="630" customWidth="1"/>
    <col min="8710" max="8710" width="4.7109375" style="630" customWidth="1"/>
    <col min="8711" max="8961" width="9.140625" style="630"/>
    <col min="8962" max="8962" width="50" style="630" customWidth="1"/>
    <col min="8963" max="8965" width="21.42578125" style="630" customWidth="1"/>
    <col min="8966" max="8966" width="4.7109375" style="630" customWidth="1"/>
    <col min="8967" max="9217" width="9.140625" style="630"/>
    <col min="9218" max="9218" width="50" style="630" customWidth="1"/>
    <col min="9219" max="9221" width="21.42578125" style="630" customWidth="1"/>
    <col min="9222" max="9222" width="4.7109375" style="630" customWidth="1"/>
    <col min="9223" max="9473" width="9.140625" style="630"/>
    <col min="9474" max="9474" width="50" style="630" customWidth="1"/>
    <col min="9475" max="9477" width="21.42578125" style="630" customWidth="1"/>
    <col min="9478" max="9478" width="4.7109375" style="630" customWidth="1"/>
    <col min="9479" max="9729" width="9.140625" style="630"/>
    <col min="9730" max="9730" width="50" style="630" customWidth="1"/>
    <col min="9731" max="9733" width="21.42578125" style="630" customWidth="1"/>
    <col min="9734" max="9734" width="4.7109375" style="630" customWidth="1"/>
    <col min="9735" max="9985" width="9.140625" style="630"/>
    <col min="9986" max="9986" width="50" style="630" customWidth="1"/>
    <col min="9987" max="9989" width="21.42578125" style="630" customWidth="1"/>
    <col min="9990" max="9990" width="4.7109375" style="630" customWidth="1"/>
    <col min="9991" max="10241" width="9.140625" style="630"/>
    <col min="10242" max="10242" width="50" style="630" customWidth="1"/>
    <col min="10243" max="10245" width="21.42578125" style="630" customWidth="1"/>
    <col min="10246" max="10246" width="4.7109375" style="630" customWidth="1"/>
    <col min="10247" max="10497" width="9.140625" style="630"/>
    <col min="10498" max="10498" width="50" style="630" customWidth="1"/>
    <col min="10499" max="10501" width="21.42578125" style="630" customWidth="1"/>
    <col min="10502" max="10502" width="4.7109375" style="630" customWidth="1"/>
    <col min="10503" max="10753" width="9.140625" style="630"/>
    <col min="10754" max="10754" width="50" style="630" customWidth="1"/>
    <col min="10755" max="10757" width="21.42578125" style="630" customWidth="1"/>
    <col min="10758" max="10758" width="4.7109375" style="630" customWidth="1"/>
    <col min="10759" max="11009" width="9.140625" style="630"/>
    <col min="11010" max="11010" width="50" style="630" customWidth="1"/>
    <col min="11011" max="11013" width="21.42578125" style="630" customWidth="1"/>
    <col min="11014" max="11014" width="4.7109375" style="630" customWidth="1"/>
    <col min="11015" max="11265" width="9.140625" style="630"/>
    <col min="11266" max="11266" width="50" style="630" customWidth="1"/>
    <col min="11267" max="11269" width="21.42578125" style="630" customWidth="1"/>
    <col min="11270" max="11270" width="4.7109375" style="630" customWidth="1"/>
    <col min="11271" max="11521" width="9.140625" style="630"/>
    <col min="11522" max="11522" width="50" style="630" customWidth="1"/>
    <col min="11523" max="11525" width="21.42578125" style="630" customWidth="1"/>
    <col min="11526" max="11526" width="4.7109375" style="630" customWidth="1"/>
    <col min="11527" max="11777" width="9.140625" style="630"/>
    <col min="11778" max="11778" width="50" style="630" customWidth="1"/>
    <col min="11779" max="11781" width="21.42578125" style="630" customWidth="1"/>
    <col min="11782" max="11782" width="4.7109375" style="630" customWidth="1"/>
    <col min="11783" max="12033" width="9.140625" style="630"/>
    <col min="12034" max="12034" width="50" style="630" customWidth="1"/>
    <col min="12035" max="12037" width="21.42578125" style="630" customWidth="1"/>
    <col min="12038" max="12038" width="4.7109375" style="630" customWidth="1"/>
    <col min="12039" max="12289" width="9.140625" style="630"/>
    <col min="12290" max="12290" width="50" style="630" customWidth="1"/>
    <col min="12291" max="12293" width="21.42578125" style="630" customWidth="1"/>
    <col min="12294" max="12294" width="4.7109375" style="630" customWidth="1"/>
    <col min="12295" max="12545" width="9.140625" style="630"/>
    <col min="12546" max="12546" width="50" style="630" customWidth="1"/>
    <col min="12547" max="12549" width="21.42578125" style="630" customWidth="1"/>
    <col min="12550" max="12550" width="4.7109375" style="630" customWidth="1"/>
    <col min="12551" max="12801" width="9.140625" style="630"/>
    <col min="12802" max="12802" width="50" style="630" customWidth="1"/>
    <col min="12803" max="12805" width="21.42578125" style="630" customWidth="1"/>
    <col min="12806" max="12806" width="4.7109375" style="630" customWidth="1"/>
    <col min="12807" max="13057" width="9.140625" style="630"/>
    <col min="13058" max="13058" width="50" style="630" customWidth="1"/>
    <col min="13059" max="13061" width="21.42578125" style="630" customWidth="1"/>
    <col min="13062" max="13062" width="4.7109375" style="630" customWidth="1"/>
    <col min="13063" max="13313" width="9.140625" style="630"/>
    <col min="13314" max="13314" width="50" style="630" customWidth="1"/>
    <col min="13315" max="13317" width="21.42578125" style="630" customWidth="1"/>
    <col min="13318" max="13318" width="4.7109375" style="630" customWidth="1"/>
    <col min="13319" max="13569" width="9.140625" style="630"/>
    <col min="13570" max="13570" width="50" style="630" customWidth="1"/>
    <col min="13571" max="13573" width="21.42578125" style="630" customWidth="1"/>
    <col min="13574" max="13574" width="4.7109375" style="630" customWidth="1"/>
    <col min="13575" max="13825" width="9.140625" style="630"/>
    <col min="13826" max="13826" width="50" style="630" customWidth="1"/>
    <col min="13827" max="13829" width="21.42578125" style="630" customWidth="1"/>
    <col min="13830" max="13830" width="4.7109375" style="630" customWidth="1"/>
    <col min="13831" max="14081" width="9.140625" style="630"/>
    <col min="14082" max="14082" width="50" style="630" customWidth="1"/>
    <col min="14083" max="14085" width="21.42578125" style="630" customWidth="1"/>
    <col min="14086" max="14086" width="4.7109375" style="630" customWidth="1"/>
    <col min="14087" max="14337" width="9.140625" style="630"/>
    <col min="14338" max="14338" width="50" style="630" customWidth="1"/>
    <col min="14339" max="14341" width="21.42578125" style="630" customWidth="1"/>
    <col min="14342" max="14342" width="4.7109375" style="630" customWidth="1"/>
    <col min="14343" max="14593" width="9.140625" style="630"/>
    <col min="14594" max="14594" width="50" style="630" customWidth="1"/>
    <col min="14595" max="14597" width="21.42578125" style="630" customWidth="1"/>
    <col min="14598" max="14598" width="4.7109375" style="630" customWidth="1"/>
    <col min="14599" max="14849" width="9.140625" style="630"/>
    <col min="14850" max="14850" width="50" style="630" customWidth="1"/>
    <col min="14851" max="14853" width="21.42578125" style="630" customWidth="1"/>
    <col min="14854" max="14854" width="4.7109375" style="630" customWidth="1"/>
    <col min="14855" max="15105" width="9.140625" style="630"/>
    <col min="15106" max="15106" width="50" style="630" customWidth="1"/>
    <col min="15107" max="15109" width="21.42578125" style="630" customWidth="1"/>
    <col min="15110" max="15110" width="4.7109375" style="630" customWidth="1"/>
    <col min="15111" max="15361" width="9.140625" style="630"/>
    <col min="15362" max="15362" width="50" style="630" customWidth="1"/>
    <col min="15363" max="15365" width="21.42578125" style="630" customWidth="1"/>
    <col min="15366" max="15366" width="4.7109375" style="630" customWidth="1"/>
    <col min="15367" max="15617" width="9.140625" style="630"/>
    <col min="15618" max="15618" width="50" style="630" customWidth="1"/>
    <col min="15619" max="15621" width="21.42578125" style="630" customWidth="1"/>
    <col min="15622" max="15622" width="4.7109375" style="630" customWidth="1"/>
    <col min="15623" max="15873" width="9.140625" style="630"/>
    <col min="15874" max="15874" width="50" style="630" customWidth="1"/>
    <col min="15875" max="15877" width="21.42578125" style="630" customWidth="1"/>
    <col min="15878" max="15878" width="4.7109375" style="630" customWidth="1"/>
    <col min="15879" max="16129" width="9.140625" style="630"/>
    <col min="16130" max="16130" width="50" style="630" customWidth="1"/>
    <col min="16131" max="16133" width="21.42578125" style="630" customWidth="1"/>
    <col min="16134" max="16134" width="4.7109375" style="630" customWidth="1"/>
    <col min="16135" max="16384" width="9.140625" style="630"/>
  </cols>
  <sheetData>
    <row r="1" spans="1:8" x14ac:dyDescent="0.25">
      <c r="A1" s="629"/>
      <c r="F1" s="782"/>
    </row>
    <row r="2" spans="1:8" ht="16.5" x14ac:dyDescent="0.25">
      <c r="A2" s="783" t="str">
        <f>+CONCATENATE("A Karácsond Községi Önkormányzat tulajdonában álló gazdálkodó szervezetek működéséből származó",CHAR(10),"kötelezettségek és részesedések alakulása a ",LEFT([2]ÖSSZEFÜGGÉSEK!A4,4),". évben")</f>
        <v>A Karácsond Községi Önkormányzat tulajdonában álló gazdálkodó szervezetek működéséből származó
kötelezettségek és részesedések alakulása a 2015. évben</v>
      </c>
      <c r="B2" s="783"/>
      <c r="C2" s="783"/>
      <c r="D2" s="783"/>
      <c r="E2" s="783"/>
      <c r="F2" s="782"/>
    </row>
    <row r="3" spans="1:8" ht="16.5" thickBot="1" x14ac:dyDescent="0.3">
      <c r="A3" s="631"/>
      <c r="F3" s="782"/>
      <c r="H3" s="656"/>
    </row>
    <row r="4" spans="1:8" ht="79.5" thickBot="1" x14ac:dyDescent="0.3">
      <c r="A4" s="632" t="s">
        <v>448</v>
      </c>
      <c r="B4" s="633" t="s">
        <v>579</v>
      </c>
      <c r="C4" s="633" t="s">
        <v>580</v>
      </c>
      <c r="D4" s="633" t="s">
        <v>581</v>
      </c>
      <c r="E4" s="634" t="s">
        <v>582</v>
      </c>
      <c r="F4" s="782"/>
    </row>
    <row r="5" spans="1:8" ht="15.75" x14ac:dyDescent="0.25">
      <c r="A5" s="635" t="s">
        <v>13</v>
      </c>
      <c r="B5" s="636" t="s">
        <v>584</v>
      </c>
      <c r="C5" s="637">
        <v>0.62</v>
      </c>
      <c r="D5" s="638">
        <v>150000</v>
      </c>
      <c r="E5" s="639"/>
      <c r="F5" s="782"/>
    </row>
    <row r="6" spans="1:8" ht="15.75" x14ac:dyDescent="0.25">
      <c r="A6" s="640" t="s">
        <v>27</v>
      </c>
      <c r="B6" s="641"/>
      <c r="C6" s="642"/>
      <c r="D6" s="643"/>
      <c r="E6" s="644"/>
      <c r="F6" s="782"/>
    </row>
    <row r="7" spans="1:8" ht="15.75" x14ac:dyDescent="0.25">
      <c r="A7" s="640" t="s">
        <v>41</v>
      </c>
      <c r="B7" s="641"/>
      <c r="C7" s="642"/>
      <c r="D7" s="643"/>
      <c r="E7" s="644"/>
      <c r="F7" s="782"/>
    </row>
    <row r="8" spans="1:8" ht="15.75" x14ac:dyDescent="0.25">
      <c r="A8" s="640" t="s">
        <v>238</v>
      </c>
      <c r="B8" s="641"/>
      <c r="C8" s="642"/>
      <c r="D8" s="643"/>
      <c r="E8" s="644"/>
      <c r="F8" s="782"/>
    </row>
    <row r="9" spans="1:8" ht="15.75" x14ac:dyDescent="0.25">
      <c r="A9" s="640" t="s">
        <v>71</v>
      </c>
      <c r="B9" s="641"/>
      <c r="C9" s="642"/>
      <c r="D9" s="643"/>
      <c r="E9" s="644"/>
      <c r="F9" s="782"/>
    </row>
    <row r="10" spans="1:8" ht="15.75" x14ac:dyDescent="0.25">
      <c r="A10" s="640" t="s">
        <v>95</v>
      </c>
      <c r="B10" s="641"/>
      <c r="C10" s="642"/>
      <c r="D10" s="643"/>
      <c r="E10" s="644"/>
      <c r="F10" s="782"/>
    </row>
    <row r="11" spans="1:8" ht="15.75" x14ac:dyDescent="0.25">
      <c r="A11" s="640" t="s">
        <v>256</v>
      </c>
      <c r="B11" s="641"/>
      <c r="C11" s="642"/>
      <c r="D11" s="643"/>
      <c r="E11" s="644"/>
      <c r="F11" s="782"/>
    </row>
    <row r="12" spans="1:8" ht="15.75" x14ac:dyDescent="0.25">
      <c r="A12" s="640" t="s">
        <v>117</v>
      </c>
      <c r="B12" s="641"/>
      <c r="C12" s="642"/>
      <c r="D12" s="643"/>
      <c r="E12" s="644"/>
      <c r="F12" s="782"/>
    </row>
    <row r="13" spans="1:8" ht="15.75" x14ac:dyDescent="0.25">
      <c r="A13" s="640" t="s">
        <v>127</v>
      </c>
      <c r="B13" s="641"/>
      <c r="C13" s="642"/>
      <c r="D13" s="643"/>
      <c r="E13" s="644"/>
      <c r="F13" s="782"/>
    </row>
    <row r="14" spans="1:8" ht="15.75" x14ac:dyDescent="0.25">
      <c r="A14" s="640" t="s">
        <v>266</v>
      </c>
      <c r="B14" s="641"/>
      <c r="C14" s="642"/>
      <c r="D14" s="643"/>
      <c r="E14" s="644"/>
      <c r="F14" s="782"/>
    </row>
    <row r="15" spans="1:8" ht="15.75" x14ac:dyDescent="0.25">
      <c r="A15" s="640" t="s">
        <v>268</v>
      </c>
      <c r="B15" s="641"/>
      <c r="C15" s="642"/>
      <c r="D15" s="643"/>
      <c r="E15" s="644"/>
      <c r="F15" s="782"/>
    </row>
    <row r="16" spans="1:8" ht="15.75" x14ac:dyDescent="0.25">
      <c r="A16" s="640" t="s">
        <v>287</v>
      </c>
      <c r="B16" s="641"/>
      <c r="C16" s="642"/>
      <c r="D16" s="643"/>
      <c r="E16" s="644"/>
      <c r="F16" s="782"/>
    </row>
    <row r="17" spans="1:6" ht="15.75" x14ac:dyDescent="0.25">
      <c r="A17" s="640" t="s">
        <v>290</v>
      </c>
      <c r="B17" s="641"/>
      <c r="C17" s="642"/>
      <c r="D17" s="643"/>
      <c r="E17" s="644"/>
      <c r="F17" s="782"/>
    </row>
    <row r="18" spans="1:6" ht="15.75" x14ac:dyDescent="0.25">
      <c r="A18" s="640" t="s">
        <v>293</v>
      </c>
      <c r="B18" s="641"/>
      <c r="C18" s="642"/>
      <c r="D18" s="643"/>
      <c r="E18" s="644"/>
      <c r="F18" s="782"/>
    </row>
    <row r="19" spans="1:6" ht="15.75" x14ac:dyDescent="0.25">
      <c r="A19" s="640" t="s">
        <v>296</v>
      </c>
      <c r="B19" s="641"/>
      <c r="C19" s="642"/>
      <c r="D19" s="643"/>
      <c r="E19" s="644"/>
      <c r="F19" s="782"/>
    </row>
    <row r="20" spans="1:6" ht="15.75" x14ac:dyDescent="0.25">
      <c r="A20" s="640" t="s">
        <v>299</v>
      </c>
      <c r="B20" s="641"/>
      <c r="C20" s="642"/>
      <c r="D20" s="643"/>
      <c r="E20" s="644"/>
      <c r="F20" s="782"/>
    </row>
    <row r="21" spans="1:6" ht="16.5" thickBot="1" x14ac:dyDescent="0.3">
      <c r="A21" s="645" t="s">
        <v>302</v>
      </c>
      <c r="B21" s="646"/>
      <c r="C21" s="647"/>
      <c r="D21" s="648"/>
      <c r="E21" s="649"/>
      <c r="F21" s="782"/>
    </row>
    <row r="22" spans="1:6" ht="16.5" thickBot="1" x14ac:dyDescent="0.3">
      <c r="A22" s="784" t="s">
        <v>583</v>
      </c>
      <c r="B22" s="785"/>
      <c r="C22" s="650"/>
      <c r="D22" s="651">
        <f>IF(SUM(D5:D21)=0,"",SUM(D5:D21))</f>
        <v>150000</v>
      </c>
      <c r="E22" s="652" t="str">
        <f>IF(SUM(E5:E21)=0,"",SUM(E5:E21))</f>
        <v/>
      </c>
      <c r="F22" s="782"/>
    </row>
    <row r="23" spans="1:6" ht="15.75" x14ac:dyDescent="0.25">
      <c r="A23" s="631"/>
    </row>
  </sheetData>
  <mergeCells count="3">
    <mergeCell ref="F1:F22"/>
    <mergeCell ref="A2:E2"/>
    <mergeCell ref="A22:B22"/>
  </mergeCells>
  <pageMargins left="0.7" right="0.7" top="0.75" bottom="0.75" header="0.3" footer="0.3"/>
  <pageSetup paperSize="9" scale="74" fitToHeight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sqref="A1:M32"/>
    </sheetView>
  </sheetViews>
  <sheetFormatPr defaultRowHeight="15" x14ac:dyDescent="0.25"/>
  <cols>
    <col min="1" max="1" width="24.42578125" style="215" customWidth="1"/>
    <col min="2" max="13" width="8.5703125" style="215" customWidth="1"/>
    <col min="14" max="14" width="3.42578125" style="215" customWidth="1"/>
    <col min="15" max="16384" width="9.140625" style="215"/>
  </cols>
  <sheetData>
    <row r="1" spans="1:16" ht="24" customHeight="1" x14ac:dyDescent="0.25">
      <c r="A1" s="787" t="s">
        <v>604</v>
      </c>
      <c r="B1" s="787"/>
      <c r="C1" s="787"/>
      <c r="D1" s="788" t="s">
        <v>610</v>
      </c>
      <c r="E1" s="788"/>
      <c r="F1" s="788"/>
      <c r="G1" s="788"/>
      <c r="H1" s="788"/>
      <c r="I1" s="788"/>
      <c r="J1" s="788"/>
      <c r="K1" s="788"/>
      <c r="L1" s="788"/>
      <c r="M1" s="788"/>
      <c r="N1" s="789"/>
    </row>
    <row r="2" spans="1:16" ht="15.75" thickBot="1" x14ac:dyDescent="0.3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790" t="s">
        <v>273</v>
      </c>
      <c r="M2" s="790"/>
      <c r="N2" s="789"/>
    </row>
    <row r="3" spans="1:16" ht="15.75" thickBot="1" x14ac:dyDescent="0.3">
      <c r="A3" s="791" t="s">
        <v>341</v>
      </c>
      <c r="B3" s="794" t="s">
        <v>342</v>
      </c>
      <c r="C3" s="795"/>
      <c r="D3" s="795"/>
      <c r="E3" s="795"/>
      <c r="F3" s="795"/>
      <c r="G3" s="795"/>
      <c r="H3" s="795"/>
      <c r="I3" s="796"/>
      <c r="J3" s="797" t="s">
        <v>343</v>
      </c>
      <c r="K3" s="798"/>
      <c r="L3" s="798"/>
      <c r="M3" s="799"/>
      <c r="N3" s="789"/>
      <c r="O3" s="669"/>
      <c r="P3" s="215" t="s">
        <v>603</v>
      </c>
    </row>
    <row r="4" spans="1:16" ht="15" customHeight="1" thickBot="1" x14ac:dyDescent="0.3">
      <c r="A4" s="792"/>
      <c r="B4" s="806" t="s">
        <v>344</v>
      </c>
      <c r="C4" s="808" t="s">
        <v>345</v>
      </c>
      <c r="D4" s="810" t="s">
        <v>346</v>
      </c>
      <c r="E4" s="811"/>
      <c r="F4" s="811"/>
      <c r="G4" s="811"/>
      <c r="H4" s="811"/>
      <c r="I4" s="812"/>
      <c r="J4" s="800"/>
      <c r="K4" s="801"/>
      <c r="L4" s="801"/>
      <c r="M4" s="802"/>
      <c r="N4" s="789"/>
    </row>
    <row r="5" spans="1:16" ht="21.75" thickBot="1" x14ac:dyDescent="0.3">
      <c r="A5" s="792"/>
      <c r="B5" s="807"/>
      <c r="C5" s="809"/>
      <c r="D5" s="659" t="s">
        <v>344</v>
      </c>
      <c r="E5" s="659" t="s">
        <v>345</v>
      </c>
      <c r="F5" s="659" t="s">
        <v>344</v>
      </c>
      <c r="G5" s="659" t="s">
        <v>345</v>
      </c>
      <c r="H5" s="659" t="s">
        <v>344</v>
      </c>
      <c r="I5" s="659" t="s">
        <v>345</v>
      </c>
      <c r="J5" s="803"/>
      <c r="K5" s="804"/>
      <c r="L5" s="804"/>
      <c r="M5" s="805"/>
      <c r="N5" s="789"/>
    </row>
    <row r="6" spans="1:16" ht="32.25" thickBot="1" x14ac:dyDescent="0.3">
      <c r="A6" s="793"/>
      <c r="B6" s="813" t="s">
        <v>347</v>
      </c>
      <c r="C6" s="814"/>
      <c r="D6" s="813" t="str">
        <f>+CONCATENATE(LEFT([3]ÖSSZEFÜGGÉSEK!A4,4),". előtt")</f>
        <v>2015. előtt</v>
      </c>
      <c r="E6" s="814"/>
      <c r="F6" s="813" t="str">
        <f>+CONCATENATE(LEFT([3]ÖSSZEFÜGGÉSEK!A4,4),". évi")</f>
        <v>2015. évi</v>
      </c>
      <c r="G6" s="814"/>
      <c r="H6" s="815" t="str">
        <f>+CONCATENATE(LEFT([3]ÖSSZEFÜGGÉSEK!A4,4),". után")</f>
        <v>2015. után</v>
      </c>
      <c r="I6" s="816"/>
      <c r="J6" s="658" t="str">
        <f>+D6</f>
        <v>2015. előtt</v>
      </c>
      <c r="K6" s="659" t="str">
        <f>+F6</f>
        <v>2015. évi</v>
      </c>
      <c r="L6" s="658" t="s">
        <v>3</v>
      </c>
      <c r="M6" s="659" t="str">
        <f>+CONCATENATE("Teljesítés %-a ",LEFT([3]ÖSSZEFÜGGÉSEK!A4,4),". XII. 31-ig")</f>
        <v>Teljesítés %-a 2015. XII. 31-ig</v>
      </c>
      <c r="N6" s="789"/>
    </row>
    <row r="7" spans="1:16" ht="15.75" thickBot="1" x14ac:dyDescent="0.3">
      <c r="A7" s="217" t="s">
        <v>7</v>
      </c>
      <c r="B7" s="658" t="s">
        <v>8</v>
      </c>
      <c r="C7" s="658" t="s">
        <v>9</v>
      </c>
      <c r="D7" s="218" t="s">
        <v>10</v>
      </c>
      <c r="E7" s="659" t="s">
        <v>336</v>
      </c>
      <c r="F7" s="659" t="s">
        <v>337</v>
      </c>
      <c r="G7" s="659" t="s">
        <v>276</v>
      </c>
      <c r="H7" s="658" t="s">
        <v>277</v>
      </c>
      <c r="I7" s="218" t="s">
        <v>348</v>
      </c>
      <c r="J7" s="218" t="s">
        <v>349</v>
      </c>
      <c r="K7" s="218" t="s">
        <v>350</v>
      </c>
      <c r="L7" s="218" t="s">
        <v>351</v>
      </c>
      <c r="M7" s="219" t="s">
        <v>352</v>
      </c>
      <c r="N7" s="789"/>
    </row>
    <row r="8" spans="1:16" x14ac:dyDescent="0.25">
      <c r="A8" s="220" t="s">
        <v>353</v>
      </c>
      <c r="B8" s="221"/>
      <c r="C8" s="222"/>
      <c r="D8" s="222"/>
      <c r="E8" s="223"/>
      <c r="F8" s="222"/>
      <c r="G8" s="222"/>
      <c r="H8" s="222"/>
      <c r="I8" s="222"/>
      <c r="J8" s="222"/>
      <c r="K8" s="222"/>
      <c r="L8" s="224">
        <f t="shared" ref="L8:L14" si="0">+J8+K8</f>
        <v>0</v>
      </c>
      <c r="M8" s="225" t="str">
        <f>IF((C8&lt;&gt;0),ROUND((L8/C8)*100,1),"")</f>
        <v/>
      </c>
      <c r="N8" s="789"/>
    </row>
    <row r="9" spans="1:16" x14ac:dyDescent="0.25">
      <c r="A9" s="226" t="s">
        <v>354</v>
      </c>
      <c r="B9" s="227"/>
      <c r="C9" s="228"/>
      <c r="D9" s="228"/>
      <c r="E9" s="228"/>
      <c r="F9" s="228"/>
      <c r="G9" s="228"/>
      <c r="H9" s="228"/>
      <c r="I9" s="228"/>
      <c r="J9" s="228"/>
      <c r="K9" s="228"/>
      <c r="L9" s="229">
        <f t="shared" si="0"/>
        <v>0</v>
      </c>
      <c r="M9" s="230" t="str">
        <f t="shared" ref="M9:M14" si="1">IF((C9&lt;&gt;0),ROUND((L9/C9)*100,1),"")</f>
        <v/>
      </c>
      <c r="N9" s="789"/>
    </row>
    <row r="10" spans="1:16" x14ac:dyDescent="0.25">
      <c r="A10" s="231" t="s">
        <v>355</v>
      </c>
      <c r="B10" s="232">
        <v>144694</v>
      </c>
      <c r="C10" s="233">
        <v>144694</v>
      </c>
      <c r="D10" s="233"/>
      <c r="E10" s="233"/>
      <c r="F10" s="233"/>
      <c r="G10" s="233"/>
      <c r="H10" s="233"/>
      <c r="I10" s="233"/>
      <c r="J10" s="233"/>
      <c r="K10" s="233">
        <v>144497</v>
      </c>
      <c r="L10" s="229">
        <f t="shared" si="0"/>
        <v>144497</v>
      </c>
      <c r="M10" s="230">
        <f t="shared" si="1"/>
        <v>99.9</v>
      </c>
      <c r="N10" s="789"/>
    </row>
    <row r="11" spans="1:16" x14ac:dyDescent="0.25">
      <c r="A11" s="231" t="s">
        <v>356</v>
      </c>
      <c r="B11" s="232"/>
      <c r="C11" s="233"/>
      <c r="D11" s="233"/>
      <c r="E11" s="233"/>
      <c r="F11" s="233"/>
      <c r="G11" s="233"/>
      <c r="H11" s="233"/>
      <c r="I11" s="233"/>
      <c r="J11" s="233"/>
      <c r="K11" s="233"/>
      <c r="L11" s="229">
        <f t="shared" si="0"/>
        <v>0</v>
      </c>
      <c r="M11" s="230" t="str">
        <f t="shared" si="1"/>
        <v/>
      </c>
      <c r="N11" s="789"/>
    </row>
    <row r="12" spans="1:16" x14ac:dyDescent="0.25">
      <c r="A12" s="231" t="s">
        <v>357</v>
      </c>
      <c r="B12" s="232"/>
      <c r="C12" s="233"/>
      <c r="D12" s="233"/>
      <c r="E12" s="233"/>
      <c r="F12" s="233"/>
      <c r="G12" s="233"/>
      <c r="H12" s="233"/>
      <c r="I12" s="233"/>
      <c r="J12" s="233"/>
      <c r="K12" s="233"/>
      <c r="L12" s="229">
        <f t="shared" si="0"/>
        <v>0</v>
      </c>
      <c r="M12" s="230" t="str">
        <f t="shared" si="1"/>
        <v/>
      </c>
      <c r="N12" s="789"/>
    </row>
    <row r="13" spans="1:16" x14ac:dyDescent="0.25">
      <c r="A13" s="231" t="s">
        <v>358</v>
      </c>
      <c r="B13" s="232"/>
      <c r="C13" s="233"/>
      <c r="D13" s="233"/>
      <c r="E13" s="233"/>
      <c r="F13" s="233"/>
      <c r="G13" s="233"/>
      <c r="H13" s="233"/>
      <c r="I13" s="233"/>
      <c r="J13" s="233"/>
      <c r="K13" s="233"/>
      <c r="L13" s="229">
        <f t="shared" si="0"/>
        <v>0</v>
      </c>
      <c r="M13" s="230" t="str">
        <f t="shared" si="1"/>
        <v/>
      </c>
      <c r="N13" s="789"/>
    </row>
    <row r="14" spans="1:16" ht="15" customHeight="1" thickBot="1" x14ac:dyDescent="0.3">
      <c r="A14" s="234"/>
      <c r="B14" s="235"/>
      <c r="C14" s="236"/>
      <c r="D14" s="236"/>
      <c r="E14" s="236"/>
      <c r="F14" s="236"/>
      <c r="G14" s="236"/>
      <c r="H14" s="236"/>
      <c r="I14" s="236"/>
      <c r="J14" s="236"/>
      <c r="K14" s="236"/>
      <c r="L14" s="229">
        <f t="shared" si="0"/>
        <v>0</v>
      </c>
      <c r="M14" s="237" t="str">
        <f t="shared" si="1"/>
        <v/>
      </c>
      <c r="N14" s="789"/>
    </row>
    <row r="15" spans="1:16" ht="15.75" thickBot="1" x14ac:dyDescent="0.3">
      <c r="A15" s="238" t="s">
        <v>359</v>
      </c>
      <c r="B15" s="239">
        <f>B8+SUM(B10:B14)</f>
        <v>144694</v>
      </c>
      <c r="C15" s="239">
        <f t="shared" ref="C15:L15" si="2">C8+SUM(C10:C14)</f>
        <v>144694</v>
      </c>
      <c r="D15" s="239">
        <f t="shared" si="2"/>
        <v>0</v>
      </c>
      <c r="E15" s="239">
        <f t="shared" si="2"/>
        <v>0</v>
      </c>
      <c r="F15" s="239">
        <f t="shared" si="2"/>
        <v>0</v>
      </c>
      <c r="G15" s="239">
        <f t="shared" si="2"/>
        <v>0</v>
      </c>
      <c r="H15" s="239">
        <f t="shared" si="2"/>
        <v>0</v>
      </c>
      <c r="I15" s="239">
        <f t="shared" si="2"/>
        <v>0</v>
      </c>
      <c r="J15" s="239">
        <f t="shared" si="2"/>
        <v>0</v>
      </c>
      <c r="K15" s="239">
        <f t="shared" si="2"/>
        <v>144497</v>
      </c>
      <c r="L15" s="239">
        <f t="shared" si="2"/>
        <v>144497</v>
      </c>
      <c r="M15" s="240">
        <f>IF((C15&lt;&gt;0),ROUND((L15/C15)*100,1),"")</f>
        <v>99.9</v>
      </c>
      <c r="N15" s="789"/>
    </row>
    <row r="16" spans="1:16" x14ac:dyDescent="0.25">
      <c r="A16" s="241"/>
      <c r="B16" s="242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789"/>
    </row>
    <row r="17" spans="1:14" ht="15.75" thickBot="1" x14ac:dyDescent="0.3">
      <c r="A17" s="244" t="s">
        <v>360</v>
      </c>
      <c r="B17" s="245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789"/>
    </row>
    <row r="18" spans="1:14" x14ac:dyDescent="0.25">
      <c r="A18" s="247" t="s">
        <v>361</v>
      </c>
      <c r="B18" s="221"/>
      <c r="C18" s="222"/>
      <c r="D18" s="222"/>
      <c r="E18" s="223"/>
      <c r="F18" s="222"/>
      <c r="G18" s="222"/>
      <c r="H18" s="222"/>
      <c r="I18" s="222"/>
      <c r="J18" s="222"/>
      <c r="K18" s="222"/>
      <c r="L18" s="248">
        <f t="shared" ref="L18:L23" si="3">+J18+K18</f>
        <v>0</v>
      </c>
      <c r="M18" s="225" t="str">
        <f t="shared" ref="M18:M23" si="4">IF((C18&lt;&gt;0),ROUND((L18/C18)*100,1),"")</f>
        <v/>
      </c>
      <c r="N18" s="789"/>
    </row>
    <row r="19" spans="1:14" x14ac:dyDescent="0.25">
      <c r="A19" s="249" t="s">
        <v>362</v>
      </c>
      <c r="B19" s="227"/>
      <c r="C19" s="233"/>
      <c r="D19" s="233"/>
      <c r="E19" s="233"/>
      <c r="F19" s="233"/>
      <c r="G19" s="233"/>
      <c r="H19" s="233"/>
      <c r="I19" s="233"/>
      <c r="J19" s="233"/>
      <c r="K19" s="233">
        <v>143497</v>
      </c>
      <c r="L19" s="250">
        <f t="shared" si="3"/>
        <v>143497</v>
      </c>
      <c r="M19" s="230" t="str">
        <f t="shared" si="4"/>
        <v/>
      </c>
      <c r="N19" s="789"/>
    </row>
    <row r="20" spans="1:14" x14ac:dyDescent="0.25">
      <c r="A20" s="249" t="s">
        <v>363</v>
      </c>
      <c r="B20" s="232"/>
      <c r="C20" s="233"/>
      <c r="D20" s="233"/>
      <c r="E20" s="233"/>
      <c r="F20" s="233"/>
      <c r="G20" s="233"/>
      <c r="H20" s="233"/>
      <c r="I20" s="233"/>
      <c r="J20" s="233"/>
      <c r="K20" s="233"/>
      <c r="L20" s="250">
        <f t="shared" si="3"/>
        <v>0</v>
      </c>
      <c r="M20" s="230" t="str">
        <f t="shared" si="4"/>
        <v/>
      </c>
      <c r="N20" s="789"/>
    </row>
    <row r="21" spans="1:14" x14ac:dyDescent="0.25">
      <c r="A21" s="249" t="s">
        <v>364</v>
      </c>
      <c r="B21" s="232"/>
      <c r="C21" s="233"/>
      <c r="D21" s="233"/>
      <c r="E21" s="233"/>
      <c r="F21" s="233"/>
      <c r="G21" s="233"/>
      <c r="H21" s="233"/>
      <c r="I21" s="233"/>
      <c r="J21" s="233"/>
      <c r="K21" s="233"/>
      <c r="L21" s="250">
        <f t="shared" si="3"/>
        <v>0</v>
      </c>
      <c r="M21" s="230" t="str">
        <f t="shared" si="4"/>
        <v/>
      </c>
      <c r="N21" s="789"/>
    </row>
    <row r="22" spans="1:14" x14ac:dyDescent="0.25">
      <c r="A22" s="251"/>
      <c r="B22" s="232"/>
      <c r="C22" s="233"/>
      <c r="D22" s="233"/>
      <c r="E22" s="233"/>
      <c r="F22" s="233"/>
      <c r="G22" s="233"/>
      <c r="H22" s="233"/>
      <c r="I22" s="233"/>
      <c r="J22" s="233"/>
      <c r="K22" s="233"/>
      <c r="L22" s="250">
        <f t="shared" si="3"/>
        <v>0</v>
      </c>
      <c r="M22" s="230" t="str">
        <f t="shared" si="4"/>
        <v/>
      </c>
      <c r="N22" s="789"/>
    </row>
    <row r="23" spans="1:14" ht="15.75" thickBot="1" x14ac:dyDescent="0.3">
      <c r="A23" s="252"/>
      <c r="B23" s="235"/>
      <c r="C23" s="236"/>
      <c r="D23" s="236"/>
      <c r="E23" s="236"/>
      <c r="F23" s="236"/>
      <c r="G23" s="236"/>
      <c r="H23" s="236"/>
      <c r="I23" s="236"/>
      <c r="J23" s="236"/>
      <c r="K23" s="236"/>
      <c r="L23" s="250">
        <f t="shared" si="3"/>
        <v>0</v>
      </c>
      <c r="M23" s="237" t="str">
        <f t="shared" si="4"/>
        <v/>
      </c>
      <c r="N23" s="789"/>
    </row>
    <row r="24" spans="1:14" ht="15.75" thickBot="1" x14ac:dyDescent="0.3">
      <c r="A24" s="253" t="s">
        <v>365</v>
      </c>
      <c r="B24" s="239">
        <f t="shared" ref="B24:L24" si="5">SUM(B18:B23)</f>
        <v>0</v>
      </c>
      <c r="C24" s="239">
        <f t="shared" si="5"/>
        <v>0</v>
      </c>
      <c r="D24" s="239">
        <f t="shared" si="5"/>
        <v>0</v>
      </c>
      <c r="E24" s="239">
        <f t="shared" si="5"/>
        <v>0</v>
      </c>
      <c r="F24" s="239">
        <f t="shared" si="5"/>
        <v>0</v>
      </c>
      <c r="G24" s="239">
        <f t="shared" si="5"/>
        <v>0</v>
      </c>
      <c r="H24" s="239">
        <f t="shared" si="5"/>
        <v>0</v>
      </c>
      <c r="I24" s="239">
        <f t="shared" si="5"/>
        <v>0</v>
      </c>
      <c r="J24" s="239">
        <f t="shared" si="5"/>
        <v>0</v>
      </c>
      <c r="K24" s="239">
        <f t="shared" si="5"/>
        <v>143497</v>
      </c>
      <c r="L24" s="239">
        <f t="shared" si="5"/>
        <v>143497</v>
      </c>
      <c r="M24" s="240">
        <v>0</v>
      </c>
      <c r="N24" s="789"/>
    </row>
    <row r="25" spans="1:14" x14ac:dyDescent="0.25">
      <c r="A25" s="817" t="s">
        <v>366</v>
      </c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789"/>
    </row>
    <row r="26" spans="1:14" ht="5.25" customHeight="1" x14ac:dyDescent="0.25">
      <c r="A26" s="254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789"/>
    </row>
    <row r="27" spans="1:14" ht="15.75" x14ac:dyDescent="0.25">
      <c r="A27" s="786" t="str">
        <f>+CONCATENATE("Önkormányzaton kívüli EU-s projekthez történő hozzájárulás ",LEFT([3]ÖSSZEFÜGGÉSEK!A4,4),". évi előirányzata és teljesítése")</f>
        <v>Önkormányzaton kívüli EU-s projekthez történő hozzájárulás 2015. évi előirányzata és teljesítése</v>
      </c>
      <c r="B27" s="786"/>
      <c r="C27" s="786"/>
      <c r="D27" s="786"/>
      <c r="E27" s="786"/>
      <c r="F27" s="786"/>
      <c r="G27" s="786"/>
      <c r="H27" s="786"/>
      <c r="I27" s="786"/>
      <c r="J27" s="786"/>
      <c r="K27" s="786"/>
      <c r="L27" s="786"/>
      <c r="M27" s="786"/>
      <c r="N27" s="789"/>
    </row>
    <row r="28" spans="1:14" ht="12" customHeight="1" thickBot="1" x14ac:dyDescent="0.3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790" t="s">
        <v>273</v>
      </c>
      <c r="M28" s="790"/>
      <c r="N28" s="789"/>
    </row>
    <row r="29" spans="1:14" ht="21.75" thickBot="1" x14ac:dyDescent="0.3">
      <c r="A29" s="818" t="s">
        <v>367</v>
      </c>
      <c r="B29" s="819"/>
      <c r="C29" s="819"/>
      <c r="D29" s="819"/>
      <c r="E29" s="819"/>
      <c r="F29" s="819"/>
      <c r="G29" s="819"/>
      <c r="H29" s="819"/>
      <c r="I29" s="819"/>
      <c r="J29" s="820"/>
      <c r="K29" s="255" t="s">
        <v>368</v>
      </c>
      <c r="L29" s="255" t="s">
        <v>369</v>
      </c>
      <c r="M29" s="255" t="s">
        <v>343</v>
      </c>
      <c r="N29" s="789"/>
    </row>
    <row r="30" spans="1:14" x14ac:dyDescent="0.25">
      <c r="A30" s="821"/>
      <c r="B30" s="822"/>
      <c r="C30" s="822"/>
      <c r="D30" s="822"/>
      <c r="E30" s="822"/>
      <c r="F30" s="822"/>
      <c r="G30" s="822"/>
      <c r="H30" s="822"/>
      <c r="I30" s="822"/>
      <c r="J30" s="823"/>
      <c r="K30" s="223"/>
      <c r="L30" s="256"/>
      <c r="M30" s="256"/>
      <c r="N30" s="789"/>
    </row>
    <row r="31" spans="1:14" ht="15.75" thickBot="1" x14ac:dyDescent="0.3">
      <c r="A31" s="824"/>
      <c r="B31" s="825"/>
      <c r="C31" s="825"/>
      <c r="D31" s="825"/>
      <c r="E31" s="825"/>
      <c r="F31" s="825"/>
      <c r="G31" s="825"/>
      <c r="H31" s="825"/>
      <c r="I31" s="825"/>
      <c r="J31" s="826"/>
      <c r="K31" s="257"/>
      <c r="L31" s="236"/>
      <c r="M31" s="236"/>
      <c r="N31" s="789"/>
    </row>
    <row r="32" spans="1:14" ht="15.75" thickBot="1" x14ac:dyDescent="0.3">
      <c r="A32" s="827" t="s">
        <v>370</v>
      </c>
      <c r="B32" s="828"/>
      <c r="C32" s="828"/>
      <c r="D32" s="828"/>
      <c r="E32" s="828"/>
      <c r="F32" s="828"/>
      <c r="G32" s="828"/>
      <c r="H32" s="828"/>
      <c r="I32" s="828"/>
      <c r="J32" s="829"/>
      <c r="K32" s="258">
        <f>SUM(K30:K31)</f>
        <v>0</v>
      </c>
      <c r="L32" s="258">
        <f>SUM(L30:L31)</f>
        <v>0</v>
      </c>
      <c r="M32" s="258">
        <f>SUM(M30:M31)</f>
        <v>0</v>
      </c>
      <c r="N32" s="789"/>
    </row>
    <row r="33" spans="1:14" x14ac:dyDescent="0.25">
      <c r="N33" s="789"/>
    </row>
    <row r="48" spans="1:14" x14ac:dyDescent="0.25">
      <c r="A48" s="259"/>
    </row>
  </sheetData>
  <mergeCells count="21">
    <mergeCell ref="L28:M28"/>
    <mergeCell ref="A29:J29"/>
    <mergeCell ref="A30:J30"/>
    <mergeCell ref="A31:J31"/>
    <mergeCell ref="A32:J32"/>
    <mergeCell ref="A27:M27"/>
    <mergeCell ref="A1:C1"/>
    <mergeCell ref="D1:M1"/>
    <mergeCell ref="N1:N33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  <mergeCell ref="A25:M25"/>
  </mergeCells>
  <pageMargins left="0.70866141732283472" right="0.70866141732283472" top="0.55118110236220474" bottom="0.35433070866141736" header="0.31496062992125984" footer="0.31496062992125984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sqref="A1:M32"/>
    </sheetView>
  </sheetViews>
  <sheetFormatPr defaultRowHeight="15" x14ac:dyDescent="0.25"/>
  <cols>
    <col min="1" max="1" width="24.42578125" style="215" customWidth="1"/>
    <col min="2" max="13" width="8.5703125" style="215" customWidth="1"/>
    <col min="14" max="14" width="3.42578125" style="215" customWidth="1"/>
    <col min="15" max="16384" width="9.140625" style="215"/>
  </cols>
  <sheetData>
    <row r="1" spans="1:14" ht="15.75" customHeight="1" x14ac:dyDescent="0.25">
      <c r="A1" s="832" t="s">
        <v>605</v>
      </c>
      <c r="B1" s="832"/>
      <c r="C1" s="832"/>
      <c r="D1" s="833" t="s">
        <v>608</v>
      </c>
      <c r="E1" s="833"/>
      <c r="F1" s="833"/>
      <c r="G1" s="833"/>
      <c r="H1" s="833"/>
      <c r="I1" s="833"/>
      <c r="J1" s="833"/>
      <c r="K1" s="833"/>
      <c r="L1" s="833"/>
      <c r="M1" s="833"/>
      <c r="N1" s="789"/>
    </row>
    <row r="2" spans="1:14" ht="15.75" thickBot="1" x14ac:dyDescent="0.3">
      <c r="A2" s="216"/>
      <c r="B2" s="216"/>
      <c r="C2" s="216"/>
      <c r="D2" s="830" t="s">
        <v>609</v>
      </c>
      <c r="E2" s="831"/>
      <c r="F2" s="831"/>
      <c r="G2" s="831"/>
      <c r="H2" s="831"/>
      <c r="I2" s="831"/>
      <c r="J2" s="831"/>
      <c r="K2" s="831"/>
      <c r="L2" s="790" t="s">
        <v>273</v>
      </c>
      <c r="M2" s="790"/>
      <c r="N2" s="789"/>
    </row>
    <row r="3" spans="1:14" ht="15.75" thickBot="1" x14ac:dyDescent="0.3">
      <c r="A3" s="791" t="s">
        <v>341</v>
      </c>
      <c r="B3" s="794" t="s">
        <v>342</v>
      </c>
      <c r="C3" s="795"/>
      <c r="D3" s="795"/>
      <c r="E3" s="795"/>
      <c r="F3" s="795"/>
      <c r="G3" s="795"/>
      <c r="H3" s="795"/>
      <c r="I3" s="796"/>
      <c r="J3" s="797" t="s">
        <v>343</v>
      </c>
      <c r="K3" s="798"/>
      <c r="L3" s="798"/>
      <c r="M3" s="799"/>
      <c r="N3" s="789"/>
    </row>
    <row r="4" spans="1:14" ht="15" customHeight="1" thickBot="1" x14ac:dyDescent="0.3">
      <c r="A4" s="792"/>
      <c r="B4" s="806" t="s">
        <v>344</v>
      </c>
      <c r="C4" s="808" t="s">
        <v>345</v>
      </c>
      <c r="D4" s="810" t="s">
        <v>346</v>
      </c>
      <c r="E4" s="811"/>
      <c r="F4" s="811"/>
      <c r="G4" s="811"/>
      <c r="H4" s="811"/>
      <c r="I4" s="812"/>
      <c r="J4" s="800"/>
      <c r="K4" s="801"/>
      <c r="L4" s="801"/>
      <c r="M4" s="802"/>
      <c r="N4" s="789"/>
    </row>
    <row r="5" spans="1:14" ht="21.75" thickBot="1" x14ac:dyDescent="0.3">
      <c r="A5" s="792"/>
      <c r="B5" s="807"/>
      <c r="C5" s="809"/>
      <c r="D5" s="668" t="s">
        <v>344</v>
      </c>
      <c r="E5" s="668" t="s">
        <v>345</v>
      </c>
      <c r="F5" s="668" t="s">
        <v>344</v>
      </c>
      <c r="G5" s="668" t="s">
        <v>345</v>
      </c>
      <c r="H5" s="668" t="s">
        <v>344</v>
      </c>
      <c r="I5" s="668" t="s">
        <v>345</v>
      </c>
      <c r="J5" s="803"/>
      <c r="K5" s="804"/>
      <c r="L5" s="804"/>
      <c r="M5" s="805"/>
      <c r="N5" s="789"/>
    </row>
    <row r="6" spans="1:14" ht="32.25" thickBot="1" x14ac:dyDescent="0.3">
      <c r="A6" s="793"/>
      <c r="B6" s="813" t="s">
        <v>347</v>
      </c>
      <c r="C6" s="814"/>
      <c r="D6" s="813" t="str">
        <f>+CONCATENATE(LEFT([3]ÖSSZEFÜGGÉSEK!A4,4),". előtt")</f>
        <v>2015. előtt</v>
      </c>
      <c r="E6" s="814"/>
      <c r="F6" s="813" t="str">
        <f>+CONCATENATE(LEFT([3]ÖSSZEFÜGGÉSEK!A4,4),". évi")</f>
        <v>2015. évi</v>
      </c>
      <c r="G6" s="814"/>
      <c r="H6" s="815" t="str">
        <f>+CONCATENATE(LEFT([3]ÖSSZEFÜGGÉSEK!A4,4),". után")</f>
        <v>2015. után</v>
      </c>
      <c r="I6" s="816"/>
      <c r="J6" s="667" t="str">
        <f>+D6</f>
        <v>2015. előtt</v>
      </c>
      <c r="K6" s="668" t="str">
        <f>+F6</f>
        <v>2015. évi</v>
      </c>
      <c r="L6" s="667" t="s">
        <v>3</v>
      </c>
      <c r="M6" s="668" t="str">
        <f>+CONCATENATE("Teljesítés %-a ",LEFT([3]ÖSSZEFÜGGÉSEK!A4,4),". XII. 31-ig")</f>
        <v>Teljesítés %-a 2015. XII. 31-ig</v>
      </c>
      <c r="N6" s="789"/>
    </row>
    <row r="7" spans="1:14" ht="15.75" thickBot="1" x14ac:dyDescent="0.3">
      <c r="A7" s="217" t="s">
        <v>7</v>
      </c>
      <c r="B7" s="667" t="s">
        <v>8</v>
      </c>
      <c r="C7" s="667" t="s">
        <v>9</v>
      </c>
      <c r="D7" s="665" t="s">
        <v>10</v>
      </c>
      <c r="E7" s="668" t="s">
        <v>336</v>
      </c>
      <c r="F7" s="668" t="s">
        <v>337</v>
      </c>
      <c r="G7" s="668" t="s">
        <v>276</v>
      </c>
      <c r="H7" s="667" t="s">
        <v>277</v>
      </c>
      <c r="I7" s="665" t="s">
        <v>348</v>
      </c>
      <c r="J7" s="665" t="s">
        <v>349</v>
      </c>
      <c r="K7" s="665" t="s">
        <v>350</v>
      </c>
      <c r="L7" s="665" t="s">
        <v>351</v>
      </c>
      <c r="M7" s="666" t="s">
        <v>352</v>
      </c>
      <c r="N7" s="789"/>
    </row>
    <row r="8" spans="1:14" x14ac:dyDescent="0.25">
      <c r="A8" s="220" t="s">
        <v>353</v>
      </c>
      <c r="B8" s="221"/>
      <c r="C8" s="222"/>
      <c r="D8" s="222"/>
      <c r="E8" s="223"/>
      <c r="F8" s="222"/>
      <c r="G8" s="222"/>
      <c r="H8" s="222"/>
      <c r="I8" s="222"/>
      <c r="J8" s="222"/>
      <c r="K8" s="222"/>
      <c r="L8" s="224">
        <f t="shared" ref="L8:L14" si="0">+J8+K8</f>
        <v>0</v>
      </c>
      <c r="M8" s="225" t="str">
        <f>IF((C8&lt;&gt;0),ROUND((L8/C8)*100,1),"")</f>
        <v/>
      </c>
      <c r="N8" s="789"/>
    </row>
    <row r="9" spans="1:14" x14ac:dyDescent="0.25">
      <c r="A9" s="226" t="s">
        <v>354</v>
      </c>
      <c r="B9" s="227"/>
      <c r="C9" s="228"/>
      <c r="D9" s="228"/>
      <c r="E9" s="228"/>
      <c r="F9" s="228"/>
      <c r="G9" s="228"/>
      <c r="H9" s="228"/>
      <c r="I9" s="228"/>
      <c r="J9" s="228"/>
      <c r="K9" s="228"/>
      <c r="L9" s="229">
        <f t="shared" si="0"/>
        <v>0</v>
      </c>
      <c r="M9" s="230" t="str">
        <f t="shared" ref="M9:M14" si="1">IF((C9&lt;&gt;0),ROUND((L9/C9)*100,1),"")</f>
        <v/>
      </c>
      <c r="N9" s="789"/>
    </row>
    <row r="10" spans="1:14" x14ac:dyDescent="0.25">
      <c r="A10" s="231" t="s">
        <v>355</v>
      </c>
      <c r="B10" s="232">
        <v>23660</v>
      </c>
      <c r="C10" s="233">
        <v>23660</v>
      </c>
      <c r="D10" s="233"/>
      <c r="E10" s="233"/>
      <c r="F10" s="233"/>
      <c r="G10" s="233"/>
      <c r="H10" s="233"/>
      <c r="I10" s="233"/>
      <c r="J10" s="233"/>
      <c r="K10" s="233">
        <v>1416</v>
      </c>
      <c r="L10" s="229">
        <f t="shared" si="0"/>
        <v>1416</v>
      </c>
      <c r="M10" s="230">
        <f t="shared" si="1"/>
        <v>6</v>
      </c>
      <c r="N10" s="789"/>
    </row>
    <row r="11" spans="1:14" x14ac:dyDescent="0.25">
      <c r="A11" s="231" t="s">
        <v>356</v>
      </c>
      <c r="B11" s="232"/>
      <c r="C11" s="233"/>
      <c r="D11" s="233"/>
      <c r="E11" s="233"/>
      <c r="F11" s="233"/>
      <c r="G11" s="233"/>
      <c r="H11" s="233"/>
      <c r="I11" s="233"/>
      <c r="J11" s="233"/>
      <c r="K11" s="233"/>
      <c r="L11" s="229">
        <f t="shared" si="0"/>
        <v>0</v>
      </c>
      <c r="M11" s="230" t="str">
        <f t="shared" si="1"/>
        <v/>
      </c>
      <c r="N11" s="789"/>
    </row>
    <row r="12" spans="1:14" x14ac:dyDescent="0.25">
      <c r="A12" s="231" t="s">
        <v>357</v>
      </c>
      <c r="B12" s="232"/>
      <c r="C12" s="233"/>
      <c r="D12" s="233"/>
      <c r="E12" s="233"/>
      <c r="F12" s="233"/>
      <c r="G12" s="233"/>
      <c r="H12" s="233"/>
      <c r="I12" s="233"/>
      <c r="J12" s="233"/>
      <c r="K12" s="233"/>
      <c r="L12" s="229">
        <f t="shared" si="0"/>
        <v>0</v>
      </c>
      <c r="M12" s="230" t="str">
        <f t="shared" si="1"/>
        <v/>
      </c>
      <c r="N12" s="789"/>
    </row>
    <row r="13" spans="1:14" x14ac:dyDescent="0.25">
      <c r="A13" s="231" t="s">
        <v>616</v>
      </c>
      <c r="B13" s="232"/>
      <c r="C13" s="233"/>
      <c r="D13" s="233"/>
      <c r="E13" s="233"/>
      <c r="F13" s="233"/>
      <c r="G13" s="233"/>
      <c r="H13" s="233"/>
      <c r="I13" s="233"/>
      <c r="J13" s="233"/>
      <c r="K13" s="233">
        <v>22239</v>
      </c>
      <c r="L13" s="229">
        <f t="shared" si="0"/>
        <v>22239</v>
      </c>
      <c r="M13" s="230" t="str">
        <f t="shared" si="1"/>
        <v/>
      </c>
      <c r="N13" s="789"/>
    </row>
    <row r="14" spans="1:14" ht="15" customHeight="1" thickBot="1" x14ac:dyDescent="0.3">
      <c r="A14" s="234"/>
      <c r="B14" s="235"/>
      <c r="C14" s="236"/>
      <c r="D14" s="236"/>
      <c r="E14" s="236"/>
      <c r="F14" s="236"/>
      <c r="G14" s="236"/>
      <c r="H14" s="236"/>
      <c r="I14" s="236"/>
      <c r="J14" s="236"/>
      <c r="K14" s="236"/>
      <c r="L14" s="229">
        <f t="shared" si="0"/>
        <v>0</v>
      </c>
      <c r="M14" s="237" t="str">
        <f t="shared" si="1"/>
        <v/>
      </c>
      <c r="N14" s="789"/>
    </row>
    <row r="15" spans="1:14" ht="15.75" thickBot="1" x14ac:dyDescent="0.3">
      <c r="A15" s="238" t="s">
        <v>359</v>
      </c>
      <c r="B15" s="239">
        <f>B8+SUM(B10:B14)</f>
        <v>23660</v>
      </c>
      <c r="C15" s="239">
        <f t="shared" ref="C15:L15" si="2">C8+SUM(C10:C14)</f>
        <v>23660</v>
      </c>
      <c r="D15" s="239">
        <f t="shared" si="2"/>
        <v>0</v>
      </c>
      <c r="E15" s="239">
        <f t="shared" si="2"/>
        <v>0</v>
      </c>
      <c r="F15" s="239">
        <f t="shared" si="2"/>
        <v>0</v>
      </c>
      <c r="G15" s="239">
        <f t="shared" si="2"/>
        <v>0</v>
      </c>
      <c r="H15" s="239">
        <f t="shared" si="2"/>
        <v>0</v>
      </c>
      <c r="I15" s="239">
        <f t="shared" si="2"/>
        <v>0</v>
      </c>
      <c r="J15" s="239">
        <f t="shared" si="2"/>
        <v>0</v>
      </c>
      <c r="K15" s="239">
        <f t="shared" si="2"/>
        <v>23655</v>
      </c>
      <c r="L15" s="239">
        <f t="shared" si="2"/>
        <v>23655</v>
      </c>
      <c r="M15" s="240">
        <f>IF((C15&lt;&gt;0),ROUND((L15/C15)*100,1),"")</f>
        <v>100</v>
      </c>
      <c r="N15" s="789"/>
    </row>
    <row r="16" spans="1:14" x14ac:dyDescent="0.25">
      <c r="A16" s="241"/>
      <c r="B16" s="242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789"/>
    </row>
    <row r="17" spans="1:14" ht="15.75" thickBot="1" x14ac:dyDescent="0.3">
      <c r="A17" s="244" t="s">
        <v>360</v>
      </c>
      <c r="B17" s="245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789"/>
    </row>
    <row r="18" spans="1:14" x14ac:dyDescent="0.25">
      <c r="A18" s="247" t="s">
        <v>361</v>
      </c>
      <c r="B18" s="221"/>
      <c r="C18" s="222"/>
      <c r="D18" s="222"/>
      <c r="E18" s="223"/>
      <c r="F18" s="222"/>
      <c r="G18" s="222"/>
      <c r="H18" s="222"/>
      <c r="I18" s="222"/>
      <c r="J18" s="222"/>
      <c r="K18" s="222"/>
      <c r="L18" s="248">
        <f t="shared" ref="L18:L23" si="3">+J18+K18</f>
        <v>0</v>
      </c>
      <c r="M18" s="225" t="str">
        <f t="shared" ref="M18:M23" si="4">IF((C18&lt;&gt;0),ROUND((L18/C18)*100,1),"")</f>
        <v/>
      </c>
      <c r="N18" s="789"/>
    </row>
    <row r="19" spans="1:14" x14ac:dyDescent="0.25">
      <c r="A19" s="249" t="s">
        <v>362</v>
      </c>
      <c r="B19" s="227"/>
      <c r="C19" s="233"/>
      <c r="D19" s="233"/>
      <c r="E19" s="233"/>
      <c r="F19" s="233"/>
      <c r="G19" s="233"/>
      <c r="H19" s="233"/>
      <c r="I19" s="233"/>
      <c r="J19" s="233"/>
      <c r="K19" s="233">
        <v>3048</v>
      </c>
      <c r="L19" s="250">
        <f t="shared" si="3"/>
        <v>3048</v>
      </c>
      <c r="M19" s="230" t="str">
        <f t="shared" si="4"/>
        <v/>
      </c>
      <c r="N19" s="789"/>
    </row>
    <row r="20" spans="1:14" x14ac:dyDescent="0.25">
      <c r="A20" s="249" t="s">
        <v>363</v>
      </c>
      <c r="B20" s="232"/>
      <c r="C20" s="233"/>
      <c r="D20" s="233"/>
      <c r="E20" s="233"/>
      <c r="F20" s="233"/>
      <c r="G20" s="233"/>
      <c r="H20" s="233"/>
      <c r="I20" s="233"/>
      <c r="J20" s="233"/>
      <c r="K20" s="233"/>
      <c r="L20" s="250">
        <f t="shared" si="3"/>
        <v>0</v>
      </c>
      <c r="M20" s="230" t="str">
        <f t="shared" si="4"/>
        <v/>
      </c>
      <c r="N20" s="789"/>
    </row>
    <row r="21" spans="1:14" x14ac:dyDescent="0.25">
      <c r="A21" s="249" t="s">
        <v>364</v>
      </c>
      <c r="B21" s="232"/>
      <c r="C21" s="233"/>
      <c r="D21" s="233"/>
      <c r="E21" s="233"/>
      <c r="F21" s="233"/>
      <c r="G21" s="233"/>
      <c r="H21" s="233"/>
      <c r="I21" s="233"/>
      <c r="J21" s="233"/>
      <c r="K21" s="233"/>
      <c r="L21" s="250">
        <f t="shared" si="3"/>
        <v>0</v>
      </c>
      <c r="M21" s="230" t="str">
        <f t="shared" si="4"/>
        <v/>
      </c>
      <c r="N21" s="789"/>
    </row>
    <row r="22" spans="1:14" x14ac:dyDescent="0.25">
      <c r="A22" s="251" t="s">
        <v>615</v>
      </c>
      <c r="B22" s="232"/>
      <c r="C22" s="233"/>
      <c r="D22" s="233"/>
      <c r="E22" s="233"/>
      <c r="F22" s="233"/>
      <c r="G22" s="233"/>
      <c r="H22" s="233"/>
      <c r="I22" s="233"/>
      <c r="J22" s="233"/>
      <c r="K22" s="233">
        <v>22239</v>
      </c>
      <c r="L22" s="250">
        <f t="shared" si="3"/>
        <v>22239</v>
      </c>
      <c r="M22" s="230" t="str">
        <f t="shared" si="4"/>
        <v/>
      </c>
      <c r="N22" s="789"/>
    </row>
    <row r="23" spans="1:14" ht="15.75" thickBot="1" x14ac:dyDescent="0.3">
      <c r="A23" s="252"/>
      <c r="B23" s="235"/>
      <c r="C23" s="236"/>
      <c r="D23" s="236"/>
      <c r="E23" s="236"/>
      <c r="F23" s="236"/>
      <c r="G23" s="236"/>
      <c r="H23" s="236"/>
      <c r="I23" s="236"/>
      <c r="J23" s="236"/>
      <c r="K23" s="236"/>
      <c r="L23" s="250">
        <f t="shared" si="3"/>
        <v>0</v>
      </c>
      <c r="M23" s="237" t="str">
        <f t="shared" si="4"/>
        <v/>
      </c>
      <c r="N23" s="789"/>
    </row>
    <row r="24" spans="1:14" ht="15.75" thickBot="1" x14ac:dyDescent="0.3">
      <c r="A24" s="253" t="s">
        <v>365</v>
      </c>
      <c r="B24" s="239">
        <f t="shared" ref="B24:L24" si="5">SUM(B18:B23)</f>
        <v>0</v>
      </c>
      <c r="C24" s="239">
        <f t="shared" si="5"/>
        <v>0</v>
      </c>
      <c r="D24" s="239">
        <f t="shared" si="5"/>
        <v>0</v>
      </c>
      <c r="E24" s="239">
        <f t="shared" si="5"/>
        <v>0</v>
      </c>
      <c r="F24" s="239">
        <f t="shared" si="5"/>
        <v>0</v>
      </c>
      <c r="G24" s="239">
        <f t="shared" si="5"/>
        <v>0</v>
      </c>
      <c r="H24" s="239">
        <f t="shared" si="5"/>
        <v>0</v>
      </c>
      <c r="I24" s="239">
        <f t="shared" si="5"/>
        <v>0</v>
      </c>
      <c r="J24" s="239">
        <f t="shared" si="5"/>
        <v>0</v>
      </c>
      <c r="K24" s="239">
        <f t="shared" si="5"/>
        <v>25287</v>
      </c>
      <c r="L24" s="239">
        <f t="shared" si="5"/>
        <v>25287</v>
      </c>
      <c r="M24" s="240">
        <v>0</v>
      </c>
      <c r="N24" s="789"/>
    </row>
    <row r="25" spans="1:14" x14ac:dyDescent="0.25">
      <c r="A25" s="817" t="s">
        <v>366</v>
      </c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789"/>
    </row>
    <row r="26" spans="1:14" ht="5.25" customHeight="1" x14ac:dyDescent="0.25">
      <c r="A26" s="254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789"/>
    </row>
    <row r="27" spans="1:14" ht="15.75" x14ac:dyDescent="0.25">
      <c r="A27" s="786" t="str">
        <f>+CONCATENATE("Önkormányzaton kívüli EU-s projekthez történő hozzájárulás ",LEFT([3]ÖSSZEFÜGGÉSEK!A4,4),". évi előirányzata és teljesítése")</f>
        <v>Önkormányzaton kívüli EU-s projekthez történő hozzájárulás 2015. évi előirányzata és teljesítése</v>
      </c>
      <c r="B27" s="786"/>
      <c r="C27" s="786"/>
      <c r="D27" s="786"/>
      <c r="E27" s="786"/>
      <c r="F27" s="786"/>
      <c r="G27" s="786"/>
      <c r="H27" s="786"/>
      <c r="I27" s="786"/>
      <c r="J27" s="786"/>
      <c r="K27" s="786"/>
      <c r="L27" s="786"/>
      <c r="M27" s="786"/>
      <c r="N27" s="789"/>
    </row>
    <row r="28" spans="1:14" ht="12" customHeight="1" thickBot="1" x14ac:dyDescent="0.3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790" t="s">
        <v>273</v>
      </c>
      <c r="M28" s="790"/>
      <c r="N28" s="789"/>
    </row>
    <row r="29" spans="1:14" ht="21.75" thickBot="1" x14ac:dyDescent="0.3">
      <c r="A29" s="818" t="s">
        <v>367</v>
      </c>
      <c r="B29" s="819"/>
      <c r="C29" s="819"/>
      <c r="D29" s="819"/>
      <c r="E29" s="819"/>
      <c r="F29" s="819"/>
      <c r="G29" s="819"/>
      <c r="H29" s="819"/>
      <c r="I29" s="819"/>
      <c r="J29" s="820"/>
      <c r="K29" s="255" t="s">
        <v>368</v>
      </c>
      <c r="L29" s="255" t="s">
        <v>369</v>
      </c>
      <c r="M29" s="255" t="s">
        <v>343</v>
      </c>
      <c r="N29" s="789"/>
    </row>
    <row r="30" spans="1:14" x14ac:dyDescent="0.25">
      <c r="A30" s="821"/>
      <c r="B30" s="822"/>
      <c r="C30" s="822"/>
      <c r="D30" s="822"/>
      <c r="E30" s="822"/>
      <c r="F30" s="822"/>
      <c r="G30" s="822"/>
      <c r="H30" s="822"/>
      <c r="I30" s="822"/>
      <c r="J30" s="823"/>
      <c r="K30" s="223"/>
      <c r="L30" s="256"/>
      <c r="M30" s="256"/>
      <c r="N30" s="789"/>
    </row>
    <row r="31" spans="1:14" ht="15.75" thickBot="1" x14ac:dyDescent="0.3">
      <c r="A31" s="824"/>
      <c r="B31" s="825"/>
      <c r="C31" s="825"/>
      <c r="D31" s="825"/>
      <c r="E31" s="825"/>
      <c r="F31" s="825"/>
      <c r="G31" s="825"/>
      <c r="H31" s="825"/>
      <c r="I31" s="825"/>
      <c r="J31" s="826"/>
      <c r="K31" s="257"/>
      <c r="L31" s="236"/>
      <c r="M31" s="236"/>
      <c r="N31" s="789"/>
    </row>
    <row r="32" spans="1:14" ht="15.75" thickBot="1" x14ac:dyDescent="0.3">
      <c r="A32" s="827" t="s">
        <v>370</v>
      </c>
      <c r="B32" s="828"/>
      <c r="C32" s="828"/>
      <c r="D32" s="828"/>
      <c r="E32" s="828"/>
      <c r="F32" s="828"/>
      <c r="G32" s="828"/>
      <c r="H32" s="828"/>
      <c r="I32" s="828"/>
      <c r="J32" s="829"/>
      <c r="K32" s="258">
        <f>SUM(K30:K31)</f>
        <v>0</v>
      </c>
      <c r="L32" s="258">
        <f>SUM(L30:L31)</f>
        <v>0</v>
      </c>
      <c r="M32" s="258">
        <f>SUM(M30:M31)</f>
        <v>0</v>
      </c>
      <c r="N32" s="789"/>
    </row>
    <row r="33" spans="1:14" x14ac:dyDescent="0.25">
      <c r="N33" s="789"/>
    </row>
    <row r="48" spans="1:14" x14ac:dyDescent="0.25">
      <c r="A48" s="259"/>
    </row>
  </sheetData>
  <mergeCells count="22">
    <mergeCell ref="A32:J32"/>
    <mergeCell ref="A25:M25"/>
    <mergeCell ref="L28:M28"/>
    <mergeCell ref="A29:J29"/>
    <mergeCell ref="A30:J30"/>
    <mergeCell ref="A31:J31"/>
    <mergeCell ref="D2:K2"/>
    <mergeCell ref="A27:M27"/>
    <mergeCell ref="A1:C1"/>
    <mergeCell ref="D1:M1"/>
    <mergeCell ref="N1:N33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</mergeCells>
  <pageMargins left="0.7" right="0.7" top="0.75" bottom="0.75" header="0.3" footer="0.3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sqref="A1:M32"/>
    </sheetView>
  </sheetViews>
  <sheetFormatPr defaultRowHeight="15" x14ac:dyDescent="0.25"/>
  <cols>
    <col min="1" max="1" width="24.42578125" style="215" customWidth="1"/>
    <col min="2" max="13" width="8.5703125" style="215" customWidth="1"/>
    <col min="14" max="14" width="3.42578125" style="215" customWidth="1"/>
    <col min="15" max="16384" width="9.140625" style="215"/>
  </cols>
  <sheetData>
    <row r="1" spans="1:15" ht="15.75" customHeight="1" x14ac:dyDescent="0.25">
      <c r="A1" s="832" t="s">
        <v>606</v>
      </c>
      <c r="B1" s="832"/>
      <c r="C1" s="832"/>
      <c r="D1" s="788" t="s">
        <v>607</v>
      </c>
      <c r="E1" s="788"/>
      <c r="F1" s="788"/>
      <c r="G1" s="788"/>
      <c r="H1" s="788"/>
      <c r="I1" s="788"/>
      <c r="J1" s="788"/>
      <c r="K1" s="788"/>
      <c r="L1" s="788"/>
      <c r="M1" s="788"/>
      <c r="N1" s="789"/>
    </row>
    <row r="2" spans="1:15" ht="15.75" thickBot="1" x14ac:dyDescent="0.3">
      <c r="A2" s="216"/>
      <c r="B2" s="216"/>
      <c r="C2" s="216"/>
      <c r="D2" s="830" t="s">
        <v>611</v>
      </c>
      <c r="E2" s="830"/>
      <c r="F2" s="830"/>
      <c r="G2" s="830"/>
      <c r="H2" s="830"/>
      <c r="I2" s="830"/>
      <c r="J2" s="830"/>
      <c r="K2" s="830"/>
      <c r="L2" s="790" t="s">
        <v>273</v>
      </c>
      <c r="M2" s="790"/>
      <c r="N2" s="789"/>
    </row>
    <row r="3" spans="1:15" ht="15.75" thickBot="1" x14ac:dyDescent="0.3">
      <c r="A3" s="834" t="s">
        <v>341</v>
      </c>
      <c r="B3" s="837" t="s">
        <v>342</v>
      </c>
      <c r="C3" s="837"/>
      <c r="D3" s="837"/>
      <c r="E3" s="837"/>
      <c r="F3" s="837"/>
      <c r="G3" s="837"/>
      <c r="H3" s="837"/>
      <c r="I3" s="837"/>
      <c r="J3" s="838" t="s">
        <v>343</v>
      </c>
      <c r="K3" s="838"/>
      <c r="L3" s="838"/>
      <c r="M3" s="838"/>
      <c r="N3" s="789"/>
      <c r="O3" s="669"/>
    </row>
    <row r="4" spans="1:15" ht="15" customHeight="1" thickBot="1" x14ac:dyDescent="0.3">
      <c r="A4" s="835"/>
      <c r="B4" s="840" t="s">
        <v>344</v>
      </c>
      <c r="C4" s="841" t="s">
        <v>345</v>
      </c>
      <c r="D4" s="842" t="s">
        <v>346</v>
      </c>
      <c r="E4" s="842"/>
      <c r="F4" s="842"/>
      <c r="G4" s="842"/>
      <c r="H4" s="842"/>
      <c r="I4" s="842"/>
      <c r="J4" s="839"/>
      <c r="K4" s="839"/>
      <c r="L4" s="839"/>
      <c r="M4" s="839"/>
      <c r="N4" s="789"/>
    </row>
    <row r="5" spans="1:15" ht="21.75" thickBot="1" x14ac:dyDescent="0.3">
      <c r="A5" s="835"/>
      <c r="B5" s="840"/>
      <c r="C5" s="841"/>
      <c r="D5" s="659" t="s">
        <v>344</v>
      </c>
      <c r="E5" s="659" t="s">
        <v>345</v>
      </c>
      <c r="F5" s="659" t="s">
        <v>344</v>
      </c>
      <c r="G5" s="659" t="s">
        <v>345</v>
      </c>
      <c r="H5" s="659" t="s">
        <v>344</v>
      </c>
      <c r="I5" s="659" t="s">
        <v>345</v>
      </c>
      <c r="J5" s="839"/>
      <c r="K5" s="839"/>
      <c r="L5" s="839"/>
      <c r="M5" s="839"/>
      <c r="N5" s="789"/>
    </row>
    <row r="6" spans="1:15" ht="32.25" thickBot="1" x14ac:dyDescent="0.3">
      <c r="A6" s="836"/>
      <c r="B6" s="841" t="s">
        <v>347</v>
      </c>
      <c r="C6" s="841"/>
      <c r="D6" s="841" t="str">
        <f>+CONCATENATE(LEFT([3]ÖSSZEFÜGGÉSEK!A4,4),". előtt")</f>
        <v>2015. előtt</v>
      </c>
      <c r="E6" s="841"/>
      <c r="F6" s="841" t="str">
        <f>+CONCATENATE(LEFT([3]ÖSSZEFÜGGÉSEK!A4,4),". évi")</f>
        <v>2015. évi</v>
      </c>
      <c r="G6" s="841"/>
      <c r="H6" s="840" t="str">
        <f>+CONCATENATE(LEFT([3]ÖSSZEFÜGGÉSEK!A4,4),". után")</f>
        <v>2015. után</v>
      </c>
      <c r="I6" s="840"/>
      <c r="J6" s="658" t="str">
        <f>+D6</f>
        <v>2015. előtt</v>
      </c>
      <c r="K6" s="659" t="str">
        <f>+F6</f>
        <v>2015. évi</v>
      </c>
      <c r="L6" s="658" t="s">
        <v>3</v>
      </c>
      <c r="M6" s="659" t="str">
        <f>+CONCATENATE("Teljesítés %-a ",LEFT([3]ÖSSZEFÜGGÉSEK!A4,4),". XII. 31-ig")</f>
        <v>Teljesítés %-a 2015. XII. 31-ig</v>
      </c>
      <c r="N6" s="789"/>
    </row>
    <row r="7" spans="1:15" ht="15.75" thickBot="1" x14ac:dyDescent="0.3">
      <c r="A7" s="217" t="s">
        <v>7</v>
      </c>
      <c r="B7" s="658" t="s">
        <v>8</v>
      </c>
      <c r="C7" s="658" t="s">
        <v>9</v>
      </c>
      <c r="D7" s="218" t="s">
        <v>10</v>
      </c>
      <c r="E7" s="659" t="s">
        <v>336</v>
      </c>
      <c r="F7" s="659" t="s">
        <v>337</v>
      </c>
      <c r="G7" s="659" t="s">
        <v>276</v>
      </c>
      <c r="H7" s="658" t="s">
        <v>277</v>
      </c>
      <c r="I7" s="218" t="s">
        <v>348</v>
      </c>
      <c r="J7" s="218" t="s">
        <v>349</v>
      </c>
      <c r="K7" s="218" t="s">
        <v>350</v>
      </c>
      <c r="L7" s="218" t="s">
        <v>351</v>
      </c>
      <c r="M7" s="219" t="s">
        <v>352</v>
      </c>
      <c r="N7" s="789"/>
    </row>
    <row r="8" spans="1:15" x14ac:dyDescent="0.25">
      <c r="A8" s="220" t="s">
        <v>353</v>
      </c>
      <c r="B8" s="221"/>
      <c r="C8" s="222"/>
      <c r="D8" s="222"/>
      <c r="E8" s="223"/>
      <c r="F8" s="222"/>
      <c r="G8" s="222"/>
      <c r="H8" s="222"/>
      <c r="I8" s="222"/>
      <c r="J8" s="222"/>
      <c r="K8" s="222"/>
      <c r="L8" s="224">
        <f t="shared" ref="L8:L14" si="0">+J8+K8</f>
        <v>0</v>
      </c>
      <c r="M8" s="225" t="str">
        <f>IF((C8&lt;&gt;0),ROUND((L8/C8)*100,1),"")</f>
        <v/>
      </c>
      <c r="N8" s="789"/>
    </row>
    <row r="9" spans="1:15" x14ac:dyDescent="0.25">
      <c r="A9" s="226" t="s">
        <v>354</v>
      </c>
      <c r="B9" s="227"/>
      <c r="C9" s="228"/>
      <c r="D9" s="228"/>
      <c r="E9" s="228"/>
      <c r="F9" s="228"/>
      <c r="G9" s="228"/>
      <c r="H9" s="228"/>
      <c r="I9" s="228"/>
      <c r="J9" s="228"/>
      <c r="K9" s="228"/>
      <c r="L9" s="229">
        <f t="shared" si="0"/>
        <v>0</v>
      </c>
      <c r="M9" s="230" t="str">
        <f t="shared" ref="M9:M14" si="1">IF((C9&lt;&gt;0),ROUND((L9/C9)*100,1),"")</f>
        <v/>
      </c>
      <c r="N9" s="789"/>
    </row>
    <row r="10" spans="1:15" x14ac:dyDescent="0.25">
      <c r="A10" s="231" t="s">
        <v>355</v>
      </c>
      <c r="B10" s="232">
        <v>18201</v>
      </c>
      <c r="C10" s="233">
        <v>18201</v>
      </c>
      <c r="D10" s="233"/>
      <c r="E10" s="233"/>
      <c r="F10" s="233"/>
      <c r="G10" s="233"/>
      <c r="H10" s="233"/>
      <c r="I10" s="233"/>
      <c r="J10" s="233"/>
      <c r="K10" s="233">
        <v>15994</v>
      </c>
      <c r="L10" s="229">
        <f t="shared" si="0"/>
        <v>15994</v>
      </c>
      <c r="M10" s="230">
        <f t="shared" si="1"/>
        <v>87.9</v>
      </c>
      <c r="N10" s="789"/>
    </row>
    <row r="11" spans="1:15" x14ac:dyDescent="0.25">
      <c r="A11" s="231" t="s">
        <v>356</v>
      </c>
      <c r="B11" s="232"/>
      <c r="C11" s="233"/>
      <c r="D11" s="233"/>
      <c r="E11" s="233"/>
      <c r="F11" s="233"/>
      <c r="G11" s="233"/>
      <c r="H11" s="233"/>
      <c r="I11" s="233"/>
      <c r="J11" s="233"/>
      <c r="K11" s="233"/>
      <c r="L11" s="229">
        <f t="shared" si="0"/>
        <v>0</v>
      </c>
      <c r="M11" s="230" t="str">
        <f t="shared" si="1"/>
        <v/>
      </c>
      <c r="N11" s="789"/>
    </row>
    <row r="12" spans="1:15" x14ac:dyDescent="0.25">
      <c r="A12" s="231" t="s">
        <v>357</v>
      </c>
      <c r="B12" s="232"/>
      <c r="C12" s="233"/>
      <c r="D12" s="233"/>
      <c r="E12" s="233"/>
      <c r="F12" s="233"/>
      <c r="G12" s="233"/>
      <c r="H12" s="233"/>
      <c r="I12" s="233"/>
      <c r="J12" s="233"/>
      <c r="K12" s="233"/>
      <c r="L12" s="229">
        <f t="shared" si="0"/>
        <v>0</v>
      </c>
      <c r="M12" s="230" t="str">
        <f t="shared" si="1"/>
        <v/>
      </c>
      <c r="N12" s="789"/>
    </row>
    <row r="13" spans="1:15" x14ac:dyDescent="0.25">
      <c r="A13" s="231" t="s">
        <v>358</v>
      </c>
      <c r="B13" s="232"/>
      <c r="C13" s="233"/>
      <c r="D13" s="233"/>
      <c r="E13" s="233"/>
      <c r="F13" s="233"/>
      <c r="G13" s="233"/>
      <c r="H13" s="233"/>
      <c r="I13" s="233"/>
      <c r="J13" s="233"/>
      <c r="K13" s="233"/>
      <c r="L13" s="229">
        <f t="shared" si="0"/>
        <v>0</v>
      </c>
      <c r="M13" s="230" t="str">
        <f t="shared" si="1"/>
        <v/>
      </c>
      <c r="N13" s="789"/>
    </row>
    <row r="14" spans="1:15" ht="15" customHeight="1" thickBot="1" x14ac:dyDescent="0.3">
      <c r="A14" s="234"/>
      <c r="B14" s="235"/>
      <c r="C14" s="236"/>
      <c r="D14" s="236"/>
      <c r="E14" s="236"/>
      <c r="F14" s="236"/>
      <c r="G14" s="236"/>
      <c r="H14" s="236"/>
      <c r="I14" s="236"/>
      <c r="J14" s="236"/>
      <c r="K14" s="236"/>
      <c r="L14" s="229">
        <f t="shared" si="0"/>
        <v>0</v>
      </c>
      <c r="M14" s="237" t="str">
        <f t="shared" si="1"/>
        <v/>
      </c>
      <c r="N14" s="789"/>
    </row>
    <row r="15" spans="1:15" ht="15.75" thickBot="1" x14ac:dyDescent="0.3">
      <c r="A15" s="238" t="s">
        <v>359</v>
      </c>
      <c r="B15" s="239">
        <f>B8+SUM(B10:B14)</f>
        <v>18201</v>
      </c>
      <c r="C15" s="239">
        <f t="shared" ref="C15:L15" si="2">C8+SUM(C10:C14)</f>
        <v>18201</v>
      </c>
      <c r="D15" s="239">
        <f t="shared" si="2"/>
        <v>0</v>
      </c>
      <c r="E15" s="239">
        <f t="shared" si="2"/>
        <v>0</v>
      </c>
      <c r="F15" s="239">
        <f t="shared" si="2"/>
        <v>0</v>
      </c>
      <c r="G15" s="239">
        <f t="shared" si="2"/>
        <v>0</v>
      </c>
      <c r="H15" s="239">
        <f t="shared" si="2"/>
        <v>0</v>
      </c>
      <c r="I15" s="239">
        <f t="shared" si="2"/>
        <v>0</v>
      </c>
      <c r="J15" s="239">
        <f t="shared" si="2"/>
        <v>0</v>
      </c>
      <c r="K15" s="239">
        <f t="shared" si="2"/>
        <v>15994</v>
      </c>
      <c r="L15" s="239">
        <f t="shared" si="2"/>
        <v>15994</v>
      </c>
      <c r="M15" s="240">
        <f>IF((C15&lt;&gt;0),ROUND((L15/C15)*100,1),"")</f>
        <v>87.9</v>
      </c>
      <c r="N15" s="789"/>
    </row>
    <row r="16" spans="1:15" x14ac:dyDescent="0.25">
      <c r="A16" s="241"/>
      <c r="B16" s="242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789"/>
    </row>
    <row r="17" spans="1:14" ht="15.75" thickBot="1" x14ac:dyDescent="0.3">
      <c r="A17" s="244" t="s">
        <v>360</v>
      </c>
      <c r="B17" s="245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789"/>
    </row>
    <row r="18" spans="1:14" x14ac:dyDescent="0.25">
      <c r="A18" s="247" t="s">
        <v>361</v>
      </c>
      <c r="B18" s="221"/>
      <c r="C18" s="222"/>
      <c r="D18" s="222"/>
      <c r="E18" s="223"/>
      <c r="F18" s="222"/>
      <c r="G18" s="222"/>
      <c r="H18" s="222"/>
      <c r="I18" s="222"/>
      <c r="J18" s="222"/>
      <c r="K18" s="222"/>
      <c r="L18" s="248">
        <f t="shared" ref="L18:L23" si="3">+J18+K18</f>
        <v>0</v>
      </c>
      <c r="M18" s="225" t="str">
        <f t="shared" ref="M18:M23" si="4">IF((C18&lt;&gt;0),ROUND((L18/C18)*100,1),"")</f>
        <v/>
      </c>
      <c r="N18" s="789"/>
    </row>
    <row r="19" spans="1:14" x14ac:dyDescent="0.25">
      <c r="A19" s="249" t="s">
        <v>362</v>
      </c>
      <c r="B19" s="227"/>
      <c r="C19" s="233"/>
      <c r="D19" s="233"/>
      <c r="E19" s="233"/>
      <c r="F19" s="233"/>
      <c r="G19" s="233"/>
      <c r="H19" s="233"/>
      <c r="I19" s="233"/>
      <c r="J19" s="233"/>
      <c r="K19" s="233">
        <v>19913</v>
      </c>
      <c r="L19" s="250">
        <f t="shared" si="3"/>
        <v>19913</v>
      </c>
      <c r="M19" s="230" t="str">
        <f t="shared" si="4"/>
        <v/>
      </c>
      <c r="N19" s="789"/>
    </row>
    <row r="20" spans="1:14" x14ac:dyDescent="0.25">
      <c r="A20" s="249" t="s">
        <v>363</v>
      </c>
      <c r="B20" s="232"/>
      <c r="C20" s="233"/>
      <c r="D20" s="233"/>
      <c r="E20" s="233"/>
      <c r="F20" s="233"/>
      <c r="G20" s="233"/>
      <c r="H20" s="233"/>
      <c r="I20" s="233"/>
      <c r="J20" s="233"/>
      <c r="K20" s="233"/>
      <c r="L20" s="250">
        <f t="shared" si="3"/>
        <v>0</v>
      </c>
      <c r="M20" s="230" t="str">
        <f t="shared" si="4"/>
        <v/>
      </c>
      <c r="N20" s="789"/>
    </row>
    <row r="21" spans="1:14" x14ac:dyDescent="0.25">
      <c r="A21" s="249" t="s">
        <v>364</v>
      </c>
      <c r="B21" s="232"/>
      <c r="C21" s="233"/>
      <c r="D21" s="233"/>
      <c r="E21" s="233"/>
      <c r="F21" s="233"/>
      <c r="G21" s="233"/>
      <c r="H21" s="233"/>
      <c r="I21" s="233"/>
      <c r="J21" s="233"/>
      <c r="K21" s="233"/>
      <c r="L21" s="250">
        <f t="shared" si="3"/>
        <v>0</v>
      </c>
      <c r="M21" s="230" t="str">
        <f t="shared" si="4"/>
        <v/>
      </c>
      <c r="N21" s="789"/>
    </row>
    <row r="22" spans="1:14" x14ac:dyDescent="0.25">
      <c r="A22" s="251"/>
      <c r="B22" s="232"/>
      <c r="C22" s="233"/>
      <c r="D22" s="233"/>
      <c r="E22" s="233"/>
      <c r="F22" s="233"/>
      <c r="G22" s="233"/>
      <c r="H22" s="233"/>
      <c r="I22" s="233"/>
      <c r="J22" s="233"/>
      <c r="K22" s="233"/>
      <c r="L22" s="250">
        <f t="shared" si="3"/>
        <v>0</v>
      </c>
      <c r="M22" s="230" t="str">
        <f t="shared" si="4"/>
        <v/>
      </c>
      <c r="N22" s="789"/>
    </row>
    <row r="23" spans="1:14" ht="15.75" thickBot="1" x14ac:dyDescent="0.3">
      <c r="A23" s="252"/>
      <c r="B23" s="235"/>
      <c r="C23" s="236"/>
      <c r="D23" s="236"/>
      <c r="E23" s="236"/>
      <c r="F23" s="236"/>
      <c r="G23" s="236"/>
      <c r="H23" s="236"/>
      <c r="I23" s="236"/>
      <c r="J23" s="236"/>
      <c r="K23" s="236"/>
      <c r="L23" s="250">
        <f t="shared" si="3"/>
        <v>0</v>
      </c>
      <c r="M23" s="237" t="str">
        <f t="shared" si="4"/>
        <v/>
      </c>
      <c r="N23" s="789"/>
    </row>
    <row r="24" spans="1:14" ht="15.75" thickBot="1" x14ac:dyDescent="0.3">
      <c r="A24" s="253" t="s">
        <v>365</v>
      </c>
      <c r="B24" s="239">
        <f t="shared" ref="B24:L24" si="5">SUM(B18:B23)</f>
        <v>0</v>
      </c>
      <c r="C24" s="239">
        <f t="shared" si="5"/>
        <v>0</v>
      </c>
      <c r="D24" s="239">
        <f t="shared" si="5"/>
        <v>0</v>
      </c>
      <c r="E24" s="239">
        <f t="shared" si="5"/>
        <v>0</v>
      </c>
      <c r="F24" s="239">
        <f t="shared" si="5"/>
        <v>0</v>
      </c>
      <c r="G24" s="239">
        <f t="shared" si="5"/>
        <v>0</v>
      </c>
      <c r="H24" s="239">
        <f t="shared" si="5"/>
        <v>0</v>
      </c>
      <c r="I24" s="239">
        <f t="shared" si="5"/>
        <v>0</v>
      </c>
      <c r="J24" s="239">
        <f t="shared" si="5"/>
        <v>0</v>
      </c>
      <c r="K24" s="239">
        <f t="shared" si="5"/>
        <v>19913</v>
      </c>
      <c r="L24" s="239">
        <f t="shared" si="5"/>
        <v>19913</v>
      </c>
      <c r="M24" s="240">
        <v>0</v>
      </c>
      <c r="N24" s="789"/>
    </row>
    <row r="25" spans="1:14" x14ac:dyDescent="0.25">
      <c r="A25" s="817" t="s">
        <v>366</v>
      </c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789"/>
    </row>
    <row r="26" spans="1:14" ht="5.25" customHeight="1" x14ac:dyDescent="0.25">
      <c r="A26" s="254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789"/>
    </row>
    <row r="27" spans="1:14" ht="15.75" x14ac:dyDescent="0.25">
      <c r="A27" s="786" t="str">
        <f>+CONCATENATE("Önkormányzaton kívüli EU-s projekthez történő hozzájárulás ",LEFT([3]ÖSSZEFÜGGÉSEK!A4,4),". évi előirányzata és teljesítése")</f>
        <v>Önkormányzaton kívüli EU-s projekthez történő hozzájárulás 2015. évi előirányzata és teljesítése</v>
      </c>
      <c r="B27" s="786"/>
      <c r="C27" s="786"/>
      <c r="D27" s="786"/>
      <c r="E27" s="786"/>
      <c r="F27" s="786"/>
      <c r="G27" s="786"/>
      <c r="H27" s="786"/>
      <c r="I27" s="786"/>
      <c r="J27" s="786"/>
      <c r="K27" s="786"/>
      <c r="L27" s="786"/>
      <c r="M27" s="786"/>
      <c r="N27" s="789"/>
    </row>
    <row r="28" spans="1:14" ht="12" customHeight="1" thickBot="1" x14ac:dyDescent="0.3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790" t="s">
        <v>273</v>
      </c>
      <c r="M28" s="790"/>
      <c r="N28" s="789"/>
    </row>
    <row r="29" spans="1:14" ht="21.75" thickBot="1" x14ac:dyDescent="0.3">
      <c r="A29" s="818" t="s">
        <v>367</v>
      </c>
      <c r="B29" s="819"/>
      <c r="C29" s="819"/>
      <c r="D29" s="819"/>
      <c r="E29" s="819"/>
      <c r="F29" s="819"/>
      <c r="G29" s="819"/>
      <c r="H29" s="819"/>
      <c r="I29" s="819"/>
      <c r="J29" s="819"/>
      <c r="K29" s="255" t="s">
        <v>368</v>
      </c>
      <c r="L29" s="255" t="s">
        <v>369</v>
      </c>
      <c r="M29" s="255" t="s">
        <v>343</v>
      </c>
      <c r="N29" s="789"/>
    </row>
    <row r="30" spans="1:14" x14ac:dyDescent="0.25">
      <c r="A30" s="821"/>
      <c r="B30" s="822"/>
      <c r="C30" s="822"/>
      <c r="D30" s="822"/>
      <c r="E30" s="822"/>
      <c r="F30" s="822"/>
      <c r="G30" s="822"/>
      <c r="H30" s="822"/>
      <c r="I30" s="822"/>
      <c r="J30" s="822"/>
      <c r="K30" s="223"/>
      <c r="L30" s="256"/>
      <c r="M30" s="256"/>
      <c r="N30" s="789"/>
    </row>
    <row r="31" spans="1:14" ht="15.75" thickBot="1" x14ac:dyDescent="0.3">
      <c r="A31" s="824"/>
      <c r="B31" s="825"/>
      <c r="C31" s="825"/>
      <c r="D31" s="825"/>
      <c r="E31" s="825"/>
      <c r="F31" s="825"/>
      <c r="G31" s="825"/>
      <c r="H31" s="825"/>
      <c r="I31" s="825"/>
      <c r="J31" s="825"/>
      <c r="K31" s="257"/>
      <c r="L31" s="236"/>
      <c r="M31" s="236"/>
      <c r="N31" s="789"/>
    </row>
    <row r="32" spans="1:14" ht="15.75" thickBot="1" x14ac:dyDescent="0.3">
      <c r="A32" s="827" t="s">
        <v>370</v>
      </c>
      <c r="B32" s="828"/>
      <c r="C32" s="828"/>
      <c r="D32" s="828"/>
      <c r="E32" s="828"/>
      <c r="F32" s="828"/>
      <c r="G32" s="828"/>
      <c r="H32" s="828"/>
      <c r="I32" s="828"/>
      <c r="J32" s="828"/>
      <c r="K32" s="258">
        <f>SUM(K30:K31)</f>
        <v>0</v>
      </c>
      <c r="L32" s="258">
        <f>SUM(L30:L31)</f>
        <v>0</v>
      </c>
      <c r="M32" s="258">
        <f>SUM(M30:M31)</f>
        <v>0</v>
      </c>
      <c r="N32" s="789"/>
    </row>
    <row r="33" spans="1:14" x14ac:dyDescent="0.25">
      <c r="N33" s="789"/>
    </row>
    <row r="48" spans="1:14" x14ac:dyDescent="0.25">
      <c r="A48" s="259"/>
    </row>
  </sheetData>
  <mergeCells count="22">
    <mergeCell ref="A32:J32"/>
    <mergeCell ref="A25:M25"/>
    <mergeCell ref="L28:M28"/>
    <mergeCell ref="A29:J29"/>
    <mergeCell ref="A30:J30"/>
    <mergeCell ref="A31:J31"/>
    <mergeCell ref="D2:K2"/>
    <mergeCell ref="A27:M27"/>
    <mergeCell ref="A1:C1"/>
    <mergeCell ref="D1:M1"/>
    <mergeCell ref="N1:N33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</mergeCells>
  <pageMargins left="0.7" right="0.7" top="0.75" bottom="0.75" header="0.3" footer="0.3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sqref="A1:M32"/>
    </sheetView>
  </sheetViews>
  <sheetFormatPr defaultRowHeight="15" x14ac:dyDescent="0.25"/>
  <cols>
    <col min="1" max="1" width="24.42578125" style="215" customWidth="1"/>
    <col min="2" max="13" width="8.5703125" style="215" customWidth="1"/>
    <col min="14" max="14" width="3.42578125" style="215" customWidth="1"/>
    <col min="15" max="16384" width="9.140625" style="215"/>
  </cols>
  <sheetData>
    <row r="1" spans="1:16" ht="24" customHeight="1" x14ac:dyDescent="0.25">
      <c r="A1" s="787" t="s">
        <v>614</v>
      </c>
      <c r="B1" s="787"/>
      <c r="C1" s="787"/>
      <c r="D1" s="788" t="s">
        <v>622</v>
      </c>
      <c r="E1" s="788"/>
      <c r="F1" s="788"/>
      <c r="G1" s="788"/>
      <c r="H1" s="788"/>
      <c r="I1" s="788"/>
      <c r="J1" s="788"/>
      <c r="K1" s="788"/>
      <c r="L1" s="788"/>
      <c r="M1" s="788"/>
      <c r="N1" s="789"/>
    </row>
    <row r="2" spans="1:16" ht="15.75" thickBot="1" x14ac:dyDescent="0.3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790" t="s">
        <v>273</v>
      </c>
      <c r="M2" s="790"/>
      <c r="N2" s="789"/>
    </row>
    <row r="3" spans="1:16" ht="15.75" thickBot="1" x14ac:dyDescent="0.3">
      <c r="A3" s="791" t="s">
        <v>341</v>
      </c>
      <c r="B3" s="794" t="s">
        <v>342</v>
      </c>
      <c r="C3" s="795"/>
      <c r="D3" s="795"/>
      <c r="E3" s="795"/>
      <c r="F3" s="795"/>
      <c r="G3" s="795"/>
      <c r="H3" s="795"/>
      <c r="I3" s="796"/>
      <c r="J3" s="797" t="s">
        <v>343</v>
      </c>
      <c r="K3" s="798"/>
      <c r="L3" s="798"/>
      <c r="M3" s="799"/>
      <c r="N3" s="789"/>
      <c r="O3" s="669"/>
      <c r="P3" s="215" t="s">
        <v>603</v>
      </c>
    </row>
    <row r="4" spans="1:16" ht="15" customHeight="1" thickBot="1" x14ac:dyDescent="0.3">
      <c r="A4" s="792"/>
      <c r="B4" s="806" t="s">
        <v>344</v>
      </c>
      <c r="C4" s="808" t="s">
        <v>345</v>
      </c>
      <c r="D4" s="810" t="s">
        <v>346</v>
      </c>
      <c r="E4" s="811"/>
      <c r="F4" s="811"/>
      <c r="G4" s="811"/>
      <c r="H4" s="811"/>
      <c r="I4" s="812"/>
      <c r="J4" s="800"/>
      <c r="K4" s="801"/>
      <c r="L4" s="801"/>
      <c r="M4" s="802"/>
      <c r="N4" s="789"/>
    </row>
    <row r="5" spans="1:16" ht="21.75" thickBot="1" x14ac:dyDescent="0.3">
      <c r="A5" s="792"/>
      <c r="B5" s="807"/>
      <c r="C5" s="809"/>
      <c r="D5" s="664" t="s">
        <v>344</v>
      </c>
      <c r="E5" s="664" t="s">
        <v>345</v>
      </c>
      <c r="F5" s="664" t="s">
        <v>344</v>
      </c>
      <c r="G5" s="664" t="s">
        <v>345</v>
      </c>
      <c r="H5" s="664" t="s">
        <v>344</v>
      </c>
      <c r="I5" s="664" t="s">
        <v>345</v>
      </c>
      <c r="J5" s="803"/>
      <c r="K5" s="804"/>
      <c r="L5" s="804"/>
      <c r="M5" s="805"/>
      <c r="N5" s="789"/>
    </row>
    <row r="6" spans="1:16" ht="32.25" thickBot="1" x14ac:dyDescent="0.3">
      <c r="A6" s="793"/>
      <c r="B6" s="813" t="s">
        <v>347</v>
      </c>
      <c r="C6" s="814"/>
      <c r="D6" s="813" t="str">
        <f>+CONCATENATE(LEFT([3]ÖSSZEFÜGGÉSEK!A4,4),". előtt")</f>
        <v>2015. előtt</v>
      </c>
      <c r="E6" s="814"/>
      <c r="F6" s="813" t="str">
        <f>+CONCATENATE(LEFT([3]ÖSSZEFÜGGÉSEK!A4,4),". évi")</f>
        <v>2015. évi</v>
      </c>
      <c r="G6" s="814"/>
      <c r="H6" s="815" t="str">
        <f>+CONCATENATE(LEFT([3]ÖSSZEFÜGGÉSEK!A4,4),". után")</f>
        <v>2015. után</v>
      </c>
      <c r="I6" s="816"/>
      <c r="J6" s="663" t="str">
        <f>+D6</f>
        <v>2015. előtt</v>
      </c>
      <c r="K6" s="664" t="str">
        <f>+F6</f>
        <v>2015. évi</v>
      </c>
      <c r="L6" s="663" t="s">
        <v>3</v>
      </c>
      <c r="M6" s="664" t="str">
        <f>+CONCATENATE("Teljesítés %-a ",LEFT([3]ÖSSZEFÜGGÉSEK!A4,4),". XII. 31-ig")</f>
        <v>Teljesítés %-a 2015. XII. 31-ig</v>
      </c>
      <c r="N6" s="789"/>
    </row>
    <row r="7" spans="1:16" ht="15.75" thickBot="1" x14ac:dyDescent="0.3">
      <c r="A7" s="217" t="s">
        <v>7</v>
      </c>
      <c r="B7" s="663" t="s">
        <v>8</v>
      </c>
      <c r="C7" s="663" t="s">
        <v>9</v>
      </c>
      <c r="D7" s="661" t="s">
        <v>10</v>
      </c>
      <c r="E7" s="664" t="s">
        <v>336</v>
      </c>
      <c r="F7" s="664" t="s">
        <v>337</v>
      </c>
      <c r="G7" s="664" t="s">
        <v>276</v>
      </c>
      <c r="H7" s="663" t="s">
        <v>277</v>
      </c>
      <c r="I7" s="661" t="s">
        <v>348</v>
      </c>
      <c r="J7" s="661" t="s">
        <v>349</v>
      </c>
      <c r="K7" s="661" t="s">
        <v>350</v>
      </c>
      <c r="L7" s="661" t="s">
        <v>351</v>
      </c>
      <c r="M7" s="662" t="s">
        <v>352</v>
      </c>
      <c r="N7" s="789"/>
    </row>
    <row r="8" spans="1:16" x14ac:dyDescent="0.25">
      <c r="A8" s="220" t="s">
        <v>353</v>
      </c>
      <c r="B8" s="221"/>
      <c r="C8" s="222"/>
      <c r="D8" s="222"/>
      <c r="E8" s="223"/>
      <c r="F8" s="222"/>
      <c r="G8" s="222"/>
      <c r="H8" s="222"/>
      <c r="I8" s="222"/>
      <c r="J8" s="222"/>
      <c r="K8" s="222"/>
      <c r="L8" s="224">
        <f t="shared" ref="L8:L14" si="0">+J8+K8</f>
        <v>0</v>
      </c>
      <c r="M8" s="225" t="str">
        <f>IF((C8&lt;&gt;0),ROUND((L8/C8)*100,1),"")</f>
        <v/>
      </c>
      <c r="N8" s="789"/>
    </row>
    <row r="9" spans="1:16" x14ac:dyDescent="0.25">
      <c r="A9" s="226" t="s">
        <v>354</v>
      </c>
      <c r="B9" s="227"/>
      <c r="C9" s="228"/>
      <c r="D9" s="228"/>
      <c r="E9" s="228"/>
      <c r="F9" s="228"/>
      <c r="G9" s="228"/>
      <c r="H9" s="228"/>
      <c r="I9" s="228"/>
      <c r="J9" s="228"/>
      <c r="K9" s="228"/>
      <c r="L9" s="229">
        <f t="shared" si="0"/>
        <v>0</v>
      </c>
      <c r="M9" s="230" t="str">
        <f t="shared" ref="M9:M14" si="1">IF((C9&lt;&gt;0),ROUND((L9/C9)*100,1),"")</f>
        <v/>
      </c>
      <c r="N9" s="789"/>
    </row>
    <row r="10" spans="1:16" x14ac:dyDescent="0.25">
      <c r="A10" s="231" t="s">
        <v>355</v>
      </c>
      <c r="B10" s="232">
        <v>14958</v>
      </c>
      <c r="C10" s="233">
        <v>14958</v>
      </c>
      <c r="D10" s="233"/>
      <c r="E10" s="233"/>
      <c r="F10" s="233"/>
      <c r="G10" s="233"/>
      <c r="H10" s="233"/>
      <c r="I10" s="233"/>
      <c r="J10" s="233">
        <v>2166</v>
      </c>
      <c r="K10" s="233">
        <v>12284</v>
      </c>
      <c r="L10" s="229">
        <f t="shared" si="0"/>
        <v>14450</v>
      </c>
      <c r="M10" s="230">
        <f t="shared" si="1"/>
        <v>96.6</v>
      </c>
      <c r="N10" s="789"/>
    </row>
    <row r="11" spans="1:16" x14ac:dyDescent="0.25">
      <c r="A11" s="231" t="s">
        <v>356</v>
      </c>
      <c r="B11" s="232"/>
      <c r="C11" s="233"/>
      <c r="D11" s="233"/>
      <c r="E11" s="233"/>
      <c r="F11" s="233"/>
      <c r="G11" s="233"/>
      <c r="H11" s="233"/>
      <c r="I11" s="233"/>
      <c r="J11" s="233"/>
      <c r="K11" s="233"/>
      <c r="L11" s="229">
        <f t="shared" si="0"/>
        <v>0</v>
      </c>
      <c r="M11" s="230" t="str">
        <f t="shared" si="1"/>
        <v/>
      </c>
      <c r="N11" s="789"/>
    </row>
    <row r="12" spans="1:16" x14ac:dyDescent="0.25">
      <c r="A12" s="231" t="s">
        <v>357</v>
      </c>
      <c r="B12" s="232"/>
      <c r="C12" s="233"/>
      <c r="D12" s="233"/>
      <c r="E12" s="233"/>
      <c r="F12" s="233"/>
      <c r="G12" s="233"/>
      <c r="H12" s="233"/>
      <c r="I12" s="233"/>
      <c r="J12" s="233"/>
      <c r="K12" s="233"/>
      <c r="L12" s="229">
        <f t="shared" si="0"/>
        <v>0</v>
      </c>
      <c r="M12" s="230" t="str">
        <f t="shared" si="1"/>
        <v/>
      </c>
      <c r="N12" s="789"/>
    </row>
    <row r="13" spans="1:16" x14ac:dyDescent="0.25">
      <c r="A13" s="231" t="s">
        <v>358</v>
      </c>
      <c r="B13" s="232"/>
      <c r="C13" s="233"/>
      <c r="D13" s="233"/>
      <c r="E13" s="233"/>
      <c r="F13" s="233"/>
      <c r="G13" s="233"/>
      <c r="H13" s="233"/>
      <c r="I13" s="233"/>
      <c r="J13" s="233"/>
      <c r="K13" s="233"/>
      <c r="L13" s="229">
        <f t="shared" si="0"/>
        <v>0</v>
      </c>
      <c r="M13" s="230" t="str">
        <f t="shared" si="1"/>
        <v/>
      </c>
      <c r="N13" s="789"/>
    </row>
    <row r="14" spans="1:16" ht="15" customHeight="1" thickBot="1" x14ac:dyDescent="0.3">
      <c r="A14" s="234"/>
      <c r="B14" s="235"/>
      <c r="C14" s="236"/>
      <c r="D14" s="236"/>
      <c r="E14" s="236"/>
      <c r="F14" s="236"/>
      <c r="G14" s="236"/>
      <c r="H14" s="236"/>
      <c r="I14" s="236"/>
      <c r="J14" s="236"/>
      <c r="K14" s="236"/>
      <c r="L14" s="229">
        <f t="shared" si="0"/>
        <v>0</v>
      </c>
      <c r="M14" s="237" t="str">
        <f t="shared" si="1"/>
        <v/>
      </c>
      <c r="N14" s="789"/>
    </row>
    <row r="15" spans="1:16" ht="15.75" thickBot="1" x14ac:dyDescent="0.3">
      <c r="A15" s="238" t="s">
        <v>359</v>
      </c>
      <c r="B15" s="239">
        <f>B8+SUM(B10:B14)</f>
        <v>14958</v>
      </c>
      <c r="C15" s="239">
        <f t="shared" ref="C15:L15" si="2">C8+SUM(C10:C14)</f>
        <v>14958</v>
      </c>
      <c r="D15" s="239">
        <f t="shared" si="2"/>
        <v>0</v>
      </c>
      <c r="E15" s="239">
        <f t="shared" si="2"/>
        <v>0</v>
      </c>
      <c r="F15" s="239">
        <f t="shared" si="2"/>
        <v>0</v>
      </c>
      <c r="G15" s="239">
        <f t="shared" si="2"/>
        <v>0</v>
      </c>
      <c r="H15" s="239">
        <f t="shared" si="2"/>
        <v>0</v>
      </c>
      <c r="I15" s="239">
        <f t="shared" si="2"/>
        <v>0</v>
      </c>
      <c r="J15" s="239">
        <f t="shared" si="2"/>
        <v>2166</v>
      </c>
      <c r="K15" s="239">
        <f t="shared" si="2"/>
        <v>12284</v>
      </c>
      <c r="L15" s="239">
        <f t="shared" si="2"/>
        <v>14450</v>
      </c>
      <c r="M15" s="240">
        <f>IF((C15&lt;&gt;0),ROUND((L15/C15)*100,1),"")</f>
        <v>96.6</v>
      </c>
      <c r="N15" s="789"/>
    </row>
    <row r="16" spans="1:16" x14ac:dyDescent="0.25">
      <c r="A16" s="241"/>
      <c r="B16" s="242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789"/>
    </row>
    <row r="17" spans="1:14" ht="15.75" thickBot="1" x14ac:dyDescent="0.3">
      <c r="A17" s="244" t="s">
        <v>360</v>
      </c>
      <c r="B17" s="245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789"/>
    </row>
    <row r="18" spans="1:14" x14ac:dyDescent="0.25">
      <c r="A18" s="247" t="s">
        <v>361</v>
      </c>
      <c r="B18" s="221"/>
      <c r="C18" s="222"/>
      <c r="D18" s="222"/>
      <c r="E18" s="223"/>
      <c r="F18" s="222"/>
      <c r="G18" s="222"/>
      <c r="H18" s="222"/>
      <c r="I18" s="222"/>
      <c r="J18" s="222"/>
      <c r="K18" s="222"/>
      <c r="L18" s="248">
        <f t="shared" ref="L18:L23" si="3">+J18+K18</f>
        <v>0</v>
      </c>
      <c r="M18" s="225" t="str">
        <f t="shared" ref="M18:M23" si="4">IF((C18&lt;&gt;0),ROUND((L18/C18)*100,1),"")</f>
        <v/>
      </c>
      <c r="N18" s="789"/>
    </row>
    <row r="19" spans="1:14" x14ac:dyDescent="0.25">
      <c r="A19" s="249" t="s">
        <v>362</v>
      </c>
      <c r="B19" s="227"/>
      <c r="C19" s="233"/>
      <c r="D19" s="233"/>
      <c r="E19" s="233"/>
      <c r="F19" s="233"/>
      <c r="G19" s="233"/>
      <c r="H19" s="233"/>
      <c r="I19" s="233"/>
      <c r="J19" s="233"/>
      <c r="K19" s="233">
        <v>14739</v>
      </c>
      <c r="L19" s="250">
        <f t="shared" si="3"/>
        <v>14739</v>
      </c>
      <c r="M19" s="230" t="str">
        <f t="shared" si="4"/>
        <v/>
      </c>
      <c r="N19" s="789"/>
    </row>
    <row r="20" spans="1:14" x14ac:dyDescent="0.25">
      <c r="A20" s="249" t="s">
        <v>363</v>
      </c>
      <c r="B20" s="232"/>
      <c r="C20" s="233"/>
      <c r="D20" s="233"/>
      <c r="E20" s="233"/>
      <c r="F20" s="233"/>
      <c r="G20" s="233"/>
      <c r="H20" s="233"/>
      <c r="I20" s="233"/>
      <c r="J20" s="233"/>
      <c r="K20" s="233"/>
      <c r="L20" s="250">
        <f t="shared" si="3"/>
        <v>0</v>
      </c>
      <c r="M20" s="230" t="str">
        <f t="shared" si="4"/>
        <v/>
      </c>
      <c r="N20" s="789"/>
    </row>
    <row r="21" spans="1:14" x14ac:dyDescent="0.25">
      <c r="A21" s="249" t="s">
        <v>364</v>
      </c>
      <c r="B21" s="232"/>
      <c r="C21" s="233"/>
      <c r="D21" s="233"/>
      <c r="E21" s="233"/>
      <c r="F21" s="233"/>
      <c r="G21" s="233"/>
      <c r="H21" s="233"/>
      <c r="I21" s="233"/>
      <c r="J21" s="233"/>
      <c r="K21" s="233"/>
      <c r="L21" s="250">
        <f t="shared" si="3"/>
        <v>0</v>
      </c>
      <c r="M21" s="230" t="str">
        <f t="shared" si="4"/>
        <v/>
      </c>
      <c r="N21" s="789"/>
    </row>
    <row r="22" spans="1:14" x14ac:dyDescent="0.25">
      <c r="A22" s="251"/>
      <c r="B22" s="232"/>
      <c r="C22" s="233"/>
      <c r="D22" s="233"/>
      <c r="E22" s="233"/>
      <c r="F22" s="233"/>
      <c r="G22" s="233"/>
      <c r="H22" s="233"/>
      <c r="I22" s="233"/>
      <c r="J22" s="233"/>
      <c r="K22" s="233"/>
      <c r="L22" s="250">
        <f t="shared" si="3"/>
        <v>0</v>
      </c>
      <c r="M22" s="230" t="str">
        <f t="shared" si="4"/>
        <v/>
      </c>
      <c r="N22" s="789"/>
    </row>
    <row r="23" spans="1:14" ht="15.75" thickBot="1" x14ac:dyDescent="0.3">
      <c r="A23" s="252"/>
      <c r="B23" s="235"/>
      <c r="C23" s="236"/>
      <c r="D23" s="236"/>
      <c r="E23" s="236"/>
      <c r="F23" s="236"/>
      <c r="G23" s="236"/>
      <c r="H23" s="236"/>
      <c r="I23" s="236"/>
      <c r="J23" s="236"/>
      <c r="K23" s="236"/>
      <c r="L23" s="250">
        <f t="shared" si="3"/>
        <v>0</v>
      </c>
      <c r="M23" s="237" t="str">
        <f t="shared" si="4"/>
        <v/>
      </c>
      <c r="N23" s="789"/>
    </row>
    <row r="24" spans="1:14" ht="15.75" thickBot="1" x14ac:dyDescent="0.3">
      <c r="A24" s="253" t="s">
        <v>365</v>
      </c>
      <c r="B24" s="239">
        <f t="shared" ref="B24:L24" si="5">SUM(B18:B23)</f>
        <v>0</v>
      </c>
      <c r="C24" s="239">
        <f t="shared" si="5"/>
        <v>0</v>
      </c>
      <c r="D24" s="239">
        <f t="shared" si="5"/>
        <v>0</v>
      </c>
      <c r="E24" s="239">
        <f t="shared" si="5"/>
        <v>0</v>
      </c>
      <c r="F24" s="239">
        <f t="shared" si="5"/>
        <v>0</v>
      </c>
      <c r="G24" s="239">
        <f t="shared" si="5"/>
        <v>0</v>
      </c>
      <c r="H24" s="239">
        <f t="shared" si="5"/>
        <v>0</v>
      </c>
      <c r="I24" s="239">
        <f t="shared" si="5"/>
        <v>0</v>
      </c>
      <c r="J24" s="239">
        <f t="shared" si="5"/>
        <v>0</v>
      </c>
      <c r="K24" s="239">
        <f t="shared" si="5"/>
        <v>14739</v>
      </c>
      <c r="L24" s="239">
        <f t="shared" si="5"/>
        <v>14739</v>
      </c>
      <c r="M24" s="240">
        <v>0</v>
      </c>
      <c r="N24" s="789"/>
    </row>
    <row r="25" spans="1:14" x14ac:dyDescent="0.25">
      <c r="A25" s="817" t="s">
        <v>366</v>
      </c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789"/>
    </row>
    <row r="26" spans="1:14" ht="5.25" customHeight="1" x14ac:dyDescent="0.25">
      <c r="A26" s="254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789"/>
    </row>
    <row r="27" spans="1:14" ht="15.75" x14ac:dyDescent="0.25">
      <c r="A27" s="786" t="str">
        <f>+CONCATENATE("Önkormányzaton kívüli EU-s projekthez történő hozzájárulás ",LEFT([3]ÖSSZEFÜGGÉSEK!A4,4),". évi előirányzata és teljesítése")</f>
        <v>Önkormányzaton kívüli EU-s projekthez történő hozzájárulás 2015. évi előirányzata és teljesítése</v>
      </c>
      <c r="B27" s="786"/>
      <c r="C27" s="786"/>
      <c r="D27" s="786"/>
      <c r="E27" s="786"/>
      <c r="F27" s="786"/>
      <c r="G27" s="786"/>
      <c r="H27" s="786"/>
      <c r="I27" s="786"/>
      <c r="J27" s="786"/>
      <c r="K27" s="786"/>
      <c r="L27" s="786"/>
      <c r="M27" s="786"/>
      <c r="N27" s="789"/>
    </row>
    <row r="28" spans="1:14" ht="12" customHeight="1" thickBot="1" x14ac:dyDescent="0.3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790" t="s">
        <v>273</v>
      </c>
      <c r="M28" s="790"/>
      <c r="N28" s="789"/>
    </row>
    <row r="29" spans="1:14" ht="21.75" thickBot="1" x14ac:dyDescent="0.3">
      <c r="A29" s="818" t="s">
        <v>367</v>
      </c>
      <c r="B29" s="819"/>
      <c r="C29" s="819"/>
      <c r="D29" s="819"/>
      <c r="E29" s="819"/>
      <c r="F29" s="819"/>
      <c r="G29" s="819"/>
      <c r="H29" s="819"/>
      <c r="I29" s="819"/>
      <c r="J29" s="820"/>
      <c r="K29" s="255" t="s">
        <v>368</v>
      </c>
      <c r="L29" s="255" t="s">
        <v>369</v>
      </c>
      <c r="M29" s="255" t="s">
        <v>343</v>
      </c>
      <c r="N29" s="789"/>
    </row>
    <row r="30" spans="1:14" x14ac:dyDescent="0.25">
      <c r="A30" s="821"/>
      <c r="B30" s="822"/>
      <c r="C30" s="822"/>
      <c r="D30" s="822"/>
      <c r="E30" s="822"/>
      <c r="F30" s="822"/>
      <c r="G30" s="822"/>
      <c r="H30" s="822"/>
      <c r="I30" s="822"/>
      <c r="J30" s="823"/>
      <c r="K30" s="223"/>
      <c r="L30" s="256"/>
      <c r="M30" s="256"/>
      <c r="N30" s="789"/>
    </row>
    <row r="31" spans="1:14" ht="15.75" thickBot="1" x14ac:dyDescent="0.3">
      <c r="A31" s="824"/>
      <c r="B31" s="825"/>
      <c r="C31" s="825"/>
      <c r="D31" s="825"/>
      <c r="E31" s="825"/>
      <c r="F31" s="825"/>
      <c r="G31" s="825"/>
      <c r="H31" s="825"/>
      <c r="I31" s="825"/>
      <c r="J31" s="826"/>
      <c r="K31" s="257"/>
      <c r="L31" s="236"/>
      <c r="M31" s="236"/>
      <c r="N31" s="789"/>
    </row>
    <row r="32" spans="1:14" ht="15.75" thickBot="1" x14ac:dyDescent="0.3">
      <c r="A32" s="827" t="s">
        <v>370</v>
      </c>
      <c r="B32" s="828"/>
      <c r="C32" s="828"/>
      <c r="D32" s="828"/>
      <c r="E32" s="828"/>
      <c r="F32" s="828"/>
      <c r="G32" s="828"/>
      <c r="H32" s="828"/>
      <c r="I32" s="828"/>
      <c r="J32" s="829"/>
      <c r="K32" s="258">
        <f>SUM(K30:K31)</f>
        <v>0</v>
      </c>
      <c r="L32" s="258">
        <f>SUM(L30:L31)</f>
        <v>0</v>
      </c>
      <c r="M32" s="258">
        <f>SUM(M30:M31)</f>
        <v>0</v>
      </c>
      <c r="N32" s="789"/>
    </row>
    <row r="33" spans="1:14" x14ac:dyDescent="0.25">
      <c r="N33" s="789"/>
    </row>
    <row r="48" spans="1:14" x14ac:dyDescent="0.25">
      <c r="A48" s="259"/>
    </row>
  </sheetData>
  <mergeCells count="21">
    <mergeCell ref="L28:M28"/>
    <mergeCell ref="A29:J29"/>
    <mergeCell ref="A30:J30"/>
    <mergeCell ref="A31:J31"/>
    <mergeCell ref="A32:J32"/>
    <mergeCell ref="A27:M27"/>
    <mergeCell ref="A1:C1"/>
    <mergeCell ref="D1:M1"/>
    <mergeCell ref="N1:N33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  <mergeCell ref="A25:M25"/>
  </mergeCells>
  <pageMargins left="0.70866141732283472" right="0.70866141732283472" top="0.55118110236220474" bottom="0.35433070866141736" header="0.31496062992125984" footer="0.31496062992125984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sqref="A1:M32"/>
    </sheetView>
  </sheetViews>
  <sheetFormatPr defaultRowHeight="15" x14ac:dyDescent="0.25"/>
  <cols>
    <col min="1" max="1" width="24.42578125" style="215" customWidth="1"/>
    <col min="2" max="13" width="8.5703125" style="215" customWidth="1"/>
    <col min="14" max="14" width="3.42578125" style="215" customWidth="1"/>
    <col min="15" max="16384" width="9.140625" style="215"/>
  </cols>
  <sheetData>
    <row r="1" spans="1:16" ht="24" customHeight="1" x14ac:dyDescent="0.25">
      <c r="A1" s="787" t="s">
        <v>617</v>
      </c>
      <c r="B1" s="787"/>
      <c r="C1" s="787"/>
      <c r="D1" s="788" t="s">
        <v>618</v>
      </c>
      <c r="E1" s="788"/>
      <c r="F1" s="788"/>
      <c r="G1" s="788"/>
      <c r="H1" s="788"/>
      <c r="I1" s="788"/>
      <c r="J1" s="788"/>
      <c r="K1" s="788"/>
      <c r="L1" s="788"/>
      <c r="M1" s="788"/>
      <c r="N1" s="789"/>
    </row>
    <row r="2" spans="1:16" ht="15.75" thickBot="1" x14ac:dyDescent="0.3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790" t="s">
        <v>273</v>
      </c>
      <c r="M2" s="790"/>
      <c r="N2" s="789"/>
    </row>
    <row r="3" spans="1:16" ht="15.75" thickBot="1" x14ac:dyDescent="0.3">
      <c r="A3" s="791" t="s">
        <v>341</v>
      </c>
      <c r="B3" s="794" t="s">
        <v>342</v>
      </c>
      <c r="C3" s="795"/>
      <c r="D3" s="795"/>
      <c r="E3" s="795"/>
      <c r="F3" s="795"/>
      <c r="G3" s="795"/>
      <c r="H3" s="795"/>
      <c r="I3" s="796"/>
      <c r="J3" s="797" t="s">
        <v>343</v>
      </c>
      <c r="K3" s="798"/>
      <c r="L3" s="798"/>
      <c r="M3" s="799"/>
      <c r="N3" s="789"/>
      <c r="O3" s="669"/>
      <c r="P3" s="215" t="s">
        <v>603</v>
      </c>
    </row>
    <row r="4" spans="1:16" ht="15" customHeight="1" thickBot="1" x14ac:dyDescent="0.3">
      <c r="A4" s="792"/>
      <c r="B4" s="806" t="s">
        <v>344</v>
      </c>
      <c r="C4" s="808" t="s">
        <v>345</v>
      </c>
      <c r="D4" s="810" t="s">
        <v>346</v>
      </c>
      <c r="E4" s="811"/>
      <c r="F4" s="811"/>
      <c r="G4" s="811"/>
      <c r="H4" s="811"/>
      <c r="I4" s="812"/>
      <c r="J4" s="800"/>
      <c r="K4" s="801"/>
      <c r="L4" s="801"/>
      <c r="M4" s="802"/>
      <c r="N4" s="789"/>
    </row>
    <row r="5" spans="1:16" ht="21.75" thickBot="1" x14ac:dyDescent="0.3">
      <c r="A5" s="792"/>
      <c r="B5" s="807"/>
      <c r="C5" s="809"/>
      <c r="D5" s="664" t="s">
        <v>344</v>
      </c>
      <c r="E5" s="664" t="s">
        <v>345</v>
      </c>
      <c r="F5" s="664" t="s">
        <v>344</v>
      </c>
      <c r="G5" s="664" t="s">
        <v>345</v>
      </c>
      <c r="H5" s="664" t="s">
        <v>344</v>
      </c>
      <c r="I5" s="664" t="s">
        <v>345</v>
      </c>
      <c r="J5" s="803"/>
      <c r="K5" s="804"/>
      <c r="L5" s="804"/>
      <c r="M5" s="805"/>
      <c r="N5" s="789"/>
    </row>
    <row r="6" spans="1:16" ht="32.25" thickBot="1" x14ac:dyDescent="0.3">
      <c r="A6" s="793"/>
      <c r="B6" s="813" t="s">
        <v>347</v>
      </c>
      <c r="C6" s="814"/>
      <c r="D6" s="813" t="str">
        <f>+CONCATENATE(LEFT([3]ÖSSZEFÜGGÉSEK!A4,4),". előtt")</f>
        <v>2015. előtt</v>
      </c>
      <c r="E6" s="814"/>
      <c r="F6" s="813" t="str">
        <f>+CONCATENATE(LEFT([3]ÖSSZEFÜGGÉSEK!A4,4),". évi")</f>
        <v>2015. évi</v>
      </c>
      <c r="G6" s="814"/>
      <c r="H6" s="815" t="str">
        <f>+CONCATENATE(LEFT([3]ÖSSZEFÜGGÉSEK!A4,4),". után")</f>
        <v>2015. után</v>
      </c>
      <c r="I6" s="816"/>
      <c r="J6" s="663" t="str">
        <f>+D6</f>
        <v>2015. előtt</v>
      </c>
      <c r="K6" s="664" t="str">
        <f>+F6</f>
        <v>2015. évi</v>
      </c>
      <c r="L6" s="663" t="s">
        <v>3</v>
      </c>
      <c r="M6" s="664" t="str">
        <f>+CONCATENATE("Teljesítés %-a ",LEFT([3]ÖSSZEFÜGGÉSEK!A4,4),". XII. 31-ig")</f>
        <v>Teljesítés %-a 2015. XII. 31-ig</v>
      </c>
      <c r="N6" s="789"/>
    </row>
    <row r="7" spans="1:16" ht="15.75" thickBot="1" x14ac:dyDescent="0.3">
      <c r="A7" s="217" t="s">
        <v>7</v>
      </c>
      <c r="B7" s="663" t="s">
        <v>8</v>
      </c>
      <c r="C7" s="663" t="s">
        <v>9</v>
      </c>
      <c r="D7" s="661" t="s">
        <v>10</v>
      </c>
      <c r="E7" s="664" t="s">
        <v>336</v>
      </c>
      <c r="F7" s="664" t="s">
        <v>337</v>
      </c>
      <c r="G7" s="664" t="s">
        <v>276</v>
      </c>
      <c r="H7" s="663" t="s">
        <v>277</v>
      </c>
      <c r="I7" s="661" t="s">
        <v>348</v>
      </c>
      <c r="J7" s="661" t="s">
        <v>349</v>
      </c>
      <c r="K7" s="661" t="s">
        <v>350</v>
      </c>
      <c r="L7" s="661" t="s">
        <v>351</v>
      </c>
      <c r="M7" s="662" t="s">
        <v>352</v>
      </c>
      <c r="N7" s="789"/>
    </row>
    <row r="8" spans="1:16" x14ac:dyDescent="0.25">
      <c r="A8" s="220" t="s">
        <v>353</v>
      </c>
      <c r="B8" s="221"/>
      <c r="C8" s="222"/>
      <c r="D8" s="222"/>
      <c r="E8" s="223"/>
      <c r="F8" s="222"/>
      <c r="G8" s="222"/>
      <c r="H8" s="222"/>
      <c r="I8" s="222"/>
      <c r="J8" s="222"/>
      <c r="K8" s="222"/>
      <c r="L8" s="224">
        <f t="shared" ref="L8:L14" si="0">+J8+K8</f>
        <v>0</v>
      </c>
      <c r="M8" s="225" t="str">
        <f>IF((C8&lt;&gt;0),ROUND((L8/C8)*100,1),"")</f>
        <v/>
      </c>
      <c r="N8" s="789"/>
    </row>
    <row r="9" spans="1:16" x14ac:dyDescent="0.25">
      <c r="A9" s="226" t="s">
        <v>354</v>
      </c>
      <c r="B9" s="227"/>
      <c r="C9" s="228"/>
      <c r="D9" s="228"/>
      <c r="E9" s="228"/>
      <c r="F9" s="228"/>
      <c r="G9" s="228"/>
      <c r="H9" s="228"/>
      <c r="I9" s="228"/>
      <c r="J9" s="228"/>
      <c r="K9" s="228"/>
      <c r="L9" s="229">
        <f t="shared" si="0"/>
        <v>0</v>
      </c>
      <c r="M9" s="230" t="str">
        <f t="shared" ref="M9:M14" si="1">IF((C9&lt;&gt;0),ROUND((L9/C9)*100,1),"")</f>
        <v/>
      </c>
      <c r="N9" s="789"/>
    </row>
    <row r="10" spans="1:16" x14ac:dyDescent="0.25">
      <c r="A10" s="231" t="s">
        <v>355</v>
      </c>
      <c r="B10" s="232">
        <v>9209</v>
      </c>
      <c r="C10" s="233">
        <v>9209</v>
      </c>
      <c r="D10" s="233"/>
      <c r="E10" s="233"/>
      <c r="F10" s="233"/>
      <c r="G10" s="233"/>
      <c r="H10" s="233"/>
      <c r="I10" s="233"/>
      <c r="J10" s="233">
        <v>907</v>
      </c>
      <c r="K10" s="233">
        <v>8246</v>
      </c>
      <c r="L10" s="229">
        <f t="shared" si="0"/>
        <v>9153</v>
      </c>
      <c r="M10" s="230">
        <f t="shared" si="1"/>
        <v>99.4</v>
      </c>
      <c r="N10" s="789"/>
    </row>
    <row r="11" spans="1:16" x14ac:dyDescent="0.25">
      <c r="A11" s="231" t="s">
        <v>356</v>
      </c>
      <c r="B11" s="232"/>
      <c r="C11" s="233"/>
      <c r="D11" s="233"/>
      <c r="E11" s="233"/>
      <c r="F11" s="233"/>
      <c r="G11" s="233"/>
      <c r="H11" s="233"/>
      <c r="I11" s="233"/>
      <c r="J11" s="233"/>
      <c r="K11" s="233"/>
      <c r="L11" s="229">
        <f t="shared" si="0"/>
        <v>0</v>
      </c>
      <c r="M11" s="230" t="str">
        <f t="shared" si="1"/>
        <v/>
      </c>
      <c r="N11" s="789"/>
    </row>
    <row r="12" spans="1:16" x14ac:dyDescent="0.25">
      <c r="A12" s="231" t="s">
        <v>357</v>
      </c>
      <c r="B12" s="232"/>
      <c r="C12" s="233"/>
      <c r="D12" s="233"/>
      <c r="E12" s="233"/>
      <c r="F12" s="233"/>
      <c r="G12" s="233"/>
      <c r="H12" s="233"/>
      <c r="I12" s="233"/>
      <c r="J12" s="233"/>
      <c r="K12" s="233"/>
      <c r="L12" s="229">
        <f t="shared" si="0"/>
        <v>0</v>
      </c>
      <c r="M12" s="230" t="str">
        <f t="shared" si="1"/>
        <v/>
      </c>
      <c r="N12" s="789"/>
    </row>
    <row r="13" spans="1:16" x14ac:dyDescent="0.25">
      <c r="A13" s="231" t="s">
        <v>358</v>
      </c>
      <c r="B13" s="232"/>
      <c r="C13" s="233"/>
      <c r="D13" s="233"/>
      <c r="E13" s="233"/>
      <c r="F13" s="233"/>
      <c r="G13" s="233"/>
      <c r="H13" s="233"/>
      <c r="I13" s="233"/>
      <c r="J13" s="233"/>
      <c r="K13" s="233"/>
      <c r="L13" s="229">
        <f t="shared" si="0"/>
        <v>0</v>
      </c>
      <c r="M13" s="230" t="str">
        <f t="shared" si="1"/>
        <v/>
      </c>
      <c r="N13" s="789"/>
    </row>
    <row r="14" spans="1:16" ht="15" customHeight="1" thickBot="1" x14ac:dyDescent="0.3">
      <c r="A14" s="234"/>
      <c r="B14" s="235"/>
      <c r="C14" s="236"/>
      <c r="D14" s="236"/>
      <c r="E14" s="236"/>
      <c r="F14" s="236"/>
      <c r="G14" s="236"/>
      <c r="H14" s="236"/>
      <c r="I14" s="236"/>
      <c r="J14" s="236"/>
      <c r="K14" s="236"/>
      <c r="L14" s="229">
        <f t="shared" si="0"/>
        <v>0</v>
      </c>
      <c r="M14" s="237" t="str">
        <f t="shared" si="1"/>
        <v/>
      </c>
      <c r="N14" s="789"/>
    </row>
    <row r="15" spans="1:16" ht="15.75" thickBot="1" x14ac:dyDescent="0.3">
      <c r="A15" s="238" t="s">
        <v>359</v>
      </c>
      <c r="B15" s="239">
        <f>B8+SUM(B10:B14)</f>
        <v>9209</v>
      </c>
      <c r="C15" s="239">
        <f t="shared" ref="C15:L15" si="2">C8+SUM(C10:C14)</f>
        <v>9209</v>
      </c>
      <c r="D15" s="239">
        <f t="shared" si="2"/>
        <v>0</v>
      </c>
      <c r="E15" s="239">
        <f t="shared" si="2"/>
        <v>0</v>
      </c>
      <c r="F15" s="239">
        <f t="shared" si="2"/>
        <v>0</v>
      </c>
      <c r="G15" s="239">
        <f t="shared" si="2"/>
        <v>0</v>
      </c>
      <c r="H15" s="239">
        <f t="shared" si="2"/>
        <v>0</v>
      </c>
      <c r="I15" s="239">
        <f t="shared" si="2"/>
        <v>0</v>
      </c>
      <c r="J15" s="239">
        <f t="shared" si="2"/>
        <v>907</v>
      </c>
      <c r="K15" s="239">
        <f t="shared" si="2"/>
        <v>8246</v>
      </c>
      <c r="L15" s="239">
        <f t="shared" si="2"/>
        <v>9153</v>
      </c>
      <c r="M15" s="240">
        <f>IF((C15&lt;&gt;0),ROUND((L15/C15)*100,1),"")</f>
        <v>99.4</v>
      </c>
      <c r="N15" s="789"/>
    </row>
    <row r="16" spans="1:16" x14ac:dyDescent="0.25">
      <c r="A16" s="241"/>
      <c r="B16" s="242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789"/>
    </row>
    <row r="17" spans="1:14" ht="15.75" thickBot="1" x14ac:dyDescent="0.3">
      <c r="A17" s="244" t="s">
        <v>360</v>
      </c>
      <c r="B17" s="245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789"/>
    </row>
    <row r="18" spans="1:14" x14ac:dyDescent="0.25">
      <c r="A18" s="247" t="s">
        <v>361</v>
      </c>
      <c r="B18" s="221"/>
      <c r="C18" s="222"/>
      <c r="D18" s="222"/>
      <c r="E18" s="223"/>
      <c r="F18" s="222"/>
      <c r="G18" s="222"/>
      <c r="H18" s="222"/>
      <c r="I18" s="222"/>
      <c r="J18" s="222"/>
      <c r="K18" s="222"/>
      <c r="L18" s="248">
        <f t="shared" ref="L18:L23" si="3">+J18+K18</f>
        <v>0</v>
      </c>
      <c r="M18" s="225" t="str">
        <f t="shared" ref="M18:M23" si="4">IF((C18&lt;&gt;0),ROUND((L18/C18)*100,1),"")</f>
        <v/>
      </c>
      <c r="N18" s="789"/>
    </row>
    <row r="19" spans="1:14" x14ac:dyDescent="0.25">
      <c r="A19" s="249" t="s">
        <v>362</v>
      </c>
      <c r="B19" s="227"/>
      <c r="C19" s="233"/>
      <c r="D19" s="233"/>
      <c r="E19" s="233"/>
      <c r="F19" s="233"/>
      <c r="G19" s="233"/>
      <c r="H19" s="233"/>
      <c r="I19" s="233"/>
      <c r="J19" s="233">
        <v>8856</v>
      </c>
      <c r="K19" s="233"/>
      <c r="L19" s="250">
        <f t="shared" si="3"/>
        <v>8856</v>
      </c>
      <c r="M19" s="230" t="str">
        <f t="shared" si="4"/>
        <v/>
      </c>
      <c r="N19" s="789"/>
    </row>
    <row r="20" spans="1:14" x14ac:dyDescent="0.25">
      <c r="A20" s="249" t="s">
        <v>363</v>
      </c>
      <c r="B20" s="232"/>
      <c r="C20" s="233"/>
      <c r="D20" s="233"/>
      <c r="E20" s="233"/>
      <c r="F20" s="233"/>
      <c r="G20" s="233"/>
      <c r="H20" s="233"/>
      <c r="I20" s="233"/>
      <c r="J20" s="233"/>
      <c r="K20" s="233"/>
      <c r="L20" s="250">
        <f t="shared" si="3"/>
        <v>0</v>
      </c>
      <c r="M20" s="230" t="str">
        <f t="shared" si="4"/>
        <v/>
      </c>
      <c r="N20" s="789"/>
    </row>
    <row r="21" spans="1:14" x14ac:dyDescent="0.25">
      <c r="A21" s="249" t="s">
        <v>364</v>
      </c>
      <c r="B21" s="232"/>
      <c r="C21" s="233"/>
      <c r="D21" s="233"/>
      <c r="E21" s="233"/>
      <c r="F21" s="233"/>
      <c r="G21" s="233"/>
      <c r="H21" s="233"/>
      <c r="I21" s="233"/>
      <c r="J21" s="233"/>
      <c r="K21" s="233"/>
      <c r="L21" s="250">
        <f t="shared" si="3"/>
        <v>0</v>
      </c>
      <c r="M21" s="230" t="str">
        <f t="shared" si="4"/>
        <v/>
      </c>
      <c r="N21" s="789"/>
    </row>
    <row r="22" spans="1:14" x14ac:dyDescent="0.25">
      <c r="A22" s="251"/>
      <c r="B22" s="232"/>
      <c r="C22" s="233"/>
      <c r="D22" s="233"/>
      <c r="E22" s="233"/>
      <c r="F22" s="233"/>
      <c r="G22" s="233"/>
      <c r="H22" s="233"/>
      <c r="I22" s="233"/>
      <c r="J22" s="233"/>
      <c r="K22" s="233"/>
      <c r="L22" s="250">
        <f t="shared" si="3"/>
        <v>0</v>
      </c>
      <c r="M22" s="230" t="str">
        <f t="shared" si="4"/>
        <v/>
      </c>
      <c r="N22" s="789"/>
    </row>
    <row r="23" spans="1:14" ht="15.75" thickBot="1" x14ac:dyDescent="0.3">
      <c r="A23" s="252"/>
      <c r="B23" s="235"/>
      <c r="C23" s="236"/>
      <c r="D23" s="236"/>
      <c r="E23" s="236"/>
      <c r="F23" s="236"/>
      <c r="G23" s="236"/>
      <c r="H23" s="236"/>
      <c r="I23" s="236"/>
      <c r="J23" s="236"/>
      <c r="K23" s="236"/>
      <c r="L23" s="250">
        <f t="shared" si="3"/>
        <v>0</v>
      </c>
      <c r="M23" s="237" t="str">
        <f t="shared" si="4"/>
        <v/>
      </c>
      <c r="N23" s="789"/>
    </row>
    <row r="24" spans="1:14" ht="15.75" thickBot="1" x14ac:dyDescent="0.3">
      <c r="A24" s="253" t="s">
        <v>365</v>
      </c>
      <c r="B24" s="239">
        <f t="shared" ref="B24:L24" si="5">SUM(B18:B23)</f>
        <v>0</v>
      </c>
      <c r="C24" s="239">
        <f t="shared" si="5"/>
        <v>0</v>
      </c>
      <c r="D24" s="239">
        <f t="shared" si="5"/>
        <v>0</v>
      </c>
      <c r="E24" s="239">
        <f t="shared" si="5"/>
        <v>0</v>
      </c>
      <c r="F24" s="239">
        <f t="shared" si="5"/>
        <v>0</v>
      </c>
      <c r="G24" s="239">
        <f t="shared" si="5"/>
        <v>0</v>
      </c>
      <c r="H24" s="239">
        <f t="shared" si="5"/>
        <v>0</v>
      </c>
      <c r="I24" s="239">
        <f t="shared" si="5"/>
        <v>0</v>
      </c>
      <c r="J24" s="239">
        <f t="shared" si="5"/>
        <v>8856</v>
      </c>
      <c r="K24" s="239">
        <f t="shared" si="5"/>
        <v>0</v>
      </c>
      <c r="L24" s="239">
        <f t="shared" si="5"/>
        <v>8856</v>
      </c>
      <c r="M24" s="240">
        <v>0</v>
      </c>
      <c r="N24" s="789"/>
    </row>
    <row r="25" spans="1:14" x14ac:dyDescent="0.25">
      <c r="A25" s="817" t="s">
        <v>366</v>
      </c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789"/>
    </row>
    <row r="26" spans="1:14" ht="5.25" customHeight="1" x14ac:dyDescent="0.25">
      <c r="A26" s="254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789"/>
    </row>
    <row r="27" spans="1:14" ht="15.75" x14ac:dyDescent="0.25">
      <c r="A27" s="786" t="str">
        <f>+CONCATENATE("Önkormányzaton kívüli EU-s projekthez történő hozzájárulás ",LEFT([3]ÖSSZEFÜGGÉSEK!A4,4),". évi előirányzata és teljesítése")</f>
        <v>Önkormányzaton kívüli EU-s projekthez történő hozzájárulás 2015. évi előirányzata és teljesítése</v>
      </c>
      <c r="B27" s="786"/>
      <c r="C27" s="786"/>
      <c r="D27" s="786"/>
      <c r="E27" s="786"/>
      <c r="F27" s="786"/>
      <c r="G27" s="786"/>
      <c r="H27" s="786"/>
      <c r="I27" s="786"/>
      <c r="J27" s="786"/>
      <c r="K27" s="786"/>
      <c r="L27" s="786"/>
      <c r="M27" s="786"/>
      <c r="N27" s="789"/>
    </row>
    <row r="28" spans="1:14" ht="12" customHeight="1" thickBot="1" x14ac:dyDescent="0.3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790" t="s">
        <v>273</v>
      </c>
      <c r="M28" s="790"/>
      <c r="N28" s="789"/>
    </row>
    <row r="29" spans="1:14" ht="21.75" thickBot="1" x14ac:dyDescent="0.3">
      <c r="A29" s="818" t="s">
        <v>367</v>
      </c>
      <c r="B29" s="819"/>
      <c r="C29" s="819"/>
      <c r="D29" s="819"/>
      <c r="E29" s="819"/>
      <c r="F29" s="819"/>
      <c r="G29" s="819"/>
      <c r="H29" s="819"/>
      <c r="I29" s="819"/>
      <c r="J29" s="820"/>
      <c r="K29" s="255" t="s">
        <v>368</v>
      </c>
      <c r="L29" s="255" t="s">
        <v>369</v>
      </c>
      <c r="M29" s="255" t="s">
        <v>343</v>
      </c>
      <c r="N29" s="789"/>
    </row>
    <row r="30" spans="1:14" x14ac:dyDescent="0.25">
      <c r="A30" s="821"/>
      <c r="B30" s="822"/>
      <c r="C30" s="822"/>
      <c r="D30" s="822"/>
      <c r="E30" s="822"/>
      <c r="F30" s="822"/>
      <c r="G30" s="822"/>
      <c r="H30" s="822"/>
      <c r="I30" s="822"/>
      <c r="J30" s="823"/>
      <c r="K30" s="223"/>
      <c r="L30" s="256"/>
      <c r="M30" s="256"/>
      <c r="N30" s="789"/>
    </row>
    <row r="31" spans="1:14" ht="15.75" thickBot="1" x14ac:dyDescent="0.3">
      <c r="A31" s="824"/>
      <c r="B31" s="825"/>
      <c r="C31" s="825"/>
      <c r="D31" s="825"/>
      <c r="E31" s="825"/>
      <c r="F31" s="825"/>
      <c r="G31" s="825"/>
      <c r="H31" s="825"/>
      <c r="I31" s="825"/>
      <c r="J31" s="826"/>
      <c r="K31" s="257"/>
      <c r="L31" s="236"/>
      <c r="M31" s="236"/>
      <c r="N31" s="789"/>
    </row>
    <row r="32" spans="1:14" ht="15.75" thickBot="1" x14ac:dyDescent="0.3">
      <c r="A32" s="827" t="s">
        <v>370</v>
      </c>
      <c r="B32" s="828"/>
      <c r="C32" s="828"/>
      <c r="D32" s="828"/>
      <c r="E32" s="828"/>
      <c r="F32" s="828"/>
      <c r="G32" s="828"/>
      <c r="H32" s="828"/>
      <c r="I32" s="828"/>
      <c r="J32" s="829"/>
      <c r="K32" s="258">
        <f>SUM(K30:K31)</f>
        <v>0</v>
      </c>
      <c r="L32" s="258">
        <f>SUM(L30:L31)</f>
        <v>0</v>
      </c>
      <c r="M32" s="258">
        <f>SUM(M30:M31)</f>
        <v>0</v>
      </c>
      <c r="N32" s="789"/>
    </row>
    <row r="33" spans="1:14" x14ac:dyDescent="0.25">
      <c r="N33" s="789"/>
    </row>
    <row r="48" spans="1:14" x14ac:dyDescent="0.25">
      <c r="A48" s="259"/>
    </row>
  </sheetData>
  <mergeCells count="21">
    <mergeCell ref="L28:M28"/>
    <mergeCell ref="A29:J29"/>
    <mergeCell ref="A30:J30"/>
    <mergeCell ref="A31:J31"/>
    <mergeCell ref="A32:J32"/>
    <mergeCell ref="A27:M27"/>
    <mergeCell ref="A1:C1"/>
    <mergeCell ref="D1:M1"/>
    <mergeCell ref="N1:N33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  <mergeCell ref="A25:M25"/>
  </mergeCells>
  <pageMargins left="0.70866141732283472" right="0.70866141732283472" top="0.55118110236220474" bottom="0.55118110236220474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sqref="A1:I33"/>
    </sheetView>
  </sheetViews>
  <sheetFormatPr defaultRowHeight="15" x14ac:dyDescent="0.25"/>
  <cols>
    <col min="1" max="1" width="5.85546875" style="122" customWidth="1"/>
    <col min="2" max="2" width="42.7109375" style="125" customWidth="1"/>
    <col min="3" max="5" width="13.28515625" style="122" customWidth="1"/>
    <col min="6" max="6" width="42.7109375" style="122" customWidth="1"/>
    <col min="7" max="9" width="13.28515625" style="122" customWidth="1"/>
    <col min="10" max="10" width="4.140625" style="122" customWidth="1"/>
    <col min="11" max="256" width="9.140625" style="122"/>
    <col min="257" max="257" width="5.85546875" style="122" customWidth="1"/>
    <col min="258" max="258" width="42.7109375" style="122" customWidth="1"/>
    <col min="259" max="261" width="13.28515625" style="122" customWidth="1"/>
    <col min="262" max="262" width="42.7109375" style="122" customWidth="1"/>
    <col min="263" max="265" width="13.28515625" style="122" customWidth="1"/>
    <col min="266" max="266" width="4.140625" style="122" customWidth="1"/>
    <col min="267" max="512" width="9.140625" style="122"/>
    <col min="513" max="513" width="5.85546875" style="122" customWidth="1"/>
    <col min="514" max="514" width="42.7109375" style="122" customWidth="1"/>
    <col min="515" max="517" width="13.28515625" style="122" customWidth="1"/>
    <col min="518" max="518" width="42.7109375" style="122" customWidth="1"/>
    <col min="519" max="521" width="13.28515625" style="122" customWidth="1"/>
    <col min="522" max="522" width="4.140625" style="122" customWidth="1"/>
    <col min="523" max="768" width="9.140625" style="122"/>
    <col min="769" max="769" width="5.85546875" style="122" customWidth="1"/>
    <col min="770" max="770" width="42.7109375" style="122" customWidth="1"/>
    <col min="771" max="773" width="13.28515625" style="122" customWidth="1"/>
    <col min="774" max="774" width="42.7109375" style="122" customWidth="1"/>
    <col min="775" max="777" width="13.28515625" style="122" customWidth="1"/>
    <col min="778" max="778" width="4.140625" style="122" customWidth="1"/>
    <col min="779" max="1024" width="9.140625" style="122"/>
    <col min="1025" max="1025" width="5.85546875" style="122" customWidth="1"/>
    <col min="1026" max="1026" width="42.7109375" style="122" customWidth="1"/>
    <col min="1027" max="1029" width="13.28515625" style="122" customWidth="1"/>
    <col min="1030" max="1030" width="42.7109375" style="122" customWidth="1"/>
    <col min="1031" max="1033" width="13.28515625" style="122" customWidth="1"/>
    <col min="1034" max="1034" width="4.140625" style="122" customWidth="1"/>
    <col min="1035" max="1280" width="9.140625" style="122"/>
    <col min="1281" max="1281" width="5.85546875" style="122" customWidth="1"/>
    <col min="1282" max="1282" width="42.7109375" style="122" customWidth="1"/>
    <col min="1283" max="1285" width="13.28515625" style="122" customWidth="1"/>
    <col min="1286" max="1286" width="42.7109375" style="122" customWidth="1"/>
    <col min="1287" max="1289" width="13.28515625" style="122" customWidth="1"/>
    <col min="1290" max="1290" width="4.140625" style="122" customWidth="1"/>
    <col min="1291" max="1536" width="9.140625" style="122"/>
    <col min="1537" max="1537" width="5.85546875" style="122" customWidth="1"/>
    <col min="1538" max="1538" width="42.7109375" style="122" customWidth="1"/>
    <col min="1539" max="1541" width="13.28515625" style="122" customWidth="1"/>
    <col min="1542" max="1542" width="42.7109375" style="122" customWidth="1"/>
    <col min="1543" max="1545" width="13.28515625" style="122" customWidth="1"/>
    <col min="1546" max="1546" width="4.140625" style="122" customWidth="1"/>
    <col min="1547" max="1792" width="9.140625" style="122"/>
    <col min="1793" max="1793" width="5.85546875" style="122" customWidth="1"/>
    <col min="1794" max="1794" width="42.7109375" style="122" customWidth="1"/>
    <col min="1795" max="1797" width="13.28515625" style="122" customWidth="1"/>
    <col min="1798" max="1798" width="42.7109375" style="122" customWidth="1"/>
    <col min="1799" max="1801" width="13.28515625" style="122" customWidth="1"/>
    <col min="1802" max="1802" width="4.140625" style="122" customWidth="1"/>
    <col min="1803" max="2048" width="9.140625" style="122"/>
    <col min="2049" max="2049" width="5.85546875" style="122" customWidth="1"/>
    <col min="2050" max="2050" width="42.7109375" style="122" customWidth="1"/>
    <col min="2051" max="2053" width="13.28515625" style="122" customWidth="1"/>
    <col min="2054" max="2054" width="42.7109375" style="122" customWidth="1"/>
    <col min="2055" max="2057" width="13.28515625" style="122" customWidth="1"/>
    <col min="2058" max="2058" width="4.140625" style="122" customWidth="1"/>
    <col min="2059" max="2304" width="9.140625" style="122"/>
    <col min="2305" max="2305" width="5.85546875" style="122" customWidth="1"/>
    <col min="2306" max="2306" width="42.7109375" style="122" customWidth="1"/>
    <col min="2307" max="2309" width="13.28515625" style="122" customWidth="1"/>
    <col min="2310" max="2310" width="42.7109375" style="122" customWidth="1"/>
    <col min="2311" max="2313" width="13.28515625" style="122" customWidth="1"/>
    <col min="2314" max="2314" width="4.140625" style="122" customWidth="1"/>
    <col min="2315" max="2560" width="9.140625" style="122"/>
    <col min="2561" max="2561" width="5.85546875" style="122" customWidth="1"/>
    <col min="2562" max="2562" width="42.7109375" style="122" customWidth="1"/>
    <col min="2563" max="2565" width="13.28515625" style="122" customWidth="1"/>
    <col min="2566" max="2566" width="42.7109375" style="122" customWidth="1"/>
    <col min="2567" max="2569" width="13.28515625" style="122" customWidth="1"/>
    <col min="2570" max="2570" width="4.140625" style="122" customWidth="1"/>
    <col min="2571" max="2816" width="9.140625" style="122"/>
    <col min="2817" max="2817" width="5.85546875" style="122" customWidth="1"/>
    <col min="2818" max="2818" width="42.7109375" style="122" customWidth="1"/>
    <col min="2819" max="2821" width="13.28515625" style="122" customWidth="1"/>
    <col min="2822" max="2822" width="42.7109375" style="122" customWidth="1"/>
    <col min="2823" max="2825" width="13.28515625" style="122" customWidth="1"/>
    <col min="2826" max="2826" width="4.140625" style="122" customWidth="1"/>
    <col min="2827" max="3072" width="9.140625" style="122"/>
    <col min="3073" max="3073" width="5.85546875" style="122" customWidth="1"/>
    <col min="3074" max="3074" width="42.7109375" style="122" customWidth="1"/>
    <col min="3075" max="3077" width="13.28515625" style="122" customWidth="1"/>
    <col min="3078" max="3078" width="42.7109375" style="122" customWidth="1"/>
    <col min="3079" max="3081" width="13.28515625" style="122" customWidth="1"/>
    <col min="3082" max="3082" width="4.140625" style="122" customWidth="1"/>
    <col min="3083" max="3328" width="9.140625" style="122"/>
    <col min="3329" max="3329" width="5.85546875" style="122" customWidth="1"/>
    <col min="3330" max="3330" width="42.7109375" style="122" customWidth="1"/>
    <col min="3331" max="3333" width="13.28515625" style="122" customWidth="1"/>
    <col min="3334" max="3334" width="42.7109375" style="122" customWidth="1"/>
    <col min="3335" max="3337" width="13.28515625" style="122" customWidth="1"/>
    <col min="3338" max="3338" width="4.140625" style="122" customWidth="1"/>
    <col min="3339" max="3584" width="9.140625" style="122"/>
    <col min="3585" max="3585" width="5.85546875" style="122" customWidth="1"/>
    <col min="3586" max="3586" width="42.7109375" style="122" customWidth="1"/>
    <col min="3587" max="3589" width="13.28515625" style="122" customWidth="1"/>
    <col min="3590" max="3590" width="42.7109375" style="122" customWidth="1"/>
    <col min="3591" max="3593" width="13.28515625" style="122" customWidth="1"/>
    <col min="3594" max="3594" width="4.140625" style="122" customWidth="1"/>
    <col min="3595" max="3840" width="9.140625" style="122"/>
    <col min="3841" max="3841" width="5.85546875" style="122" customWidth="1"/>
    <col min="3842" max="3842" width="42.7109375" style="122" customWidth="1"/>
    <col min="3843" max="3845" width="13.28515625" style="122" customWidth="1"/>
    <col min="3846" max="3846" width="42.7109375" style="122" customWidth="1"/>
    <col min="3847" max="3849" width="13.28515625" style="122" customWidth="1"/>
    <col min="3850" max="3850" width="4.140625" style="122" customWidth="1"/>
    <col min="3851" max="4096" width="9.140625" style="122"/>
    <col min="4097" max="4097" width="5.85546875" style="122" customWidth="1"/>
    <col min="4098" max="4098" width="42.7109375" style="122" customWidth="1"/>
    <col min="4099" max="4101" width="13.28515625" style="122" customWidth="1"/>
    <col min="4102" max="4102" width="42.7109375" style="122" customWidth="1"/>
    <col min="4103" max="4105" width="13.28515625" style="122" customWidth="1"/>
    <col min="4106" max="4106" width="4.140625" style="122" customWidth="1"/>
    <col min="4107" max="4352" width="9.140625" style="122"/>
    <col min="4353" max="4353" width="5.85546875" style="122" customWidth="1"/>
    <col min="4354" max="4354" width="42.7109375" style="122" customWidth="1"/>
    <col min="4355" max="4357" width="13.28515625" style="122" customWidth="1"/>
    <col min="4358" max="4358" width="42.7109375" style="122" customWidth="1"/>
    <col min="4359" max="4361" width="13.28515625" style="122" customWidth="1"/>
    <col min="4362" max="4362" width="4.140625" style="122" customWidth="1"/>
    <col min="4363" max="4608" width="9.140625" style="122"/>
    <col min="4609" max="4609" width="5.85546875" style="122" customWidth="1"/>
    <col min="4610" max="4610" width="42.7109375" style="122" customWidth="1"/>
    <col min="4611" max="4613" width="13.28515625" style="122" customWidth="1"/>
    <col min="4614" max="4614" width="42.7109375" style="122" customWidth="1"/>
    <col min="4615" max="4617" width="13.28515625" style="122" customWidth="1"/>
    <col min="4618" max="4618" width="4.140625" style="122" customWidth="1"/>
    <col min="4619" max="4864" width="9.140625" style="122"/>
    <col min="4865" max="4865" width="5.85546875" style="122" customWidth="1"/>
    <col min="4866" max="4866" width="42.7109375" style="122" customWidth="1"/>
    <col min="4867" max="4869" width="13.28515625" style="122" customWidth="1"/>
    <col min="4870" max="4870" width="42.7109375" style="122" customWidth="1"/>
    <col min="4871" max="4873" width="13.28515625" style="122" customWidth="1"/>
    <col min="4874" max="4874" width="4.140625" style="122" customWidth="1"/>
    <col min="4875" max="5120" width="9.140625" style="122"/>
    <col min="5121" max="5121" width="5.85546875" style="122" customWidth="1"/>
    <col min="5122" max="5122" width="42.7109375" style="122" customWidth="1"/>
    <col min="5123" max="5125" width="13.28515625" style="122" customWidth="1"/>
    <col min="5126" max="5126" width="42.7109375" style="122" customWidth="1"/>
    <col min="5127" max="5129" width="13.28515625" style="122" customWidth="1"/>
    <col min="5130" max="5130" width="4.140625" style="122" customWidth="1"/>
    <col min="5131" max="5376" width="9.140625" style="122"/>
    <col min="5377" max="5377" width="5.85546875" style="122" customWidth="1"/>
    <col min="5378" max="5378" width="42.7109375" style="122" customWidth="1"/>
    <col min="5379" max="5381" width="13.28515625" style="122" customWidth="1"/>
    <col min="5382" max="5382" width="42.7109375" style="122" customWidth="1"/>
    <col min="5383" max="5385" width="13.28515625" style="122" customWidth="1"/>
    <col min="5386" max="5386" width="4.140625" style="122" customWidth="1"/>
    <col min="5387" max="5632" width="9.140625" style="122"/>
    <col min="5633" max="5633" width="5.85546875" style="122" customWidth="1"/>
    <col min="5634" max="5634" width="42.7109375" style="122" customWidth="1"/>
    <col min="5635" max="5637" width="13.28515625" style="122" customWidth="1"/>
    <col min="5638" max="5638" width="42.7109375" style="122" customWidth="1"/>
    <col min="5639" max="5641" width="13.28515625" style="122" customWidth="1"/>
    <col min="5642" max="5642" width="4.140625" style="122" customWidth="1"/>
    <col min="5643" max="5888" width="9.140625" style="122"/>
    <col min="5889" max="5889" width="5.85546875" style="122" customWidth="1"/>
    <col min="5890" max="5890" width="42.7109375" style="122" customWidth="1"/>
    <col min="5891" max="5893" width="13.28515625" style="122" customWidth="1"/>
    <col min="5894" max="5894" width="42.7109375" style="122" customWidth="1"/>
    <col min="5895" max="5897" width="13.28515625" style="122" customWidth="1"/>
    <col min="5898" max="5898" width="4.140625" style="122" customWidth="1"/>
    <col min="5899" max="6144" width="9.140625" style="122"/>
    <col min="6145" max="6145" width="5.85546875" style="122" customWidth="1"/>
    <col min="6146" max="6146" width="42.7109375" style="122" customWidth="1"/>
    <col min="6147" max="6149" width="13.28515625" style="122" customWidth="1"/>
    <col min="6150" max="6150" width="42.7109375" style="122" customWidth="1"/>
    <col min="6151" max="6153" width="13.28515625" style="122" customWidth="1"/>
    <col min="6154" max="6154" width="4.140625" style="122" customWidth="1"/>
    <col min="6155" max="6400" width="9.140625" style="122"/>
    <col min="6401" max="6401" width="5.85546875" style="122" customWidth="1"/>
    <col min="6402" max="6402" width="42.7109375" style="122" customWidth="1"/>
    <col min="6403" max="6405" width="13.28515625" style="122" customWidth="1"/>
    <col min="6406" max="6406" width="42.7109375" style="122" customWidth="1"/>
    <col min="6407" max="6409" width="13.28515625" style="122" customWidth="1"/>
    <col min="6410" max="6410" width="4.140625" style="122" customWidth="1"/>
    <col min="6411" max="6656" width="9.140625" style="122"/>
    <col min="6657" max="6657" width="5.85546875" style="122" customWidth="1"/>
    <col min="6658" max="6658" width="42.7109375" style="122" customWidth="1"/>
    <col min="6659" max="6661" width="13.28515625" style="122" customWidth="1"/>
    <col min="6662" max="6662" width="42.7109375" style="122" customWidth="1"/>
    <col min="6663" max="6665" width="13.28515625" style="122" customWidth="1"/>
    <col min="6666" max="6666" width="4.140625" style="122" customWidth="1"/>
    <col min="6667" max="6912" width="9.140625" style="122"/>
    <col min="6913" max="6913" width="5.85546875" style="122" customWidth="1"/>
    <col min="6914" max="6914" width="42.7109375" style="122" customWidth="1"/>
    <col min="6915" max="6917" width="13.28515625" style="122" customWidth="1"/>
    <col min="6918" max="6918" width="42.7109375" style="122" customWidth="1"/>
    <col min="6919" max="6921" width="13.28515625" style="122" customWidth="1"/>
    <col min="6922" max="6922" width="4.140625" style="122" customWidth="1"/>
    <col min="6923" max="7168" width="9.140625" style="122"/>
    <col min="7169" max="7169" width="5.85546875" style="122" customWidth="1"/>
    <col min="7170" max="7170" width="42.7109375" style="122" customWidth="1"/>
    <col min="7171" max="7173" width="13.28515625" style="122" customWidth="1"/>
    <col min="7174" max="7174" width="42.7109375" style="122" customWidth="1"/>
    <col min="7175" max="7177" width="13.28515625" style="122" customWidth="1"/>
    <col min="7178" max="7178" width="4.140625" style="122" customWidth="1"/>
    <col min="7179" max="7424" width="9.140625" style="122"/>
    <col min="7425" max="7425" width="5.85546875" style="122" customWidth="1"/>
    <col min="7426" max="7426" width="42.7109375" style="122" customWidth="1"/>
    <col min="7427" max="7429" width="13.28515625" style="122" customWidth="1"/>
    <col min="7430" max="7430" width="42.7109375" style="122" customWidth="1"/>
    <col min="7431" max="7433" width="13.28515625" style="122" customWidth="1"/>
    <col min="7434" max="7434" width="4.140625" style="122" customWidth="1"/>
    <col min="7435" max="7680" width="9.140625" style="122"/>
    <col min="7681" max="7681" width="5.85546875" style="122" customWidth="1"/>
    <col min="7682" max="7682" width="42.7109375" style="122" customWidth="1"/>
    <col min="7683" max="7685" width="13.28515625" style="122" customWidth="1"/>
    <col min="7686" max="7686" width="42.7109375" style="122" customWidth="1"/>
    <col min="7687" max="7689" width="13.28515625" style="122" customWidth="1"/>
    <col min="7690" max="7690" width="4.140625" style="122" customWidth="1"/>
    <col min="7691" max="7936" width="9.140625" style="122"/>
    <col min="7937" max="7937" width="5.85546875" style="122" customWidth="1"/>
    <col min="7938" max="7938" width="42.7109375" style="122" customWidth="1"/>
    <col min="7939" max="7941" width="13.28515625" style="122" customWidth="1"/>
    <col min="7942" max="7942" width="42.7109375" style="122" customWidth="1"/>
    <col min="7943" max="7945" width="13.28515625" style="122" customWidth="1"/>
    <col min="7946" max="7946" width="4.140625" style="122" customWidth="1"/>
    <col min="7947" max="8192" width="9.140625" style="122"/>
    <col min="8193" max="8193" width="5.85546875" style="122" customWidth="1"/>
    <col min="8194" max="8194" width="42.7109375" style="122" customWidth="1"/>
    <col min="8195" max="8197" width="13.28515625" style="122" customWidth="1"/>
    <col min="8198" max="8198" width="42.7109375" style="122" customWidth="1"/>
    <col min="8199" max="8201" width="13.28515625" style="122" customWidth="1"/>
    <col min="8202" max="8202" width="4.140625" style="122" customWidth="1"/>
    <col min="8203" max="8448" width="9.140625" style="122"/>
    <col min="8449" max="8449" width="5.85546875" style="122" customWidth="1"/>
    <col min="8450" max="8450" width="42.7109375" style="122" customWidth="1"/>
    <col min="8451" max="8453" width="13.28515625" style="122" customWidth="1"/>
    <col min="8454" max="8454" width="42.7109375" style="122" customWidth="1"/>
    <col min="8455" max="8457" width="13.28515625" style="122" customWidth="1"/>
    <col min="8458" max="8458" width="4.140625" style="122" customWidth="1"/>
    <col min="8459" max="8704" width="9.140625" style="122"/>
    <col min="8705" max="8705" width="5.85546875" style="122" customWidth="1"/>
    <col min="8706" max="8706" width="42.7109375" style="122" customWidth="1"/>
    <col min="8707" max="8709" width="13.28515625" style="122" customWidth="1"/>
    <col min="8710" max="8710" width="42.7109375" style="122" customWidth="1"/>
    <col min="8711" max="8713" width="13.28515625" style="122" customWidth="1"/>
    <col min="8714" max="8714" width="4.140625" style="122" customWidth="1"/>
    <col min="8715" max="8960" width="9.140625" style="122"/>
    <col min="8961" max="8961" width="5.85546875" style="122" customWidth="1"/>
    <col min="8962" max="8962" width="42.7109375" style="122" customWidth="1"/>
    <col min="8963" max="8965" width="13.28515625" style="122" customWidth="1"/>
    <col min="8966" max="8966" width="42.7109375" style="122" customWidth="1"/>
    <col min="8967" max="8969" width="13.28515625" style="122" customWidth="1"/>
    <col min="8970" max="8970" width="4.140625" style="122" customWidth="1"/>
    <col min="8971" max="9216" width="9.140625" style="122"/>
    <col min="9217" max="9217" width="5.85546875" style="122" customWidth="1"/>
    <col min="9218" max="9218" width="42.7109375" style="122" customWidth="1"/>
    <col min="9219" max="9221" width="13.28515625" style="122" customWidth="1"/>
    <col min="9222" max="9222" width="42.7109375" style="122" customWidth="1"/>
    <col min="9223" max="9225" width="13.28515625" style="122" customWidth="1"/>
    <col min="9226" max="9226" width="4.140625" style="122" customWidth="1"/>
    <col min="9227" max="9472" width="9.140625" style="122"/>
    <col min="9473" max="9473" width="5.85546875" style="122" customWidth="1"/>
    <col min="9474" max="9474" width="42.7109375" style="122" customWidth="1"/>
    <col min="9475" max="9477" width="13.28515625" style="122" customWidth="1"/>
    <col min="9478" max="9478" width="42.7109375" style="122" customWidth="1"/>
    <col min="9479" max="9481" width="13.28515625" style="122" customWidth="1"/>
    <col min="9482" max="9482" width="4.140625" style="122" customWidth="1"/>
    <col min="9483" max="9728" width="9.140625" style="122"/>
    <col min="9729" max="9729" width="5.85546875" style="122" customWidth="1"/>
    <col min="9730" max="9730" width="42.7109375" style="122" customWidth="1"/>
    <col min="9731" max="9733" width="13.28515625" style="122" customWidth="1"/>
    <col min="9734" max="9734" width="42.7109375" style="122" customWidth="1"/>
    <col min="9735" max="9737" width="13.28515625" style="122" customWidth="1"/>
    <col min="9738" max="9738" width="4.140625" style="122" customWidth="1"/>
    <col min="9739" max="9984" width="9.140625" style="122"/>
    <col min="9985" max="9985" width="5.85546875" style="122" customWidth="1"/>
    <col min="9986" max="9986" width="42.7109375" style="122" customWidth="1"/>
    <col min="9987" max="9989" width="13.28515625" style="122" customWidth="1"/>
    <col min="9990" max="9990" width="42.7109375" style="122" customWidth="1"/>
    <col min="9991" max="9993" width="13.28515625" style="122" customWidth="1"/>
    <col min="9994" max="9994" width="4.140625" style="122" customWidth="1"/>
    <col min="9995" max="10240" width="9.140625" style="122"/>
    <col min="10241" max="10241" width="5.85546875" style="122" customWidth="1"/>
    <col min="10242" max="10242" width="42.7109375" style="122" customWidth="1"/>
    <col min="10243" max="10245" width="13.28515625" style="122" customWidth="1"/>
    <col min="10246" max="10246" width="42.7109375" style="122" customWidth="1"/>
    <col min="10247" max="10249" width="13.28515625" style="122" customWidth="1"/>
    <col min="10250" max="10250" width="4.140625" style="122" customWidth="1"/>
    <col min="10251" max="10496" width="9.140625" style="122"/>
    <col min="10497" max="10497" width="5.85546875" style="122" customWidth="1"/>
    <col min="10498" max="10498" width="42.7109375" style="122" customWidth="1"/>
    <col min="10499" max="10501" width="13.28515625" style="122" customWidth="1"/>
    <col min="10502" max="10502" width="42.7109375" style="122" customWidth="1"/>
    <col min="10503" max="10505" width="13.28515625" style="122" customWidth="1"/>
    <col min="10506" max="10506" width="4.140625" style="122" customWidth="1"/>
    <col min="10507" max="10752" width="9.140625" style="122"/>
    <col min="10753" max="10753" width="5.85546875" style="122" customWidth="1"/>
    <col min="10754" max="10754" width="42.7109375" style="122" customWidth="1"/>
    <col min="10755" max="10757" width="13.28515625" style="122" customWidth="1"/>
    <col min="10758" max="10758" width="42.7109375" style="122" customWidth="1"/>
    <col min="10759" max="10761" width="13.28515625" style="122" customWidth="1"/>
    <col min="10762" max="10762" width="4.140625" style="122" customWidth="1"/>
    <col min="10763" max="11008" width="9.140625" style="122"/>
    <col min="11009" max="11009" width="5.85546875" style="122" customWidth="1"/>
    <col min="11010" max="11010" width="42.7109375" style="122" customWidth="1"/>
    <col min="11011" max="11013" width="13.28515625" style="122" customWidth="1"/>
    <col min="11014" max="11014" width="42.7109375" style="122" customWidth="1"/>
    <col min="11015" max="11017" width="13.28515625" style="122" customWidth="1"/>
    <col min="11018" max="11018" width="4.140625" style="122" customWidth="1"/>
    <col min="11019" max="11264" width="9.140625" style="122"/>
    <col min="11265" max="11265" width="5.85546875" style="122" customWidth="1"/>
    <col min="11266" max="11266" width="42.7109375" style="122" customWidth="1"/>
    <col min="11267" max="11269" width="13.28515625" style="122" customWidth="1"/>
    <col min="11270" max="11270" width="42.7109375" style="122" customWidth="1"/>
    <col min="11271" max="11273" width="13.28515625" style="122" customWidth="1"/>
    <col min="11274" max="11274" width="4.140625" style="122" customWidth="1"/>
    <col min="11275" max="11520" width="9.140625" style="122"/>
    <col min="11521" max="11521" width="5.85546875" style="122" customWidth="1"/>
    <col min="11522" max="11522" width="42.7109375" style="122" customWidth="1"/>
    <col min="11523" max="11525" width="13.28515625" style="122" customWidth="1"/>
    <col min="11526" max="11526" width="42.7109375" style="122" customWidth="1"/>
    <col min="11527" max="11529" width="13.28515625" style="122" customWidth="1"/>
    <col min="11530" max="11530" width="4.140625" style="122" customWidth="1"/>
    <col min="11531" max="11776" width="9.140625" style="122"/>
    <col min="11777" max="11777" width="5.85546875" style="122" customWidth="1"/>
    <col min="11778" max="11778" width="42.7109375" style="122" customWidth="1"/>
    <col min="11779" max="11781" width="13.28515625" style="122" customWidth="1"/>
    <col min="11782" max="11782" width="42.7109375" style="122" customWidth="1"/>
    <col min="11783" max="11785" width="13.28515625" style="122" customWidth="1"/>
    <col min="11786" max="11786" width="4.140625" style="122" customWidth="1"/>
    <col min="11787" max="12032" width="9.140625" style="122"/>
    <col min="12033" max="12033" width="5.85546875" style="122" customWidth="1"/>
    <col min="12034" max="12034" width="42.7109375" style="122" customWidth="1"/>
    <col min="12035" max="12037" width="13.28515625" style="122" customWidth="1"/>
    <col min="12038" max="12038" width="42.7109375" style="122" customWidth="1"/>
    <col min="12039" max="12041" width="13.28515625" style="122" customWidth="1"/>
    <col min="12042" max="12042" width="4.140625" style="122" customWidth="1"/>
    <col min="12043" max="12288" width="9.140625" style="122"/>
    <col min="12289" max="12289" width="5.85546875" style="122" customWidth="1"/>
    <col min="12290" max="12290" width="42.7109375" style="122" customWidth="1"/>
    <col min="12291" max="12293" width="13.28515625" style="122" customWidth="1"/>
    <col min="12294" max="12294" width="42.7109375" style="122" customWidth="1"/>
    <col min="12295" max="12297" width="13.28515625" style="122" customWidth="1"/>
    <col min="12298" max="12298" width="4.140625" style="122" customWidth="1"/>
    <col min="12299" max="12544" width="9.140625" style="122"/>
    <col min="12545" max="12545" width="5.85546875" style="122" customWidth="1"/>
    <col min="12546" max="12546" width="42.7109375" style="122" customWidth="1"/>
    <col min="12547" max="12549" width="13.28515625" style="122" customWidth="1"/>
    <col min="12550" max="12550" width="42.7109375" style="122" customWidth="1"/>
    <col min="12551" max="12553" width="13.28515625" style="122" customWidth="1"/>
    <col min="12554" max="12554" width="4.140625" style="122" customWidth="1"/>
    <col min="12555" max="12800" width="9.140625" style="122"/>
    <col min="12801" max="12801" width="5.85546875" style="122" customWidth="1"/>
    <col min="12802" max="12802" width="42.7109375" style="122" customWidth="1"/>
    <col min="12803" max="12805" width="13.28515625" style="122" customWidth="1"/>
    <col min="12806" max="12806" width="42.7109375" style="122" customWidth="1"/>
    <col min="12807" max="12809" width="13.28515625" style="122" customWidth="1"/>
    <col min="12810" max="12810" width="4.140625" style="122" customWidth="1"/>
    <col min="12811" max="13056" width="9.140625" style="122"/>
    <col min="13057" max="13057" width="5.85546875" style="122" customWidth="1"/>
    <col min="13058" max="13058" width="42.7109375" style="122" customWidth="1"/>
    <col min="13059" max="13061" width="13.28515625" style="122" customWidth="1"/>
    <col min="13062" max="13062" width="42.7109375" style="122" customWidth="1"/>
    <col min="13063" max="13065" width="13.28515625" style="122" customWidth="1"/>
    <col min="13066" max="13066" width="4.140625" style="122" customWidth="1"/>
    <col min="13067" max="13312" width="9.140625" style="122"/>
    <col min="13313" max="13313" width="5.85546875" style="122" customWidth="1"/>
    <col min="13314" max="13314" width="42.7109375" style="122" customWidth="1"/>
    <col min="13315" max="13317" width="13.28515625" style="122" customWidth="1"/>
    <col min="13318" max="13318" width="42.7109375" style="122" customWidth="1"/>
    <col min="13319" max="13321" width="13.28515625" style="122" customWidth="1"/>
    <col min="13322" max="13322" width="4.140625" style="122" customWidth="1"/>
    <col min="13323" max="13568" width="9.140625" style="122"/>
    <col min="13569" max="13569" width="5.85546875" style="122" customWidth="1"/>
    <col min="13570" max="13570" width="42.7109375" style="122" customWidth="1"/>
    <col min="13571" max="13573" width="13.28515625" style="122" customWidth="1"/>
    <col min="13574" max="13574" width="42.7109375" style="122" customWidth="1"/>
    <col min="13575" max="13577" width="13.28515625" style="122" customWidth="1"/>
    <col min="13578" max="13578" width="4.140625" style="122" customWidth="1"/>
    <col min="13579" max="13824" width="9.140625" style="122"/>
    <col min="13825" max="13825" width="5.85546875" style="122" customWidth="1"/>
    <col min="13826" max="13826" width="42.7109375" style="122" customWidth="1"/>
    <col min="13827" max="13829" width="13.28515625" style="122" customWidth="1"/>
    <col min="13830" max="13830" width="42.7109375" style="122" customWidth="1"/>
    <col min="13831" max="13833" width="13.28515625" style="122" customWidth="1"/>
    <col min="13834" max="13834" width="4.140625" style="122" customWidth="1"/>
    <col min="13835" max="14080" width="9.140625" style="122"/>
    <col min="14081" max="14081" width="5.85546875" style="122" customWidth="1"/>
    <col min="14082" max="14082" width="42.7109375" style="122" customWidth="1"/>
    <col min="14083" max="14085" width="13.28515625" style="122" customWidth="1"/>
    <col min="14086" max="14086" width="42.7109375" style="122" customWidth="1"/>
    <col min="14087" max="14089" width="13.28515625" style="122" customWidth="1"/>
    <col min="14090" max="14090" width="4.140625" style="122" customWidth="1"/>
    <col min="14091" max="14336" width="9.140625" style="122"/>
    <col min="14337" max="14337" width="5.85546875" style="122" customWidth="1"/>
    <col min="14338" max="14338" width="42.7109375" style="122" customWidth="1"/>
    <col min="14339" max="14341" width="13.28515625" style="122" customWidth="1"/>
    <col min="14342" max="14342" width="42.7109375" style="122" customWidth="1"/>
    <col min="14343" max="14345" width="13.28515625" style="122" customWidth="1"/>
    <col min="14346" max="14346" width="4.140625" style="122" customWidth="1"/>
    <col min="14347" max="14592" width="9.140625" style="122"/>
    <col min="14593" max="14593" width="5.85546875" style="122" customWidth="1"/>
    <col min="14594" max="14594" width="42.7109375" style="122" customWidth="1"/>
    <col min="14595" max="14597" width="13.28515625" style="122" customWidth="1"/>
    <col min="14598" max="14598" width="42.7109375" style="122" customWidth="1"/>
    <col min="14599" max="14601" width="13.28515625" style="122" customWidth="1"/>
    <col min="14602" max="14602" width="4.140625" style="122" customWidth="1"/>
    <col min="14603" max="14848" width="9.140625" style="122"/>
    <col min="14849" max="14849" width="5.85546875" style="122" customWidth="1"/>
    <col min="14850" max="14850" width="42.7109375" style="122" customWidth="1"/>
    <col min="14851" max="14853" width="13.28515625" style="122" customWidth="1"/>
    <col min="14854" max="14854" width="42.7109375" style="122" customWidth="1"/>
    <col min="14855" max="14857" width="13.28515625" style="122" customWidth="1"/>
    <col min="14858" max="14858" width="4.140625" style="122" customWidth="1"/>
    <col min="14859" max="15104" width="9.140625" style="122"/>
    <col min="15105" max="15105" width="5.85546875" style="122" customWidth="1"/>
    <col min="15106" max="15106" width="42.7109375" style="122" customWidth="1"/>
    <col min="15107" max="15109" width="13.28515625" style="122" customWidth="1"/>
    <col min="15110" max="15110" width="42.7109375" style="122" customWidth="1"/>
    <col min="15111" max="15113" width="13.28515625" style="122" customWidth="1"/>
    <col min="15114" max="15114" width="4.140625" style="122" customWidth="1"/>
    <col min="15115" max="15360" width="9.140625" style="122"/>
    <col min="15361" max="15361" width="5.85546875" style="122" customWidth="1"/>
    <col min="15362" max="15362" width="42.7109375" style="122" customWidth="1"/>
    <col min="15363" max="15365" width="13.28515625" style="122" customWidth="1"/>
    <col min="15366" max="15366" width="42.7109375" style="122" customWidth="1"/>
    <col min="15367" max="15369" width="13.28515625" style="122" customWidth="1"/>
    <col min="15370" max="15370" width="4.140625" style="122" customWidth="1"/>
    <col min="15371" max="15616" width="9.140625" style="122"/>
    <col min="15617" max="15617" width="5.85546875" style="122" customWidth="1"/>
    <col min="15618" max="15618" width="42.7109375" style="122" customWidth="1"/>
    <col min="15619" max="15621" width="13.28515625" style="122" customWidth="1"/>
    <col min="15622" max="15622" width="42.7109375" style="122" customWidth="1"/>
    <col min="15623" max="15625" width="13.28515625" style="122" customWidth="1"/>
    <col min="15626" max="15626" width="4.140625" style="122" customWidth="1"/>
    <col min="15627" max="15872" width="9.140625" style="122"/>
    <col min="15873" max="15873" width="5.85546875" style="122" customWidth="1"/>
    <col min="15874" max="15874" width="42.7109375" style="122" customWidth="1"/>
    <col min="15875" max="15877" width="13.28515625" style="122" customWidth="1"/>
    <col min="15878" max="15878" width="42.7109375" style="122" customWidth="1"/>
    <col min="15879" max="15881" width="13.28515625" style="122" customWidth="1"/>
    <col min="15882" max="15882" width="4.140625" style="122" customWidth="1"/>
    <col min="15883" max="16128" width="9.140625" style="122"/>
    <col min="16129" max="16129" width="5.85546875" style="122" customWidth="1"/>
    <col min="16130" max="16130" width="42.7109375" style="122" customWidth="1"/>
    <col min="16131" max="16133" width="13.28515625" style="122" customWidth="1"/>
    <col min="16134" max="16134" width="42.7109375" style="122" customWidth="1"/>
    <col min="16135" max="16137" width="13.28515625" style="122" customWidth="1"/>
    <col min="16138" max="16138" width="4.140625" style="122" customWidth="1"/>
    <col min="16139" max="16384" width="9.140625" style="122"/>
  </cols>
  <sheetData>
    <row r="1" spans="1:10" ht="31.5" x14ac:dyDescent="0.25">
      <c r="B1" s="123" t="s">
        <v>272</v>
      </c>
      <c r="C1" s="124"/>
      <c r="D1" s="124"/>
      <c r="E1" s="124"/>
      <c r="F1" s="124"/>
      <c r="G1" s="699" t="s">
        <v>599</v>
      </c>
      <c r="H1" s="700"/>
      <c r="I1" s="700"/>
      <c r="J1" s="695"/>
    </row>
    <row r="2" spans="1:10" ht="15.75" thickBot="1" x14ac:dyDescent="0.3">
      <c r="G2" s="126" t="s">
        <v>273</v>
      </c>
      <c r="H2" s="126"/>
      <c r="I2" s="126"/>
      <c r="J2" s="695"/>
    </row>
    <row r="3" spans="1:10" ht="15.75" thickBot="1" x14ac:dyDescent="0.3">
      <c r="A3" s="696" t="s">
        <v>274</v>
      </c>
      <c r="B3" s="127" t="s">
        <v>12</v>
      </c>
      <c r="C3" s="128"/>
      <c r="D3" s="129"/>
      <c r="E3" s="129"/>
      <c r="F3" s="127" t="s">
        <v>181</v>
      </c>
      <c r="G3" s="130"/>
      <c r="H3" s="131"/>
      <c r="I3" s="132"/>
      <c r="J3" s="695"/>
    </row>
    <row r="4" spans="1:10" s="137" customFormat="1" ht="24.75" thickBot="1" x14ac:dyDescent="0.3">
      <c r="A4" s="697"/>
      <c r="B4" s="133" t="s">
        <v>0</v>
      </c>
      <c r="C4" s="134" t="s">
        <v>435</v>
      </c>
      <c r="D4" s="135" t="s">
        <v>438</v>
      </c>
      <c r="E4" s="135" t="s">
        <v>444</v>
      </c>
      <c r="F4" s="133" t="s">
        <v>0</v>
      </c>
      <c r="G4" s="134" t="s">
        <v>435</v>
      </c>
      <c r="H4" s="134" t="s">
        <v>438</v>
      </c>
      <c r="I4" s="136" t="s">
        <v>444</v>
      </c>
      <c r="J4" s="695"/>
    </row>
    <row r="5" spans="1:10" s="137" customFormat="1" ht="13.5" thickBot="1" x14ac:dyDescent="0.3">
      <c r="A5" s="138" t="s">
        <v>7</v>
      </c>
      <c r="B5" s="139" t="s">
        <v>8</v>
      </c>
      <c r="C5" s="140" t="s">
        <v>9</v>
      </c>
      <c r="D5" s="141" t="s">
        <v>10</v>
      </c>
      <c r="E5" s="141" t="s">
        <v>11</v>
      </c>
      <c r="F5" s="139" t="s">
        <v>275</v>
      </c>
      <c r="G5" s="140" t="s">
        <v>276</v>
      </c>
      <c r="H5" s="140" t="s">
        <v>277</v>
      </c>
      <c r="I5" s="142" t="s">
        <v>278</v>
      </c>
      <c r="J5" s="695"/>
    </row>
    <row r="6" spans="1:10" x14ac:dyDescent="0.25">
      <c r="A6" s="143" t="s">
        <v>13</v>
      </c>
      <c r="B6" s="144" t="s">
        <v>279</v>
      </c>
      <c r="C6" s="145">
        <v>41855</v>
      </c>
      <c r="D6" s="145">
        <v>268993</v>
      </c>
      <c r="E6" s="146">
        <v>310848</v>
      </c>
      <c r="F6" s="144" t="s">
        <v>219</v>
      </c>
      <c r="G6" s="145">
        <v>55046</v>
      </c>
      <c r="H6" s="147">
        <v>111740</v>
      </c>
      <c r="I6" s="148">
        <v>166786</v>
      </c>
      <c r="J6" s="695"/>
    </row>
    <row r="7" spans="1:10" x14ac:dyDescent="0.25">
      <c r="A7" s="149" t="s">
        <v>27</v>
      </c>
      <c r="B7" s="150" t="s">
        <v>280</v>
      </c>
      <c r="C7" s="151"/>
      <c r="D7" s="151"/>
      <c r="E7" s="146">
        <v>0</v>
      </c>
      <c r="F7" s="150" t="s">
        <v>281</v>
      </c>
      <c r="G7" s="151"/>
      <c r="H7" s="151"/>
      <c r="I7" s="152">
        <v>0</v>
      </c>
      <c r="J7" s="695"/>
    </row>
    <row r="8" spans="1:10" x14ac:dyDescent="0.25">
      <c r="A8" s="149" t="s">
        <v>41</v>
      </c>
      <c r="B8" s="150" t="s">
        <v>282</v>
      </c>
      <c r="C8" s="151"/>
      <c r="D8" s="151"/>
      <c r="E8" s="146">
        <v>0</v>
      </c>
      <c r="F8" s="150" t="s">
        <v>221</v>
      </c>
      <c r="G8" s="151">
        <v>29073</v>
      </c>
      <c r="H8" s="151">
        <v>159117</v>
      </c>
      <c r="I8" s="152">
        <v>188190</v>
      </c>
      <c r="J8" s="695"/>
    </row>
    <row r="9" spans="1:10" x14ac:dyDescent="0.25">
      <c r="A9" s="149" t="s">
        <v>238</v>
      </c>
      <c r="B9" s="150" t="s">
        <v>283</v>
      </c>
      <c r="C9" s="151"/>
      <c r="D9" s="151"/>
      <c r="E9" s="146">
        <v>0</v>
      </c>
      <c r="F9" s="150" t="s">
        <v>284</v>
      </c>
      <c r="G9" s="151"/>
      <c r="H9" s="151"/>
      <c r="I9" s="152">
        <v>0</v>
      </c>
      <c r="J9" s="695"/>
    </row>
    <row r="10" spans="1:10" x14ac:dyDescent="0.25">
      <c r="A10" s="149" t="s">
        <v>71</v>
      </c>
      <c r="B10" s="150" t="s">
        <v>285</v>
      </c>
      <c r="C10" s="151"/>
      <c r="D10" s="151"/>
      <c r="E10" s="146">
        <v>0</v>
      </c>
      <c r="F10" s="150" t="s">
        <v>223</v>
      </c>
      <c r="G10" s="151"/>
      <c r="H10" s="151">
        <v>72</v>
      </c>
      <c r="I10" s="152">
        <v>72</v>
      </c>
      <c r="J10" s="695"/>
    </row>
    <row r="11" spans="1:10" x14ac:dyDescent="0.25">
      <c r="A11" s="149" t="s">
        <v>95</v>
      </c>
      <c r="B11" s="150" t="s">
        <v>286</v>
      </c>
      <c r="C11" s="153"/>
      <c r="D11" s="153"/>
      <c r="E11" s="146">
        <v>0</v>
      </c>
      <c r="F11" s="154"/>
      <c r="G11" s="151"/>
      <c r="H11" s="151"/>
      <c r="I11" s="152">
        <v>0</v>
      </c>
      <c r="J11" s="695"/>
    </row>
    <row r="12" spans="1:10" x14ac:dyDescent="0.25">
      <c r="A12" s="149" t="s">
        <v>256</v>
      </c>
      <c r="B12" s="155"/>
      <c r="C12" s="151"/>
      <c r="D12" s="151"/>
      <c r="E12" s="146">
        <v>0</v>
      </c>
      <c r="F12" s="154"/>
      <c r="G12" s="151"/>
      <c r="H12" s="151"/>
      <c r="I12" s="152">
        <v>0</v>
      </c>
      <c r="J12" s="695"/>
    </row>
    <row r="13" spans="1:10" x14ac:dyDescent="0.25">
      <c r="A13" s="149" t="s">
        <v>117</v>
      </c>
      <c r="B13" s="155"/>
      <c r="C13" s="151"/>
      <c r="D13" s="151"/>
      <c r="E13" s="146">
        <v>0</v>
      </c>
      <c r="F13" s="156"/>
      <c r="G13" s="151"/>
      <c r="H13" s="151"/>
      <c r="I13" s="152">
        <v>0</v>
      </c>
      <c r="J13" s="695"/>
    </row>
    <row r="14" spans="1:10" x14ac:dyDescent="0.25">
      <c r="A14" s="149" t="s">
        <v>127</v>
      </c>
      <c r="B14" s="157"/>
      <c r="C14" s="153"/>
      <c r="D14" s="153"/>
      <c r="E14" s="146">
        <v>0</v>
      </c>
      <c r="F14" s="154"/>
      <c r="G14" s="151"/>
      <c r="H14" s="151"/>
      <c r="I14" s="152">
        <v>0</v>
      </c>
      <c r="J14" s="695"/>
    </row>
    <row r="15" spans="1:10" x14ac:dyDescent="0.25">
      <c r="A15" s="149" t="s">
        <v>266</v>
      </c>
      <c r="B15" s="155"/>
      <c r="C15" s="153"/>
      <c r="D15" s="153"/>
      <c r="E15" s="146">
        <v>0</v>
      </c>
      <c r="F15" s="154"/>
      <c r="G15" s="151"/>
      <c r="H15" s="151"/>
      <c r="I15" s="152">
        <v>0</v>
      </c>
      <c r="J15" s="695"/>
    </row>
    <row r="16" spans="1:10" ht="15.75" thickBot="1" x14ac:dyDescent="0.3">
      <c r="A16" s="158" t="s">
        <v>268</v>
      </c>
      <c r="B16" s="159"/>
      <c r="C16" s="160"/>
      <c r="D16" s="160"/>
      <c r="E16" s="146">
        <v>0</v>
      </c>
      <c r="F16" s="161" t="s">
        <v>213</v>
      </c>
      <c r="G16" s="162"/>
      <c r="H16" s="162"/>
      <c r="I16" s="163">
        <v>0</v>
      </c>
      <c r="J16" s="695"/>
    </row>
    <row r="17" spans="1:10" ht="21.75" thickBot="1" x14ac:dyDescent="0.3">
      <c r="A17" s="164" t="s">
        <v>287</v>
      </c>
      <c r="B17" s="165" t="s">
        <v>288</v>
      </c>
      <c r="C17" s="166">
        <v>41855</v>
      </c>
      <c r="D17" s="166">
        <v>268993</v>
      </c>
      <c r="E17" s="166">
        <v>310848</v>
      </c>
      <c r="F17" s="165" t="s">
        <v>289</v>
      </c>
      <c r="G17" s="166">
        <v>84119</v>
      </c>
      <c r="H17" s="166">
        <v>270929</v>
      </c>
      <c r="I17" s="167">
        <v>355048</v>
      </c>
      <c r="J17" s="695"/>
    </row>
    <row r="18" spans="1:10" x14ac:dyDescent="0.25">
      <c r="A18" s="143" t="s">
        <v>290</v>
      </c>
      <c r="B18" s="168" t="s">
        <v>291</v>
      </c>
      <c r="C18" s="169">
        <v>122901</v>
      </c>
      <c r="D18" s="169">
        <v>-20044</v>
      </c>
      <c r="E18" s="169">
        <v>102857</v>
      </c>
      <c r="F18" s="170" t="s">
        <v>292</v>
      </c>
      <c r="G18" s="171"/>
      <c r="H18" s="171">
        <v>42000</v>
      </c>
      <c r="I18" s="172">
        <v>42000</v>
      </c>
      <c r="J18" s="695"/>
    </row>
    <row r="19" spans="1:10" x14ac:dyDescent="0.25">
      <c r="A19" s="149" t="s">
        <v>293</v>
      </c>
      <c r="B19" s="173" t="s">
        <v>294</v>
      </c>
      <c r="C19" s="174">
        <v>122901</v>
      </c>
      <c r="D19" s="174">
        <v>-40544</v>
      </c>
      <c r="E19" s="175">
        <v>82357</v>
      </c>
      <c r="F19" s="170" t="s">
        <v>295</v>
      </c>
      <c r="G19" s="174"/>
      <c r="H19" s="174"/>
      <c r="I19" s="176">
        <v>0</v>
      </c>
      <c r="J19" s="695"/>
    </row>
    <row r="20" spans="1:10" x14ac:dyDescent="0.25">
      <c r="A20" s="143" t="s">
        <v>296</v>
      </c>
      <c r="B20" s="173" t="s">
        <v>297</v>
      </c>
      <c r="C20" s="174"/>
      <c r="D20" s="174"/>
      <c r="E20" s="175">
        <v>0</v>
      </c>
      <c r="F20" s="170" t="s">
        <v>298</v>
      </c>
      <c r="G20" s="174"/>
      <c r="H20" s="174"/>
      <c r="I20" s="176">
        <v>0</v>
      </c>
      <c r="J20" s="695"/>
    </row>
    <row r="21" spans="1:10" x14ac:dyDescent="0.25">
      <c r="A21" s="149" t="s">
        <v>299</v>
      </c>
      <c r="B21" s="173" t="s">
        <v>300</v>
      </c>
      <c r="C21" s="174"/>
      <c r="D21" s="174"/>
      <c r="E21" s="175">
        <v>0</v>
      </c>
      <c r="F21" s="170" t="s">
        <v>301</v>
      </c>
      <c r="G21" s="174"/>
      <c r="H21" s="174"/>
      <c r="I21" s="176">
        <v>0</v>
      </c>
      <c r="J21" s="695"/>
    </row>
    <row r="22" spans="1:10" x14ac:dyDescent="0.25">
      <c r="A22" s="143" t="s">
        <v>302</v>
      </c>
      <c r="B22" s="173" t="s">
        <v>303</v>
      </c>
      <c r="C22" s="174"/>
      <c r="D22" s="174">
        <v>20500</v>
      </c>
      <c r="E22" s="175">
        <v>20500</v>
      </c>
      <c r="F22" s="177" t="s">
        <v>304</v>
      </c>
      <c r="G22" s="174"/>
      <c r="H22" s="174"/>
      <c r="I22" s="176">
        <v>0</v>
      </c>
      <c r="J22" s="695"/>
    </row>
    <row r="23" spans="1:10" x14ac:dyDescent="0.25">
      <c r="A23" s="149" t="s">
        <v>305</v>
      </c>
      <c r="B23" s="178" t="s">
        <v>306</v>
      </c>
      <c r="C23" s="174"/>
      <c r="D23" s="174"/>
      <c r="E23" s="175">
        <v>0</v>
      </c>
      <c r="F23" s="170" t="s">
        <v>307</v>
      </c>
      <c r="G23" s="174"/>
      <c r="H23" s="174"/>
      <c r="I23" s="176">
        <v>0</v>
      </c>
      <c r="J23" s="695"/>
    </row>
    <row r="24" spans="1:10" x14ac:dyDescent="0.25">
      <c r="A24" s="143" t="s">
        <v>308</v>
      </c>
      <c r="B24" s="179" t="s">
        <v>309</v>
      </c>
      <c r="C24" s="180">
        <v>0</v>
      </c>
      <c r="D24" s="180">
        <v>0</v>
      </c>
      <c r="E24" s="180">
        <v>0</v>
      </c>
      <c r="F24" s="181" t="s">
        <v>310</v>
      </c>
      <c r="G24" s="174"/>
      <c r="H24" s="174"/>
      <c r="I24" s="176">
        <v>0</v>
      </c>
      <c r="J24" s="695"/>
    </row>
    <row r="25" spans="1:10" x14ac:dyDescent="0.25">
      <c r="A25" s="149" t="s">
        <v>311</v>
      </c>
      <c r="B25" s="178" t="s">
        <v>312</v>
      </c>
      <c r="C25" s="174"/>
      <c r="D25" s="174"/>
      <c r="E25" s="175">
        <v>0</v>
      </c>
      <c r="F25" s="181" t="s">
        <v>255</v>
      </c>
      <c r="G25" s="174"/>
      <c r="H25" s="174"/>
      <c r="I25" s="176">
        <v>0</v>
      </c>
      <c r="J25" s="695"/>
    </row>
    <row r="26" spans="1:10" x14ac:dyDescent="0.25">
      <c r="A26" s="143" t="s">
        <v>313</v>
      </c>
      <c r="B26" s="178" t="s">
        <v>314</v>
      </c>
      <c r="C26" s="174"/>
      <c r="D26" s="174"/>
      <c r="E26" s="175">
        <v>0</v>
      </c>
      <c r="F26" s="182"/>
      <c r="G26" s="174"/>
      <c r="H26" s="174"/>
      <c r="I26" s="176">
        <v>0</v>
      </c>
      <c r="J26" s="695"/>
    </row>
    <row r="27" spans="1:10" x14ac:dyDescent="0.25">
      <c r="A27" s="149" t="s">
        <v>315</v>
      </c>
      <c r="B27" s="173" t="s">
        <v>316</v>
      </c>
      <c r="C27" s="174"/>
      <c r="D27" s="174"/>
      <c r="E27" s="175">
        <v>0</v>
      </c>
      <c r="F27" s="183"/>
      <c r="G27" s="174"/>
      <c r="H27" s="174"/>
      <c r="I27" s="176">
        <v>0</v>
      </c>
      <c r="J27" s="695"/>
    </row>
    <row r="28" spans="1:10" x14ac:dyDescent="0.25">
      <c r="A28" s="143" t="s">
        <v>317</v>
      </c>
      <c r="B28" s="184" t="s">
        <v>318</v>
      </c>
      <c r="C28" s="174"/>
      <c r="D28" s="174"/>
      <c r="E28" s="175">
        <v>0</v>
      </c>
      <c r="F28" s="155"/>
      <c r="G28" s="174"/>
      <c r="H28" s="174"/>
      <c r="I28" s="176">
        <v>0</v>
      </c>
      <c r="J28" s="695"/>
    </row>
    <row r="29" spans="1:10" ht="15.75" thickBot="1" x14ac:dyDescent="0.3">
      <c r="A29" s="149" t="s">
        <v>319</v>
      </c>
      <c r="B29" s="185" t="s">
        <v>320</v>
      </c>
      <c r="C29" s="174"/>
      <c r="D29" s="174"/>
      <c r="E29" s="175">
        <v>0</v>
      </c>
      <c r="F29" s="183"/>
      <c r="G29" s="174"/>
      <c r="H29" s="174"/>
      <c r="I29" s="176">
        <v>0</v>
      </c>
      <c r="J29" s="695"/>
    </row>
    <row r="30" spans="1:10" ht="21.75" thickBot="1" x14ac:dyDescent="0.3">
      <c r="A30" s="164" t="s">
        <v>321</v>
      </c>
      <c r="B30" s="165" t="s">
        <v>322</v>
      </c>
      <c r="C30" s="166">
        <v>122901</v>
      </c>
      <c r="D30" s="166">
        <v>-20044</v>
      </c>
      <c r="E30" s="166">
        <v>102857</v>
      </c>
      <c r="F30" s="165" t="s">
        <v>323</v>
      </c>
      <c r="G30" s="166">
        <v>0</v>
      </c>
      <c r="H30" s="166">
        <v>42000</v>
      </c>
      <c r="I30" s="167">
        <v>42000</v>
      </c>
      <c r="J30" s="695"/>
    </row>
    <row r="31" spans="1:10" ht="15.75" thickBot="1" x14ac:dyDescent="0.3">
      <c r="A31" s="164" t="s">
        <v>324</v>
      </c>
      <c r="B31" s="186" t="s">
        <v>325</v>
      </c>
      <c r="C31" s="187">
        <v>164756</v>
      </c>
      <c r="D31" s="187">
        <v>248949</v>
      </c>
      <c r="E31" s="188">
        <v>413705</v>
      </c>
      <c r="F31" s="186" t="s">
        <v>326</v>
      </c>
      <c r="G31" s="187">
        <v>84119</v>
      </c>
      <c r="H31" s="187">
        <v>312929</v>
      </c>
      <c r="I31" s="188">
        <v>397048</v>
      </c>
      <c r="J31" s="695"/>
    </row>
    <row r="32" spans="1:10" ht="15.75" thickBot="1" x14ac:dyDescent="0.3">
      <c r="A32" s="164" t="s">
        <v>327</v>
      </c>
      <c r="B32" s="186" t="s">
        <v>328</v>
      </c>
      <c r="C32" s="187">
        <v>42264</v>
      </c>
      <c r="D32" s="187">
        <v>1936</v>
      </c>
      <c r="E32" s="188">
        <v>44200</v>
      </c>
      <c r="F32" s="186" t="s">
        <v>329</v>
      </c>
      <c r="G32" s="187" t="s">
        <v>437</v>
      </c>
      <c r="H32" s="187" t="s">
        <v>437</v>
      </c>
      <c r="I32" s="188" t="s">
        <v>437</v>
      </c>
      <c r="J32" s="695"/>
    </row>
    <row r="33" spans="1:10" ht="15.75" thickBot="1" x14ac:dyDescent="0.3">
      <c r="A33" s="164" t="s">
        <v>330</v>
      </c>
      <c r="B33" s="186" t="s">
        <v>331</v>
      </c>
      <c r="C33" s="187" t="s">
        <v>437</v>
      </c>
      <c r="D33" s="187" t="s">
        <v>437</v>
      </c>
      <c r="E33" s="188" t="s">
        <v>437</v>
      </c>
      <c r="F33" s="186" t="s">
        <v>332</v>
      </c>
      <c r="G33" s="187">
        <v>164756</v>
      </c>
      <c r="H33" s="187">
        <v>248949</v>
      </c>
      <c r="I33" s="188">
        <v>413705</v>
      </c>
      <c r="J33" s="695"/>
    </row>
  </sheetData>
  <mergeCells count="3">
    <mergeCell ref="J1:J33"/>
    <mergeCell ref="A3:A4"/>
    <mergeCell ref="G1:I1"/>
  </mergeCells>
  <pageMargins left="0.7" right="0.7" top="0.75" bottom="0.75" header="0.3" footer="0.3"/>
  <pageSetup paperSize="9" scale="76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sqref="A1:G23"/>
    </sheetView>
  </sheetViews>
  <sheetFormatPr defaultRowHeight="12" x14ac:dyDescent="0.25"/>
  <cols>
    <col min="1" max="1" width="36.85546875" style="694" customWidth="1"/>
    <col min="2" max="2" width="16.5703125" style="670" customWidth="1"/>
    <col min="3" max="3" width="16" style="670" customWidth="1"/>
    <col min="4" max="4" width="14.7109375" style="670" customWidth="1"/>
    <col min="5" max="5" width="13.85546875" style="670" customWidth="1"/>
    <col min="6" max="6" width="14.5703125" style="670" customWidth="1"/>
    <col min="7" max="7" width="15" style="672" customWidth="1"/>
    <col min="8" max="9" width="11" style="670" customWidth="1"/>
    <col min="10" max="10" width="11.85546875" style="670" customWidth="1"/>
    <col min="11" max="256" width="9.140625" style="670"/>
    <col min="257" max="257" width="40.42578125" style="670" customWidth="1"/>
    <col min="258" max="258" width="13.42578125" style="670" customWidth="1"/>
    <col min="259" max="259" width="14" style="670" customWidth="1"/>
    <col min="260" max="261" width="15.42578125" style="670" customWidth="1"/>
    <col min="262" max="262" width="14.28515625" style="670" customWidth="1"/>
    <col min="263" max="263" width="16.140625" style="670" customWidth="1"/>
    <col min="264" max="265" width="11" style="670" customWidth="1"/>
    <col min="266" max="266" width="11.85546875" style="670" customWidth="1"/>
    <col min="267" max="512" width="9.140625" style="670"/>
    <col min="513" max="513" width="40.42578125" style="670" customWidth="1"/>
    <col min="514" max="514" width="13.42578125" style="670" customWidth="1"/>
    <col min="515" max="515" width="14" style="670" customWidth="1"/>
    <col min="516" max="517" width="15.42578125" style="670" customWidth="1"/>
    <col min="518" max="518" width="14.28515625" style="670" customWidth="1"/>
    <col min="519" max="519" width="16.140625" style="670" customWidth="1"/>
    <col min="520" max="521" width="11" style="670" customWidth="1"/>
    <col min="522" max="522" width="11.85546875" style="670" customWidth="1"/>
    <col min="523" max="768" width="9.140625" style="670"/>
    <col min="769" max="769" width="40.42578125" style="670" customWidth="1"/>
    <col min="770" max="770" width="13.42578125" style="670" customWidth="1"/>
    <col min="771" max="771" width="14" style="670" customWidth="1"/>
    <col min="772" max="773" width="15.42578125" style="670" customWidth="1"/>
    <col min="774" max="774" width="14.28515625" style="670" customWidth="1"/>
    <col min="775" max="775" width="16.140625" style="670" customWidth="1"/>
    <col min="776" max="777" width="11" style="670" customWidth="1"/>
    <col min="778" max="778" width="11.85546875" style="670" customWidth="1"/>
    <col min="779" max="1024" width="9.140625" style="670"/>
    <col min="1025" max="1025" width="40.42578125" style="670" customWidth="1"/>
    <col min="1026" max="1026" width="13.42578125" style="670" customWidth="1"/>
    <col min="1027" max="1027" width="14" style="670" customWidth="1"/>
    <col min="1028" max="1029" width="15.42578125" style="670" customWidth="1"/>
    <col min="1030" max="1030" width="14.28515625" style="670" customWidth="1"/>
    <col min="1031" max="1031" width="16.140625" style="670" customWidth="1"/>
    <col min="1032" max="1033" width="11" style="670" customWidth="1"/>
    <col min="1034" max="1034" width="11.85546875" style="670" customWidth="1"/>
    <col min="1035" max="1280" width="9.140625" style="670"/>
    <col min="1281" max="1281" width="40.42578125" style="670" customWidth="1"/>
    <col min="1282" max="1282" width="13.42578125" style="670" customWidth="1"/>
    <col min="1283" max="1283" width="14" style="670" customWidth="1"/>
    <col min="1284" max="1285" width="15.42578125" style="670" customWidth="1"/>
    <col min="1286" max="1286" width="14.28515625" style="670" customWidth="1"/>
    <col min="1287" max="1287" width="16.140625" style="670" customWidth="1"/>
    <col min="1288" max="1289" width="11" style="670" customWidth="1"/>
    <col min="1290" max="1290" width="11.85546875" style="670" customWidth="1"/>
    <col min="1291" max="1536" width="9.140625" style="670"/>
    <col min="1537" max="1537" width="40.42578125" style="670" customWidth="1"/>
    <col min="1538" max="1538" width="13.42578125" style="670" customWidth="1"/>
    <col min="1539" max="1539" width="14" style="670" customWidth="1"/>
    <col min="1540" max="1541" width="15.42578125" style="670" customWidth="1"/>
    <col min="1542" max="1542" width="14.28515625" style="670" customWidth="1"/>
    <col min="1543" max="1543" width="16.140625" style="670" customWidth="1"/>
    <col min="1544" max="1545" width="11" style="670" customWidth="1"/>
    <col min="1546" max="1546" width="11.85546875" style="670" customWidth="1"/>
    <col min="1547" max="1792" width="9.140625" style="670"/>
    <col min="1793" max="1793" width="40.42578125" style="670" customWidth="1"/>
    <col min="1794" max="1794" width="13.42578125" style="670" customWidth="1"/>
    <col min="1795" max="1795" width="14" style="670" customWidth="1"/>
    <col min="1796" max="1797" width="15.42578125" style="670" customWidth="1"/>
    <col min="1798" max="1798" width="14.28515625" style="670" customWidth="1"/>
    <col min="1799" max="1799" width="16.140625" style="670" customWidth="1"/>
    <col min="1800" max="1801" width="11" style="670" customWidth="1"/>
    <col min="1802" max="1802" width="11.85546875" style="670" customWidth="1"/>
    <col min="1803" max="2048" width="9.140625" style="670"/>
    <col min="2049" max="2049" width="40.42578125" style="670" customWidth="1"/>
    <col min="2050" max="2050" width="13.42578125" style="670" customWidth="1"/>
    <col min="2051" max="2051" width="14" style="670" customWidth="1"/>
    <col min="2052" max="2053" width="15.42578125" style="670" customWidth="1"/>
    <col min="2054" max="2054" width="14.28515625" style="670" customWidth="1"/>
    <col min="2055" max="2055" width="16.140625" style="670" customWidth="1"/>
    <col min="2056" max="2057" width="11" style="670" customWidth="1"/>
    <col min="2058" max="2058" width="11.85546875" style="670" customWidth="1"/>
    <col min="2059" max="2304" width="9.140625" style="670"/>
    <col min="2305" max="2305" width="40.42578125" style="670" customWidth="1"/>
    <col min="2306" max="2306" width="13.42578125" style="670" customWidth="1"/>
    <col min="2307" max="2307" width="14" style="670" customWidth="1"/>
    <col min="2308" max="2309" width="15.42578125" style="670" customWidth="1"/>
    <col min="2310" max="2310" width="14.28515625" style="670" customWidth="1"/>
    <col min="2311" max="2311" width="16.140625" style="670" customWidth="1"/>
    <col min="2312" max="2313" width="11" style="670" customWidth="1"/>
    <col min="2314" max="2314" width="11.85546875" style="670" customWidth="1"/>
    <col min="2315" max="2560" width="9.140625" style="670"/>
    <col min="2561" max="2561" width="40.42578125" style="670" customWidth="1"/>
    <col min="2562" max="2562" width="13.42578125" style="670" customWidth="1"/>
    <col min="2563" max="2563" width="14" style="670" customWidth="1"/>
    <col min="2564" max="2565" width="15.42578125" style="670" customWidth="1"/>
    <col min="2566" max="2566" width="14.28515625" style="670" customWidth="1"/>
    <col min="2567" max="2567" width="16.140625" style="670" customWidth="1"/>
    <col min="2568" max="2569" width="11" style="670" customWidth="1"/>
    <col min="2570" max="2570" width="11.85546875" style="670" customWidth="1"/>
    <col min="2571" max="2816" width="9.140625" style="670"/>
    <col min="2817" max="2817" width="40.42578125" style="670" customWidth="1"/>
    <col min="2818" max="2818" width="13.42578125" style="670" customWidth="1"/>
    <col min="2819" max="2819" width="14" style="670" customWidth="1"/>
    <col min="2820" max="2821" width="15.42578125" style="670" customWidth="1"/>
    <col min="2822" max="2822" width="14.28515625" style="670" customWidth="1"/>
    <col min="2823" max="2823" width="16.140625" style="670" customWidth="1"/>
    <col min="2824" max="2825" width="11" style="670" customWidth="1"/>
    <col min="2826" max="2826" width="11.85546875" style="670" customWidth="1"/>
    <col min="2827" max="3072" width="9.140625" style="670"/>
    <col min="3073" max="3073" width="40.42578125" style="670" customWidth="1"/>
    <col min="3074" max="3074" width="13.42578125" style="670" customWidth="1"/>
    <col min="3075" max="3075" width="14" style="670" customWidth="1"/>
    <col min="3076" max="3077" width="15.42578125" style="670" customWidth="1"/>
    <col min="3078" max="3078" width="14.28515625" style="670" customWidth="1"/>
    <col min="3079" max="3079" width="16.140625" style="670" customWidth="1"/>
    <col min="3080" max="3081" width="11" style="670" customWidth="1"/>
    <col min="3082" max="3082" width="11.85546875" style="670" customWidth="1"/>
    <col min="3083" max="3328" width="9.140625" style="670"/>
    <col min="3329" max="3329" width="40.42578125" style="670" customWidth="1"/>
    <col min="3330" max="3330" width="13.42578125" style="670" customWidth="1"/>
    <col min="3331" max="3331" width="14" style="670" customWidth="1"/>
    <col min="3332" max="3333" width="15.42578125" style="670" customWidth="1"/>
    <col min="3334" max="3334" width="14.28515625" style="670" customWidth="1"/>
    <col min="3335" max="3335" width="16.140625" style="670" customWidth="1"/>
    <col min="3336" max="3337" width="11" style="670" customWidth="1"/>
    <col min="3338" max="3338" width="11.85546875" style="670" customWidth="1"/>
    <col min="3339" max="3584" width="9.140625" style="670"/>
    <col min="3585" max="3585" width="40.42578125" style="670" customWidth="1"/>
    <col min="3586" max="3586" width="13.42578125" style="670" customWidth="1"/>
    <col min="3587" max="3587" width="14" style="670" customWidth="1"/>
    <col min="3588" max="3589" width="15.42578125" style="670" customWidth="1"/>
    <col min="3590" max="3590" width="14.28515625" style="670" customWidth="1"/>
    <col min="3591" max="3591" width="16.140625" style="670" customWidth="1"/>
    <col min="3592" max="3593" width="11" style="670" customWidth="1"/>
    <col min="3594" max="3594" width="11.85546875" style="670" customWidth="1"/>
    <col min="3595" max="3840" width="9.140625" style="670"/>
    <col min="3841" max="3841" width="40.42578125" style="670" customWidth="1"/>
    <col min="3842" max="3842" width="13.42578125" style="670" customWidth="1"/>
    <col min="3843" max="3843" width="14" style="670" customWidth="1"/>
    <col min="3844" max="3845" width="15.42578125" style="670" customWidth="1"/>
    <col min="3846" max="3846" width="14.28515625" style="670" customWidth="1"/>
    <col min="3847" max="3847" width="16.140625" style="670" customWidth="1"/>
    <col min="3848" max="3849" width="11" style="670" customWidth="1"/>
    <col min="3850" max="3850" width="11.85546875" style="670" customWidth="1"/>
    <col min="3851" max="4096" width="9.140625" style="670"/>
    <col min="4097" max="4097" width="40.42578125" style="670" customWidth="1"/>
    <col min="4098" max="4098" width="13.42578125" style="670" customWidth="1"/>
    <col min="4099" max="4099" width="14" style="670" customWidth="1"/>
    <col min="4100" max="4101" width="15.42578125" style="670" customWidth="1"/>
    <col min="4102" max="4102" width="14.28515625" style="670" customWidth="1"/>
    <col min="4103" max="4103" width="16.140625" style="670" customWidth="1"/>
    <col min="4104" max="4105" width="11" style="670" customWidth="1"/>
    <col min="4106" max="4106" width="11.85546875" style="670" customWidth="1"/>
    <col min="4107" max="4352" width="9.140625" style="670"/>
    <col min="4353" max="4353" width="40.42578125" style="670" customWidth="1"/>
    <col min="4354" max="4354" width="13.42578125" style="670" customWidth="1"/>
    <col min="4355" max="4355" width="14" style="670" customWidth="1"/>
    <col min="4356" max="4357" width="15.42578125" style="670" customWidth="1"/>
    <col min="4358" max="4358" width="14.28515625" style="670" customWidth="1"/>
    <col min="4359" max="4359" width="16.140625" style="670" customWidth="1"/>
    <col min="4360" max="4361" width="11" style="670" customWidth="1"/>
    <col min="4362" max="4362" width="11.85546875" style="670" customWidth="1"/>
    <col min="4363" max="4608" width="9.140625" style="670"/>
    <col min="4609" max="4609" width="40.42578125" style="670" customWidth="1"/>
    <col min="4610" max="4610" width="13.42578125" style="670" customWidth="1"/>
    <col min="4611" max="4611" width="14" style="670" customWidth="1"/>
    <col min="4612" max="4613" width="15.42578125" style="670" customWidth="1"/>
    <col min="4614" max="4614" width="14.28515625" style="670" customWidth="1"/>
    <col min="4615" max="4615" width="16.140625" style="670" customWidth="1"/>
    <col min="4616" max="4617" width="11" style="670" customWidth="1"/>
    <col min="4618" max="4618" width="11.85546875" style="670" customWidth="1"/>
    <col min="4619" max="4864" width="9.140625" style="670"/>
    <col min="4865" max="4865" width="40.42578125" style="670" customWidth="1"/>
    <col min="4866" max="4866" width="13.42578125" style="670" customWidth="1"/>
    <col min="4867" max="4867" width="14" style="670" customWidth="1"/>
    <col min="4868" max="4869" width="15.42578125" style="670" customWidth="1"/>
    <col min="4870" max="4870" width="14.28515625" style="670" customWidth="1"/>
    <col min="4871" max="4871" width="16.140625" style="670" customWidth="1"/>
    <col min="4872" max="4873" width="11" style="670" customWidth="1"/>
    <col min="4874" max="4874" width="11.85546875" style="670" customWidth="1"/>
    <col min="4875" max="5120" width="9.140625" style="670"/>
    <col min="5121" max="5121" width="40.42578125" style="670" customWidth="1"/>
    <col min="5122" max="5122" width="13.42578125" style="670" customWidth="1"/>
    <col min="5123" max="5123" width="14" style="670" customWidth="1"/>
    <col min="5124" max="5125" width="15.42578125" style="670" customWidth="1"/>
    <col min="5126" max="5126" width="14.28515625" style="670" customWidth="1"/>
    <col min="5127" max="5127" width="16.140625" style="670" customWidth="1"/>
    <col min="5128" max="5129" width="11" style="670" customWidth="1"/>
    <col min="5130" max="5130" width="11.85546875" style="670" customWidth="1"/>
    <col min="5131" max="5376" width="9.140625" style="670"/>
    <col min="5377" max="5377" width="40.42578125" style="670" customWidth="1"/>
    <col min="5378" max="5378" width="13.42578125" style="670" customWidth="1"/>
    <col min="5379" max="5379" width="14" style="670" customWidth="1"/>
    <col min="5380" max="5381" width="15.42578125" style="670" customWidth="1"/>
    <col min="5382" max="5382" width="14.28515625" style="670" customWidth="1"/>
    <col min="5383" max="5383" width="16.140625" style="670" customWidth="1"/>
    <col min="5384" max="5385" width="11" style="670" customWidth="1"/>
    <col min="5386" max="5386" width="11.85546875" style="670" customWidth="1"/>
    <col min="5387" max="5632" width="9.140625" style="670"/>
    <col min="5633" max="5633" width="40.42578125" style="670" customWidth="1"/>
    <col min="5634" max="5634" width="13.42578125" style="670" customWidth="1"/>
    <col min="5635" max="5635" width="14" style="670" customWidth="1"/>
    <col min="5636" max="5637" width="15.42578125" style="670" customWidth="1"/>
    <col min="5638" max="5638" width="14.28515625" style="670" customWidth="1"/>
    <col min="5639" max="5639" width="16.140625" style="670" customWidth="1"/>
    <col min="5640" max="5641" width="11" style="670" customWidth="1"/>
    <col min="5642" max="5642" width="11.85546875" style="670" customWidth="1"/>
    <col min="5643" max="5888" width="9.140625" style="670"/>
    <col min="5889" max="5889" width="40.42578125" style="670" customWidth="1"/>
    <col min="5890" max="5890" width="13.42578125" style="670" customWidth="1"/>
    <col min="5891" max="5891" width="14" style="670" customWidth="1"/>
    <col min="5892" max="5893" width="15.42578125" style="670" customWidth="1"/>
    <col min="5894" max="5894" width="14.28515625" style="670" customWidth="1"/>
    <col min="5895" max="5895" width="16.140625" style="670" customWidth="1"/>
    <col min="5896" max="5897" width="11" style="670" customWidth="1"/>
    <col min="5898" max="5898" width="11.85546875" style="670" customWidth="1"/>
    <col min="5899" max="6144" width="9.140625" style="670"/>
    <col min="6145" max="6145" width="40.42578125" style="670" customWidth="1"/>
    <col min="6146" max="6146" width="13.42578125" style="670" customWidth="1"/>
    <col min="6147" max="6147" width="14" style="670" customWidth="1"/>
    <col min="6148" max="6149" width="15.42578125" style="670" customWidth="1"/>
    <col min="6150" max="6150" width="14.28515625" style="670" customWidth="1"/>
    <col min="6151" max="6151" width="16.140625" style="670" customWidth="1"/>
    <col min="6152" max="6153" width="11" style="670" customWidth="1"/>
    <col min="6154" max="6154" width="11.85546875" style="670" customWidth="1"/>
    <col min="6155" max="6400" width="9.140625" style="670"/>
    <col min="6401" max="6401" width="40.42578125" style="670" customWidth="1"/>
    <col min="6402" max="6402" width="13.42578125" style="670" customWidth="1"/>
    <col min="6403" max="6403" width="14" style="670" customWidth="1"/>
    <col min="6404" max="6405" width="15.42578125" style="670" customWidth="1"/>
    <col min="6406" max="6406" width="14.28515625" style="670" customWidth="1"/>
    <col min="6407" max="6407" width="16.140625" style="670" customWidth="1"/>
    <col min="6408" max="6409" width="11" style="670" customWidth="1"/>
    <col min="6410" max="6410" width="11.85546875" style="670" customWidth="1"/>
    <col min="6411" max="6656" width="9.140625" style="670"/>
    <col min="6657" max="6657" width="40.42578125" style="670" customWidth="1"/>
    <col min="6658" max="6658" width="13.42578125" style="670" customWidth="1"/>
    <col min="6659" max="6659" width="14" style="670" customWidth="1"/>
    <col min="6660" max="6661" width="15.42578125" style="670" customWidth="1"/>
    <col min="6662" max="6662" width="14.28515625" style="670" customWidth="1"/>
    <col min="6663" max="6663" width="16.140625" style="670" customWidth="1"/>
    <col min="6664" max="6665" width="11" style="670" customWidth="1"/>
    <col min="6666" max="6666" width="11.85546875" style="670" customWidth="1"/>
    <col min="6667" max="6912" width="9.140625" style="670"/>
    <col min="6913" max="6913" width="40.42578125" style="670" customWidth="1"/>
    <col min="6914" max="6914" width="13.42578125" style="670" customWidth="1"/>
    <col min="6915" max="6915" width="14" style="670" customWidth="1"/>
    <col min="6916" max="6917" width="15.42578125" style="670" customWidth="1"/>
    <col min="6918" max="6918" width="14.28515625" style="670" customWidth="1"/>
    <col min="6919" max="6919" width="16.140625" style="670" customWidth="1"/>
    <col min="6920" max="6921" width="11" style="670" customWidth="1"/>
    <col min="6922" max="6922" width="11.85546875" style="670" customWidth="1"/>
    <col min="6923" max="7168" width="9.140625" style="670"/>
    <col min="7169" max="7169" width="40.42578125" style="670" customWidth="1"/>
    <col min="7170" max="7170" width="13.42578125" style="670" customWidth="1"/>
    <col min="7171" max="7171" width="14" style="670" customWidth="1"/>
    <col min="7172" max="7173" width="15.42578125" style="670" customWidth="1"/>
    <col min="7174" max="7174" width="14.28515625" style="670" customWidth="1"/>
    <col min="7175" max="7175" width="16.140625" style="670" customWidth="1"/>
    <col min="7176" max="7177" width="11" style="670" customWidth="1"/>
    <col min="7178" max="7178" width="11.85546875" style="670" customWidth="1"/>
    <col min="7179" max="7424" width="9.140625" style="670"/>
    <col min="7425" max="7425" width="40.42578125" style="670" customWidth="1"/>
    <col min="7426" max="7426" width="13.42578125" style="670" customWidth="1"/>
    <col min="7427" max="7427" width="14" style="670" customWidth="1"/>
    <col min="7428" max="7429" width="15.42578125" style="670" customWidth="1"/>
    <col min="7430" max="7430" width="14.28515625" style="670" customWidth="1"/>
    <col min="7431" max="7431" width="16.140625" style="670" customWidth="1"/>
    <col min="7432" max="7433" width="11" style="670" customWidth="1"/>
    <col min="7434" max="7434" width="11.85546875" style="670" customWidth="1"/>
    <col min="7435" max="7680" width="9.140625" style="670"/>
    <col min="7681" max="7681" width="40.42578125" style="670" customWidth="1"/>
    <col min="7682" max="7682" width="13.42578125" style="670" customWidth="1"/>
    <col min="7683" max="7683" width="14" style="670" customWidth="1"/>
    <col min="7684" max="7685" width="15.42578125" style="670" customWidth="1"/>
    <col min="7686" max="7686" width="14.28515625" style="670" customWidth="1"/>
    <col min="7687" max="7687" width="16.140625" style="670" customWidth="1"/>
    <col min="7688" max="7689" width="11" style="670" customWidth="1"/>
    <col min="7690" max="7690" width="11.85546875" style="670" customWidth="1"/>
    <col min="7691" max="7936" width="9.140625" style="670"/>
    <col min="7937" max="7937" width="40.42578125" style="670" customWidth="1"/>
    <col min="7938" max="7938" width="13.42578125" style="670" customWidth="1"/>
    <col min="7939" max="7939" width="14" style="670" customWidth="1"/>
    <col min="7940" max="7941" width="15.42578125" style="670" customWidth="1"/>
    <col min="7942" max="7942" width="14.28515625" style="670" customWidth="1"/>
    <col min="7943" max="7943" width="16.140625" style="670" customWidth="1"/>
    <col min="7944" max="7945" width="11" style="670" customWidth="1"/>
    <col min="7946" max="7946" width="11.85546875" style="670" customWidth="1"/>
    <col min="7947" max="8192" width="9.140625" style="670"/>
    <col min="8193" max="8193" width="40.42578125" style="670" customWidth="1"/>
    <col min="8194" max="8194" width="13.42578125" style="670" customWidth="1"/>
    <col min="8195" max="8195" width="14" style="670" customWidth="1"/>
    <col min="8196" max="8197" width="15.42578125" style="670" customWidth="1"/>
    <col min="8198" max="8198" width="14.28515625" style="670" customWidth="1"/>
    <col min="8199" max="8199" width="16.140625" style="670" customWidth="1"/>
    <col min="8200" max="8201" width="11" style="670" customWidth="1"/>
    <col min="8202" max="8202" width="11.85546875" style="670" customWidth="1"/>
    <col min="8203" max="8448" width="9.140625" style="670"/>
    <col min="8449" max="8449" width="40.42578125" style="670" customWidth="1"/>
    <col min="8450" max="8450" width="13.42578125" style="670" customWidth="1"/>
    <col min="8451" max="8451" width="14" style="670" customWidth="1"/>
    <col min="8452" max="8453" width="15.42578125" style="670" customWidth="1"/>
    <col min="8454" max="8454" width="14.28515625" style="670" customWidth="1"/>
    <col min="8455" max="8455" width="16.140625" style="670" customWidth="1"/>
    <col min="8456" max="8457" width="11" style="670" customWidth="1"/>
    <col min="8458" max="8458" width="11.85546875" style="670" customWidth="1"/>
    <col min="8459" max="8704" width="9.140625" style="670"/>
    <col min="8705" max="8705" width="40.42578125" style="670" customWidth="1"/>
    <col min="8706" max="8706" width="13.42578125" style="670" customWidth="1"/>
    <col min="8707" max="8707" width="14" style="670" customWidth="1"/>
    <col min="8708" max="8709" width="15.42578125" style="670" customWidth="1"/>
    <col min="8710" max="8710" width="14.28515625" style="670" customWidth="1"/>
    <col min="8711" max="8711" width="16.140625" style="670" customWidth="1"/>
    <col min="8712" max="8713" width="11" style="670" customWidth="1"/>
    <col min="8714" max="8714" width="11.85546875" style="670" customWidth="1"/>
    <col min="8715" max="8960" width="9.140625" style="670"/>
    <col min="8961" max="8961" width="40.42578125" style="670" customWidth="1"/>
    <col min="8962" max="8962" width="13.42578125" style="670" customWidth="1"/>
    <col min="8963" max="8963" width="14" style="670" customWidth="1"/>
    <col min="8964" max="8965" width="15.42578125" style="670" customWidth="1"/>
    <col min="8966" max="8966" width="14.28515625" style="670" customWidth="1"/>
    <col min="8967" max="8967" width="16.140625" style="670" customWidth="1"/>
    <col min="8968" max="8969" width="11" style="670" customWidth="1"/>
    <col min="8970" max="8970" width="11.85546875" style="670" customWidth="1"/>
    <col min="8971" max="9216" width="9.140625" style="670"/>
    <col min="9217" max="9217" width="40.42578125" style="670" customWidth="1"/>
    <col min="9218" max="9218" width="13.42578125" style="670" customWidth="1"/>
    <col min="9219" max="9219" width="14" style="670" customWidth="1"/>
    <col min="9220" max="9221" width="15.42578125" style="670" customWidth="1"/>
    <col min="9222" max="9222" width="14.28515625" style="670" customWidth="1"/>
    <col min="9223" max="9223" width="16.140625" style="670" customWidth="1"/>
    <col min="9224" max="9225" width="11" style="670" customWidth="1"/>
    <col min="9226" max="9226" width="11.85546875" style="670" customWidth="1"/>
    <col min="9227" max="9472" width="9.140625" style="670"/>
    <col min="9473" max="9473" width="40.42578125" style="670" customWidth="1"/>
    <col min="9474" max="9474" width="13.42578125" style="670" customWidth="1"/>
    <col min="9475" max="9475" width="14" style="670" customWidth="1"/>
    <col min="9476" max="9477" width="15.42578125" style="670" customWidth="1"/>
    <col min="9478" max="9478" width="14.28515625" style="670" customWidth="1"/>
    <col min="9479" max="9479" width="16.140625" style="670" customWidth="1"/>
    <col min="9480" max="9481" width="11" style="670" customWidth="1"/>
    <col min="9482" max="9482" width="11.85546875" style="670" customWidth="1"/>
    <col min="9483" max="9728" width="9.140625" style="670"/>
    <col min="9729" max="9729" width="40.42578125" style="670" customWidth="1"/>
    <col min="9730" max="9730" width="13.42578125" style="670" customWidth="1"/>
    <col min="9731" max="9731" width="14" style="670" customWidth="1"/>
    <col min="9732" max="9733" width="15.42578125" style="670" customWidth="1"/>
    <col min="9734" max="9734" width="14.28515625" style="670" customWidth="1"/>
    <col min="9735" max="9735" width="16.140625" style="670" customWidth="1"/>
    <col min="9736" max="9737" width="11" style="670" customWidth="1"/>
    <col min="9738" max="9738" width="11.85546875" style="670" customWidth="1"/>
    <col min="9739" max="9984" width="9.140625" style="670"/>
    <col min="9985" max="9985" width="40.42578125" style="670" customWidth="1"/>
    <col min="9986" max="9986" width="13.42578125" style="670" customWidth="1"/>
    <col min="9987" max="9987" width="14" style="670" customWidth="1"/>
    <col min="9988" max="9989" width="15.42578125" style="670" customWidth="1"/>
    <col min="9990" max="9990" width="14.28515625" style="670" customWidth="1"/>
    <col min="9991" max="9991" width="16.140625" style="670" customWidth="1"/>
    <col min="9992" max="9993" width="11" style="670" customWidth="1"/>
    <col min="9994" max="9994" width="11.85546875" style="670" customWidth="1"/>
    <col min="9995" max="10240" width="9.140625" style="670"/>
    <col min="10241" max="10241" width="40.42578125" style="670" customWidth="1"/>
    <col min="10242" max="10242" width="13.42578125" style="670" customWidth="1"/>
    <col min="10243" max="10243" width="14" style="670" customWidth="1"/>
    <col min="10244" max="10245" width="15.42578125" style="670" customWidth="1"/>
    <col min="10246" max="10246" width="14.28515625" style="670" customWidth="1"/>
    <col min="10247" max="10247" width="16.140625" style="670" customWidth="1"/>
    <col min="10248" max="10249" width="11" style="670" customWidth="1"/>
    <col min="10250" max="10250" width="11.85546875" style="670" customWidth="1"/>
    <col min="10251" max="10496" width="9.140625" style="670"/>
    <col min="10497" max="10497" width="40.42578125" style="670" customWidth="1"/>
    <col min="10498" max="10498" width="13.42578125" style="670" customWidth="1"/>
    <col min="10499" max="10499" width="14" style="670" customWidth="1"/>
    <col min="10500" max="10501" width="15.42578125" style="670" customWidth="1"/>
    <col min="10502" max="10502" width="14.28515625" style="670" customWidth="1"/>
    <col min="10503" max="10503" width="16.140625" style="670" customWidth="1"/>
    <col min="10504" max="10505" width="11" style="670" customWidth="1"/>
    <col min="10506" max="10506" width="11.85546875" style="670" customWidth="1"/>
    <col min="10507" max="10752" width="9.140625" style="670"/>
    <col min="10753" max="10753" width="40.42578125" style="670" customWidth="1"/>
    <col min="10754" max="10754" width="13.42578125" style="670" customWidth="1"/>
    <col min="10755" max="10755" width="14" style="670" customWidth="1"/>
    <col min="10756" max="10757" width="15.42578125" style="670" customWidth="1"/>
    <col min="10758" max="10758" width="14.28515625" style="670" customWidth="1"/>
    <col min="10759" max="10759" width="16.140625" style="670" customWidth="1"/>
    <col min="10760" max="10761" width="11" style="670" customWidth="1"/>
    <col min="10762" max="10762" width="11.85546875" style="670" customWidth="1"/>
    <col min="10763" max="11008" width="9.140625" style="670"/>
    <col min="11009" max="11009" width="40.42578125" style="670" customWidth="1"/>
    <col min="11010" max="11010" width="13.42578125" style="670" customWidth="1"/>
    <col min="11011" max="11011" width="14" style="670" customWidth="1"/>
    <col min="11012" max="11013" width="15.42578125" style="670" customWidth="1"/>
    <col min="11014" max="11014" width="14.28515625" style="670" customWidth="1"/>
    <col min="11015" max="11015" width="16.140625" style="670" customWidth="1"/>
    <col min="11016" max="11017" width="11" style="670" customWidth="1"/>
    <col min="11018" max="11018" width="11.85546875" style="670" customWidth="1"/>
    <col min="11019" max="11264" width="9.140625" style="670"/>
    <col min="11265" max="11265" width="40.42578125" style="670" customWidth="1"/>
    <col min="11266" max="11266" width="13.42578125" style="670" customWidth="1"/>
    <col min="11267" max="11267" width="14" style="670" customWidth="1"/>
    <col min="11268" max="11269" width="15.42578125" style="670" customWidth="1"/>
    <col min="11270" max="11270" width="14.28515625" style="670" customWidth="1"/>
    <col min="11271" max="11271" width="16.140625" style="670" customWidth="1"/>
    <col min="11272" max="11273" width="11" style="670" customWidth="1"/>
    <col min="11274" max="11274" width="11.85546875" style="670" customWidth="1"/>
    <col min="11275" max="11520" width="9.140625" style="670"/>
    <col min="11521" max="11521" width="40.42578125" style="670" customWidth="1"/>
    <col min="11522" max="11522" width="13.42578125" style="670" customWidth="1"/>
    <col min="11523" max="11523" width="14" style="670" customWidth="1"/>
    <col min="11524" max="11525" width="15.42578125" style="670" customWidth="1"/>
    <col min="11526" max="11526" width="14.28515625" style="670" customWidth="1"/>
    <col min="11527" max="11527" width="16.140625" style="670" customWidth="1"/>
    <col min="11528" max="11529" width="11" style="670" customWidth="1"/>
    <col min="11530" max="11530" width="11.85546875" style="670" customWidth="1"/>
    <col min="11531" max="11776" width="9.140625" style="670"/>
    <col min="11777" max="11777" width="40.42578125" style="670" customWidth="1"/>
    <col min="11778" max="11778" width="13.42578125" style="670" customWidth="1"/>
    <col min="11779" max="11779" width="14" style="670" customWidth="1"/>
    <col min="11780" max="11781" width="15.42578125" style="670" customWidth="1"/>
    <col min="11782" max="11782" width="14.28515625" style="670" customWidth="1"/>
    <col min="11783" max="11783" width="16.140625" style="670" customWidth="1"/>
    <col min="11784" max="11785" width="11" style="670" customWidth="1"/>
    <col min="11786" max="11786" width="11.85546875" style="670" customWidth="1"/>
    <col min="11787" max="12032" width="9.140625" style="670"/>
    <col min="12033" max="12033" width="40.42578125" style="670" customWidth="1"/>
    <col min="12034" max="12034" width="13.42578125" style="670" customWidth="1"/>
    <col min="12035" max="12035" width="14" style="670" customWidth="1"/>
    <col min="12036" max="12037" width="15.42578125" style="670" customWidth="1"/>
    <col min="12038" max="12038" width="14.28515625" style="670" customWidth="1"/>
    <col min="12039" max="12039" width="16.140625" style="670" customWidth="1"/>
    <col min="12040" max="12041" width="11" style="670" customWidth="1"/>
    <col min="12042" max="12042" width="11.85546875" style="670" customWidth="1"/>
    <col min="12043" max="12288" width="9.140625" style="670"/>
    <col min="12289" max="12289" width="40.42578125" style="670" customWidth="1"/>
    <col min="12290" max="12290" width="13.42578125" style="670" customWidth="1"/>
    <col min="12291" max="12291" width="14" style="670" customWidth="1"/>
    <col min="12292" max="12293" width="15.42578125" style="670" customWidth="1"/>
    <col min="12294" max="12294" width="14.28515625" style="670" customWidth="1"/>
    <col min="12295" max="12295" width="16.140625" style="670" customWidth="1"/>
    <col min="12296" max="12297" width="11" style="670" customWidth="1"/>
    <col min="12298" max="12298" width="11.85546875" style="670" customWidth="1"/>
    <col min="12299" max="12544" width="9.140625" style="670"/>
    <col min="12545" max="12545" width="40.42578125" style="670" customWidth="1"/>
    <col min="12546" max="12546" width="13.42578125" style="670" customWidth="1"/>
    <col min="12547" max="12547" width="14" style="670" customWidth="1"/>
    <col min="12548" max="12549" width="15.42578125" style="670" customWidth="1"/>
    <col min="12550" max="12550" width="14.28515625" style="670" customWidth="1"/>
    <col min="12551" max="12551" width="16.140625" style="670" customWidth="1"/>
    <col min="12552" max="12553" width="11" style="670" customWidth="1"/>
    <col min="12554" max="12554" width="11.85546875" style="670" customWidth="1"/>
    <col min="12555" max="12800" width="9.140625" style="670"/>
    <col min="12801" max="12801" width="40.42578125" style="670" customWidth="1"/>
    <col min="12802" max="12802" width="13.42578125" style="670" customWidth="1"/>
    <col min="12803" max="12803" width="14" style="670" customWidth="1"/>
    <col min="12804" max="12805" width="15.42578125" style="670" customWidth="1"/>
    <col min="12806" max="12806" width="14.28515625" style="670" customWidth="1"/>
    <col min="12807" max="12807" width="16.140625" style="670" customWidth="1"/>
    <col min="12808" max="12809" width="11" style="670" customWidth="1"/>
    <col min="12810" max="12810" width="11.85546875" style="670" customWidth="1"/>
    <col min="12811" max="13056" width="9.140625" style="670"/>
    <col min="13057" max="13057" width="40.42578125" style="670" customWidth="1"/>
    <col min="13058" max="13058" width="13.42578125" style="670" customWidth="1"/>
    <col min="13059" max="13059" width="14" style="670" customWidth="1"/>
    <col min="13060" max="13061" width="15.42578125" style="670" customWidth="1"/>
    <col min="13062" max="13062" width="14.28515625" style="670" customWidth="1"/>
    <col min="13063" max="13063" width="16.140625" style="670" customWidth="1"/>
    <col min="13064" max="13065" width="11" style="670" customWidth="1"/>
    <col min="13066" max="13066" width="11.85546875" style="670" customWidth="1"/>
    <col min="13067" max="13312" width="9.140625" style="670"/>
    <col min="13313" max="13313" width="40.42578125" style="670" customWidth="1"/>
    <col min="13314" max="13314" width="13.42578125" style="670" customWidth="1"/>
    <col min="13315" max="13315" width="14" style="670" customWidth="1"/>
    <col min="13316" max="13317" width="15.42578125" style="670" customWidth="1"/>
    <col min="13318" max="13318" width="14.28515625" style="670" customWidth="1"/>
    <col min="13319" max="13319" width="16.140625" style="670" customWidth="1"/>
    <col min="13320" max="13321" width="11" style="670" customWidth="1"/>
    <col min="13322" max="13322" width="11.85546875" style="670" customWidth="1"/>
    <col min="13323" max="13568" width="9.140625" style="670"/>
    <col min="13569" max="13569" width="40.42578125" style="670" customWidth="1"/>
    <col min="13570" max="13570" width="13.42578125" style="670" customWidth="1"/>
    <col min="13571" max="13571" width="14" style="670" customWidth="1"/>
    <col min="13572" max="13573" width="15.42578125" style="670" customWidth="1"/>
    <col min="13574" max="13574" width="14.28515625" style="670" customWidth="1"/>
    <col min="13575" max="13575" width="16.140625" style="670" customWidth="1"/>
    <col min="13576" max="13577" width="11" style="670" customWidth="1"/>
    <col min="13578" max="13578" width="11.85546875" style="670" customWidth="1"/>
    <col min="13579" max="13824" width="9.140625" style="670"/>
    <col min="13825" max="13825" width="40.42578125" style="670" customWidth="1"/>
    <col min="13826" max="13826" width="13.42578125" style="670" customWidth="1"/>
    <col min="13827" max="13827" width="14" style="670" customWidth="1"/>
    <col min="13828" max="13829" width="15.42578125" style="670" customWidth="1"/>
    <col min="13830" max="13830" width="14.28515625" style="670" customWidth="1"/>
    <col min="13831" max="13831" width="16.140625" style="670" customWidth="1"/>
    <col min="13832" max="13833" width="11" style="670" customWidth="1"/>
    <col min="13834" max="13834" width="11.85546875" style="670" customWidth="1"/>
    <col min="13835" max="14080" width="9.140625" style="670"/>
    <col min="14081" max="14081" width="40.42578125" style="670" customWidth="1"/>
    <col min="14082" max="14082" width="13.42578125" style="670" customWidth="1"/>
    <col min="14083" max="14083" width="14" style="670" customWidth="1"/>
    <col min="14084" max="14085" width="15.42578125" style="670" customWidth="1"/>
    <col min="14086" max="14086" width="14.28515625" style="670" customWidth="1"/>
    <col min="14087" max="14087" width="16.140625" style="670" customWidth="1"/>
    <col min="14088" max="14089" width="11" style="670" customWidth="1"/>
    <col min="14090" max="14090" width="11.85546875" style="670" customWidth="1"/>
    <col min="14091" max="14336" width="9.140625" style="670"/>
    <col min="14337" max="14337" width="40.42578125" style="670" customWidth="1"/>
    <col min="14338" max="14338" width="13.42578125" style="670" customWidth="1"/>
    <col min="14339" max="14339" width="14" style="670" customWidth="1"/>
    <col min="14340" max="14341" width="15.42578125" style="670" customWidth="1"/>
    <col min="14342" max="14342" width="14.28515625" style="670" customWidth="1"/>
    <col min="14343" max="14343" width="16.140625" style="670" customWidth="1"/>
    <col min="14344" max="14345" width="11" style="670" customWidth="1"/>
    <col min="14346" max="14346" width="11.85546875" style="670" customWidth="1"/>
    <col min="14347" max="14592" width="9.140625" style="670"/>
    <col min="14593" max="14593" width="40.42578125" style="670" customWidth="1"/>
    <col min="14594" max="14594" width="13.42578125" style="670" customWidth="1"/>
    <col min="14595" max="14595" width="14" style="670" customWidth="1"/>
    <col min="14596" max="14597" width="15.42578125" style="670" customWidth="1"/>
    <col min="14598" max="14598" width="14.28515625" style="670" customWidth="1"/>
    <col min="14599" max="14599" width="16.140625" style="670" customWidth="1"/>
    <col min="14600" max="14601" width="11" style="670" customWidth="1"/>
    <col min="14602" max="14602" width="11.85546875" style="670" customWidth="1"/>
    <col min="14603" max="14848" width="9.140625" style="670"/>
    <col min="14849" max="14849" width="40.42578125" style="670" customWidth="1"/>
    <col min="14850" max="14850" width="13.42578125" style="670" customWidth="1"/>
    <col min="14851" max="14851" width="14" style="670" customWidth="1"/>
    <col min="14852" max="14853" width="15.42578125" style="670" customWidth="1"/>
    <col min="14854" max="14854" width="14.28515625" style="670" customWidth="1"/>
    <col min="14855" max="14855" width="16.140625" style="670" customWidth="1"/>
    <col min="14856" max="14857" width="11" style="670" customWidth="1"/>
    <col min="14858" max="14858" width="11.85546875" style="670" customWidth="1"/>
    <col min="14859" max="15104" width="9.140625" style="670"/>
    <col min="15105" max="15105" width="40.42578125" style="670" customWidth="1"/>
    <col min="15106" max="15106" width="13.42578125" style="670" customWidth="1"/>
    <col min="15107" max="15107" width="14" style="670" customWidth="1"/>
    <col min="15108" max="15109" width="15.42578125" style="670" customWidth="1"/>
    <col min="15110" max="15110" width="14.28515625" style="670" customWidth="1"/>
    <col min="15111" max="15111" width="16.140625" style="670" customWidth="1"/>
    <col min="15112" max="15113" width="11" style="670" customWidth="1"/>
    <col min="15114" max="15114" width="11.85546875" style="670" customWidth="1"/>
    <col min="15115" max="15360" width="9.140625" style="670"/>
    <col min="15361" max="15361" width="40.42578125" style="670" customWidth="1"/>
    <col min="15362" max="15362" width="13.42578125" style="670" customWidth="1"/>
    <col min="15363" max="15363" width="14" style="670" customWidth="1"/>
    <col min="15364" max="15365" width="15.42578125" style="670" customWidth="1"/>
    <col min="15366" max="15366" width="14.28515625" style="670" customWidth="1"/>
    <col min="15367" max="15367" width="16.140625" style="670" customWidth="1"/>
    <col min="15368" max="15369" width="11" style="670" customWidth="1"/>
    <col min="15370" max="15370" width="11.85546875" style="670" customWidth="1"/>
    <col min="15371" max="15616" width="9.140625" style="670"/>
    <col min="15617" max="15617" width="40.42578125" style="670" customWidth="1"/>
    <col min="15618" max="15618" width="13.42578125" style="670" customWidth="1"/>
    <col min="15619" max="15619" width="14" style="670" customWidth="1"/>
    <col min="15620" max="15621" width="15.42578125" style="670" customWidth="1"/>
    <col min="15622" max="15622" width="14.28515625" style="670" customWidth="1"/>
    <col min="15623" max="15623" width="16.140625" style="670" customWidth="1"/>
    <col min="15624" max="15625" width="11" style="670" customWidth="1"/>
    <col min="15626" max="15626" width="11.85546875" style="670" customWidth="1"/>
    <col min="15627" max="15872" width="9.140625" style="670"/>
    <col min="15873" max="15873" width="40.42578125" style="670" customWidth="1"/>
    <col min="15874" max="15874" width="13.42578125" style="670" customWidth="1"/>
    <col min="15875" max="15875" width="14" style="670" customWidth="1"/>
    <col min="15876" max="15877" width="15.42578125" style="670" customWidth="1"/>
    <col min="15878" max="15878" width="14.28515625" style="670" customWidth="1"/>
    <col min="15879" max="15879" width="16.140625" style="670" customWidth="1"/>
    <col min="15880" max="15881" width="11" style="670" customWidth="1"/>
    <col min="15882" max="15882" width="11.85546875" style="670" customWidth="1"/>
    <col min="15883" max="16128" width="9.140625" style="670"/>
    <col min="16129" max="16129" width="40.42578125" style="670" customWidth="1"/>
    <col min="16130" max="16130" width="13.42578125" style="670" customWidth="1"/>
    <col min="16131" max="16131" width="14" style="670" customWidth="1"/>
    <col min="16132" max="16133" width="15.42578125" style="670" customWidth="1"/>
    <col min="16134" max="16134" width="14.28515625" style="670" customWidth="1"/>
    <col min="16135" max="16135" width="16.140625" style="670" customWidth="1"/>
    <col min="16136" max="16137" width="11" style="670" customWidth="1"/>
    <col min="16138" max="16138" width="11.85546875" style="670" customWidth="1"/>
    <col min="16139" max="16384" width="9.140625" style="670"/>
  </cols>
  <sheetData>
    <row r="1" spans="1:7" x14ac:dyDescent="0.25">
      <c r="A1" s="701" t="s">
        <v>621</v>
      </c>
      <c r="B1" s="701"/>
      <c r="C1" s="701"/>
      <c r="D1" s="701"/>
      <c r="E1" s="701"/>
      <c r="F1" s="701"/>
      <c r="G1" s="701"/>
    </row>
    <row r="2" spans="1:7" ht="12.75" thickBot="1" x14ac:dyDescent="0.25">
      <c r="A2" s="671"/>
      <c r="B2" s="672"/>
      <c r="C2" s="672"/>
      <c r="D2" s="672"/>
      <c r="E2" s="672"/>
      <c r="F2" s="672"/>
      <c r="G2" s="673" t="s">
        <v>273</v>
      </c>
    </row>
    <row r="3" spans="1:7" s="677" customFormat="1" ht="36.75" thickBot="1" x14ac:dyDescent="0.3">
      <c r="A3" s="674" t="s">
        <v>333</v>
      </c>
      <c r="B3" s="675" t="s">
        <v>334</v>
      </c>
      <c r="C3" s="675" t="s">
        <v>335</v>
      </c>
      <c r="D3" s="675" t="s">
        <v>440</v>
      </c>
      <c r="E3" s="675" t="s">
        <v>435</v>
      </c>
      <c r="F3" s="675" t="s">
        <v>441</v>
      </c>
      <c r="G3" s="676" t="s">
        <v>439</v>
      </c>
    </row>
    <row r="4" spans="1:7" s="672" customFormat="1" ht="12.75" thickBot="1" x14ac:dyDescent="0.3">
      <c r="A4" s="678" t="s">
        <v>7</v>
      </c>
      <c r="B4" s="679" t="s">
        <v>8</v>
      </c>
      <c r="C4" s="679" t="s">
        <v>9</v>
      </c>
      <c r="D4" s="679" t="s">
        <v>10</v>
      </c>
      <c r="E4" s="679" t="s">
        <v>336</v>
      </c>
      <c r="F4" s="679" t="s">
        <v>337</v>
      </c>
      <c r="G4" s="680" t="s">
        <v>338</v>
      </c>
    </row>
    <row r="5" spans="1:7" x14ac:dyDescent="0.25">
      <c r="A5" s="681" t="s">
        <v>585</v>
      </c>
      <c r="B5" s="682">
        <v>119301</v>
      </c>
      <c r="C5" s="683" t="s">
        <v>442</v>
      </c>
      <c r="D5" s="682">
        <v>119301</v>
      </c>
      <c r="E5" s="682">
        <v>35046</v>
      </c>
      <c r="F5" s="682">
        <v>84954</v>
      </c>
      <c r="G5" s="684">
        <v>120000</v>
      </c>
    </row>
    <row r="6" spans="1:7" x14ac:dyDescent="0.25">
      <c r="A6" s="681" t="s">
        <v>586</v>
      </c>
      <c r="B6" s="682">
        <v>18400</v>
      </c>
      <c r="C6" s="683" t="s">
        <v>443</v>
      </c>
      <c r="D6" s="682">
        <v>18400</v>
      </c>
      <c r="E6" s="682"/>
      <c r="F6" s="682">
        <v>20000</v>
      </c>
      <c r="G6" s="684">
        <v>20000</v>
      </c>
    </row>
    <row r="7" spans="1:7" x14ac:dyDescent="0.25">
      <c r="A7" s="681" t="s">
        <v>587</v>
      </c>
      <c r="B7" s="682">
        <v>260</v>
      </c>
      <c r="C7" s="683" t="s">
        <v>443</v>
      </c>
      <c r="D7" s="682">
        <v>260</v>
      </c>
      <c r="E7" s="682"/>
      <c r="F7" s="682">
        <v>260</v>
      </c>
      <c r="G7" s="684">
        <v>260</v>
      </c>
    </row>
    <row r="8" spans="1:7" x14ac:dyDescent="0.25">
      <c r="A8" s="657" t="s">
        <v>588</v>
      </c>
      <c r="B8" s="682">
        <v>36</v>
      </c>
      <c r="C8" s="683" t="s">
        <v>443</v>
      </c>
      <c r="D8" s="682">
        <v>36</v>
      </c>
      <c r="E8" s="682"/>
      <c r="F8" s="682">
        <v>28</v>
      </c>
      <c r="G8" s="684">
        <v>28</v>
      </c>
    </row>
    <row r="9" spans="1:7" ht="24" x14ac:dyDescent="0.25">
      <c r="A9" s="681" t="s">
        <v>589</v>
      </c>
      <c r="B9" s="682">
        <v>150</v>
      </c>
      <c r="C9" s="683" t="s">
        <v>443</v>
      </c>
      <c r="D9" s="682">
        <v>150</v>
      </c>
      <c r="E9" s="682"/>
      <c r="F9" s="682">
        <v>150</v>
      </c>
      <c r="G9" s="684">
        <v>150</v>
      </c>
    </row>
    <row r="10" spans="1:7" x14ac:dyDescent="0.25">
      <c r="A10" s="657" t="s">
        <v>602</v>
      </c>
      <c r="B10" s="682">
        <v>6298</v>
      </c>
      <c r="C10" s="683" t="s">
        <v>443</v>
      </c>
      <c r="D10" s="682">
        <v>6298</v>
      </c>
      <c r="E10" s="682"/>
      <c r="F10" s="682">
        <v>6348</v>
      </c>
      <c r="G10" s="684">
        <v>6348</v>
      </c>
    </row>
    <row r="11" spans="1:7" x14ac:dyDescent="0.25">
      <c r="A11" s="681" t="s">
        <v>590</v>
      </c>
      <c r="B11" s="682">
        <v>1998</v>
      </c>
      <c r="C11" s="683" t="s">
        <v>443</v>
      </c>
      <c r="D11" s="682">
        <v>1998</v>
      </c>
      <c r="E11" s="682">
        <v>20000</v>
      </c>
      <c r="F11" s="682">
        <v>0</v>
      </c>
      <c r="G11" s="684">
        <v>20000</v>
      </c>
    </row>
    <row r="12" spans="1:7" x14ac:dyDescent="0.25">
      <c r="A12" s="681"/>
      <c r="B12" s="682"/>
      <c r="C12" s="683"/>
      <c r="D12" s="682"/>
      <c r="E12" s="682"/>
      <c r="F12" s="682"/>
      <c r="G12" s="684">
        <v>0</v>
      </c>
    </row>
    <row r="13" spans="1:7" x14ac:dyDescent="0.25">
      <c r="A13" s="681"/>
      <c r="B13" s="682"/>
      <c r="C13" s="683"/>
      <c r="D13" s="682"/>
      <c r="E13" s="682"/>
      <c r="F13" s="682"/>
      <c r="G13" s="684">
        <v>0</v>
      </c>
    </row>
    <row r="14" spans="1:7" x14ac:dyDescent="0.25">
      <c r="A14" s="681"/>
      <c r="B14" s="682"/>
      <c r="C14" s="683"/>
      <c r="D14" s="682"/>
      <c r="E14" s="682"/>
      <c r="F14" s="682"/>
      <c r="G14" s="684">
        <v>0</v>
      </c>
    </row>
    <row r="15" spans="1:7" x14ac:dyDescent="0.25">
      <c r="A15" s="681"/>
      <c r="B15" s="682"/>
      <c r="C15" s="683"/>
      <c r="D15" s="682"/>
      <c r="E15" s="682"/>
      <c r="F15" s="682"/>
      <c r="G15" s="684">
        <v>0</v>
      </c>
    </row>
    <row r="16" spans="1:7" x14ac:dyDescent="0.25">
      <c r="A16" s="681"/>
      <c r="B16" s="682"/>
      <c r="C16" s="683"/>
      <c r="D16" s="682"/>
      <c r="E16" s="682"/>
      <c r="F16" s="682"/>
      <c r="G16" s="684">
        <v>0</v>
      </c>
    </row>
    <row r="17" spans="1:7" x14ac:dyDescent="0.25">
      <c r="A17" s="681"/>
      <c r="B17" s="682"/>
      <c r="C17" s="683"/>
      <c r="D17" s="682"/>
      <c r="E17" s="682"/>
      <c r="F17" s="682"/>
      <c r="G17" s="684">
        <v>0</v>
      </c>
    </row>
    <row r="18" spans="1:7" x14ac:dyDescent="0.25">
      <c r="A18" s="681"/>
      <c r="B18" s="682"/>
      <c r="C18" s="683"/>
      <c r="D18" s="682"/>
      <c r="E18" s="682"/>
      <c r="F18" s="682"/>
      <c r="G18" s="684">
        <v>0</v>
      </c>
    </row>
    <row r="19" spans="1:7" x14ac:dyDescent="0.25">
      <c r="A19" s="681"/>
      <c r="B19" s="682"/>
      <c r="C19" s="683"/>
      <c r="D19" s="682"/>
      <c r="E19" s="682"/>
      <c r="F19" s="682"/>
      <c r="G19" s="684">
        <v>0</v>
      </c>
    </row>
    <row r="20" spans="1:7" x14ac:dyDescent="0.25">
      <c r="A20" s="681"/>
      <c r="B20" s="682"/>
      <c r="C20" s="683"/>
      <c r="D20" s="682"/>
      <c r="E20" s="682"/>
      <c r="F20" s="682"/>
      <c r="G20" s="684">
        <v>0</v>
      </c>
    </row>
    <row r="21" spans="1:7" x14ac:dyDescent="0.25">
      <c r="A21" s="681"/>
      <c r="B21" s="682"/>
      <c r="C21" s="683"/>
      <c r="D21" s="682"/>
      <c r="E21" s="682"/>
      <c r="F21" s="682"/>
      <c r="G21" s="684">
        <v>0</v>
      </c>
    </row>
    <row r="22" spans="1:7" ht="12.75" thickBot="1" x14ac:dyDescent="0.3">
      <c r="A22" s="685"/>
      <c r="B22" s="686"/>
      <c r="C22" s="687"/>
      <c r="D22" s="686"/>
      <c r="E22" s="686"/>
      <c r="F22" s="686"/>
      <c r="G22" s="688">
        <v>0</v>
      </c>
    </row>
    <row r="23" spans="1:7" s="693" customFormat="1" ht="12.75" thickBot="1" x14ac:dyDescent="0.3">
      <c r="A23" s="689" t="s">
        <v>339</v>
      </c>
      <c r="B23" s="690">
        <f>SUM(B5:B22)</f>
        <v>146443</v>
      </c>
      <c r="C23" s="691"/>
      <c r="D23" s="690">
        <f>SUM(D5:D22)</f>
        <v>146443</v>
      </c>
      <c r="E23" s="690">
        <f>SUM(E5:E22)</f>
        <v>55046</v>
      </c>
      <c r="F23" s="690">
        <f>SUM(F5:F22)</f>
        <v>111740</v>
      </c>
      <c r="G23" s="692">
        <f>SUM(G5:G22)</f>
        <v>166786</v>
      </c>
    </row>
  </sheetData>
  <mergeCells count="1">
    <mergeCell ref="A1:G1"/>
  </mergeCells>
  <pageMargins left="0.7" right="0.7" top="0.75" bottom="0.75" header="0.3" footer="0.3"/>
  <pageSetup paperSize="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workbookViewId="0">
      <selection sqref="A1:G24"/>
    </sheetView>
  </sheetViews>
  <sheetFormatPr defaultRowHeight="15" x14ac:dyDescent="0.25"/>
  <cols>
    <col min="1" max="1" width="43.42578125" style="203" customWidth="1"/>
    <col min="2" max="2" width="13.42578125" style="189" customWidth="1"/>
    <col min="3" max="3" width="14" style="189" customWidth="1"/>
    <col min="4" max="5" width="15.42578125" style="189" customWidth="1"/>
    <col min="6" max="6" width="14.28515625" style="189" customWidth="1"/>
    <col min="7" max="7" width="16.140625" style="189" customWidth="1"/>
    <col min="8" max="9" width="11" style="189" customWidth="1"/>
    <col min="10" max="10" width="11.85546875" style="189" customWidth="1"/>
    <col min="11" max="256" width="9.140625" style="189"/>
    <col min="257" max="257" width="46.42578125" style="189" customWidth="1"/>
    <col min="258" max="258" width="13.42578125" style="189" customWidth="1"/>
    <col min="259" max="259" width="14" style="189" customWidth="1"/>
    <col min="260" max="261" width="15.42578125" style="189" customWidth="1"/>
    <col min="262" max="262" width="14.28515625" style="189" customWidth="1"/>
    <col min="263" max="263" width="16.140625" style="189" customWidth="1"/>
    <col min="264" max="265" width="11" style="189" customWidth="1"/>
    <col min="266" max="266" width="11.85546875" style="189" customWidth="1"/>
    <col min="267" max="512" width="9.140625" style="189"/>
    <col min="513" max="513" width="46.42578125" style="189" customWidth="1"/>
    <col min="514" max="514" width="13.42578125" style="189" customWidth="1"/>
    <col min="515" max="515" width="14" style="189" customWidth="1"/>
    <col min="516" max="517" width="15.42578125" style="189" customWidth="1"/>
    <col min="518" max="518" width="14.28515625" style="189" customWidth="1"/>
    <col min="519" max="519" width="16.140625" style="189" customWidth="1"/>
    <col min="520" max="521" width="11" style="189" customWidth="1"/>
    <col min="522" max="522" width="11.85546875" style="189" customWidth="1"/>
    <col min="523" max="768" width="9.140625" style="189"/>
    <col min="769" max="769" width="46.42578125" style="189" customWidth="1"/>
    <col min="770" max="770" width="13.42578125" style="189" customWidth="1"/>
    <col min="771" max="771" width="14" style="189" customWidth="1"/>
    <col min="772" max="773" width="15.42578125" style="189" customWidth="1"/>
    <col min="774" max="774" width="14.28515625" style="189" customWidth="1"/>
    <col min="775" max="775" width="16.140625" style="189" customWidth="1"/>
    <col min="776" max="777" width="11" style="189" customWidth="1"/>
    <col min="778" max="778" width="11.85546875" style="189" customWidth="1"/>
    <col min="779" max="1024" width="9.140625" style="189"/>
    <col min="1025" max="1025" width="46.42578125" style="189" customWidth="1"/>
    <col min="1026" max="1026" width="13.42578125" style="189" customWidth="1"/>
    <col min="1027" max="1027" width="14" style="189" customWidth="1"/>
    <col min="1028" max="1029" width="15.42578125" style="189" customWidth="1"/>
    <col min="1030" max="1030" width="14.28515625" style="189" customWidth="1"/>
    <col min="1031" max="1031" width="16.140625" style="189" customWidth="1"/>
    <col min="1032" max="1033" width="11" style="189" customWidth="1"/>
    <col min="1034" max="1034" width="11.85546875" style="189" customWidth="1"/>
    <col min="1035" max="1280" width="9.140625" style="189"/>
    <col min="1281" max="1281" width="46.42578125" style="189" customWidth="1"/>
    <col min="1282" max="1282" width="13.42578125" style="189" customWidth="1"/>
    <col min="1283" max="1283" width="14" style="189" customWidth="1"/>
    <col min="1284" max="1285" width="15.42578125" style="189" customWidth="1"/>
    <col min="1286" max="1286" width="14.28515625" style="189" customWidth="1"/>
    <col min="1287" max="1287" width="16.140625" style="189" customWidth="1"/>
    <col min="1288" max="1289" width="11" style="189" customWidth="1"/>
    <col min="1290" max="1290" width="11.85546875" style="189" customWidth="1"/>
    <col min="1291" max="1536" width="9.140625" style="189"/>
    <col min="1537" max="1537" width="46.42578125" style="189" customWidth="1"/>
    <col min="1538" max="1538" width="13.42578125" style="189" customWidth="1"/>
    <col min="1539" max="1539" width="14" style="189" customWidth="1"/>
    <col min="1540" max="1541" width="15.42578125" style="189" customWidth="1"/>
    <col min="1542" max="1542" width="14.28515625" style="189" customWidth="1"/>
    <col min="1543" max="1543" width="16.140625" style="189" customWidth="1"/>
    <col min="1544" max="1545" width="11" style="189" customWidth="1"/>
    <col min="1546" max="1546" width="11.85546875" style="189" customWidth="1"/>
    <col min="1547" max="1792" width="9.140625" style="189"/>
    <col min="1793" max="1793" width="46.42578125" style="189" customWidth="1"/>
    <col min="1794" max="1794" width="13.42578125" style="189" customWidth="1"/>
    <col min="1795" max="1795" width="14" style="189" customWidth="1"/>
    <col min="1796" max="1797" width="15.42578125" style="189" customWidth="1"/>
    <col min="1798" max="1798" width="14.28515625" style="189" customWidth="1"/>
    <col min="1799" max="1799" width="16.140625" style="189" customWidth="1"/>
    <col min="1800" max="1801" width="11" style="189" customWidth="1"/>
    <col min="1802" max="1802" width="11.85546875" style="189" customWidth="1"/>
    <col min="1803" max="2048" width="9.140625" style="189"/>
    <col min="2049" max="2049" width="46.42578125" style="189" customWidth="1"/>
    <col min="2050" max="2050" width="13.42578125" style="189" customWidth="1"/>
    <col min="2051" max="2051" width="14" style="189" customWidth="1"/>
    <col min="2052" max="2053" width="15.42578125" style="189" customWidth="1"/>
    <col min="2054" max="2054" width="14.28515625" style="189" customWidth="1"/>
    <col min="2055" max="2055" width="16.140625" style="189" customWidth="1"/>
    <col min="2056" max="2057" width="11" style="189" customWidth="1"/>
    <col min="2058" max="2058" width="11.85546875" style="189" customWidth="1"/>
    <col min="2059" max="2304" width="9.140625" style="189"/>
    <col min="2305" max="2305" width="46.42578125" style="189" customWidth="1"/>
    <col min="2306" max="2306" width="13.42578125" style="189" customWidth="1"/>
    <col min="2307" max="2307" width="14" style="189" customWidth="1"/>
    <col min="2308" max="2309" width="15.42578125" style="189" customWidth="1"/>
    <col min="2310" max="2310" width="14.28515625" style="189" customWidth="1"/>
    <col min="2311" max="2311" width="16.140625" style="189" customWidth="1"/>
    <col min="2312" max="2313" width="11" style="189" customWidth="1"/>
    <col min="2314" max="2314" width="11.85546875" style="189" customWidth="1"/>
    <col min="2315" max="2560" width="9.140625" style="189"/>
    <col min="2561" max="2561" width="46.42578125" style="189" customWidth="1"/>
    <col min="2562" max="2562" width="13.42578125" style="189" customWidth="1"/>
    <col min="2563" max="2563" width="14" style="189" customWidth="1"/>
    <col min="2564" max="2565" width="15.42578125" style="189" customWidth="1"/>
    <col min="2566" max="2566" width="14.28515625" style="189" customWidth="1"/>
    <col min="2567" max="2567" width="16.140625" style="189" customWidth="1"/>
    <col min="2568" max="2569" width="11" style="189" customWidth="1"/>
    <col min="2570" max="2570" width="11.85546875" style="189" customWidth="1"/>
    <col min="2571" max="2816" width="9.140625" style="189"/>
    <col min="2817" max="2817" width="46.42578125" style="189" customWidth="1"/>
    <col min="2818" max="2818" width="13.42578125" style="189" customWidth="1"/>
    <col min="2819" max="2819" width="14" style="189" customWidth="1"/>
    <col min="2820" max="2821" width="15.42578125" style="189" customWidth="1"/>
    <col min="2822" max="2822" width="14.28515625" style="189" customWidth="1"/>
    <col min="2823" max="2823" width="16.140625" style="189" customWidth="1"/>
    <col min="2824" max="2825" width="11" style="189" customWidth="1"/>
    <col min="2826" max="2826" width="11.85546875" style="189" customWidth="1"/>
    <col min="2827" max="3072" width="9.140625" style="189"/>
    <col min="3073" max="3073" width="46.42578125" style="189" customWidth="1"/>
    <col min="3074" max="3074" width="13.42578125" style="189" customWidth="1"/>
    <col min="3075" max="3075" width="14" style="189" customWidth="1"/>
    <col min="3076" max="3077" width="15.42578125" style="189" customWidth="1"/>
    <col min="3078" max="3078" width="14.28515625" style="189" customWidth="1"/>
    <col min="3079" max="3079" width="16.140625" style="189" customWidth="1"/>
    <col min="3080" max="3081" width="11" style="189" customWidth="1"/>
    <col min="3082" max="3082" width="11.85546875" style="189" customWidth="1"/>
    <col min="3083" max="3328" width="9.140625" style="189"/>
    <col min="3329" max="3329" width="46.42578125" style="189" customWidth="1"/>
    <col min="3330" max="3330" width="13.42578125" style="189" customWidth="1"/>
    <col min="3331" max="3331" width="14" style="189" customWidth="1"/>
    <col min="3332" max="3333" width="15.42578125" style="189" customWidth="1"/>
    <col min="3334" max="3334" width="14.28515625" style="189" customWidth="1"/>
    <col min="3335" max="3335" width="16.140625" style="189" customWidth="1"/>
    <col min="3336" max="3337" width="11" style="189" customWidth="1"/>
    <col min="3338" max="3338" width="11.85546875" style="189" customWidth="1"/>
    <col min="3339" max="3584" width="9.140625" style="189"/>
    <col min="3585" max="3585" width="46.42578125" style="189" customWidth="1"/>
    <col min="3586" max="3586" width="13.42578125" style="189" customWidth="1"/>
    <col min="3587" max="3587" width="14" style="189" customWidth="1"/>
    <col min="3588" max="3589" width="15.42578125" style="189" customWidth="1"/>
    <col min="3590" max="3590" width="14.28515625" style="189" customWidth="1"/>
    <col min="3591" max="3591" width="16.140625" style="189" customWidth="1"/>
    <col min="3592" max="3593" width="11" style="189" customWidth="1"/>
    <col min="3594" max="3594" width="11.85546875" style="189" customWidth="1"/>
    <col min="3595" max="3840" width="9.140625" style="189"/>
    <col min="3841" max="3841" width="46.42578125" style="189" customWidth="1"/>
    <col min="3842" max="3842" width="13.42578125" style="189" customWidth="1"/>
    <col min="3843" max="3843" width="14" style="189" customWidth="1"/>
    <col min="3844" max="3845" width="15.42578125" style="189" customWidth="1"/>
    <col min="3846" max="3846" width="14.28515625" style="189" customWidth="1"/>
    <col min="3847" max="3847" width="16.140625" style="189" customWidth="1"/>
    <col min="3848" max="3849" width="11" style="189" customWidth="1"/>
    <col min="3850" max="3850" width="11.85546875" style="189" customWidth="1"/>
    <col min="3851" max="4096" width="9.140625" style="189"/>
    <col min="4097" max="4097" width="46.42578125" style="189" customWidth="1"/>
    <col min="4098" max="4098" width="13.42578125" style="189" customWidth="1"/>
    <col min="4099" max="4099" width="14" style="189" customWidth="1"/>
    <col min="4100" max="4101" width="15.42578125" style="189" customWidth="1"/>
    <col min="4102" max="4102" width="14.28515625" style="189" customWidth="1"/>
    <col min="4103" max="4103" width="16.140625" style="189" customWidth="1"/>
    <col min="4104" max="4105" width="11" style="189" customWidth="1"/>
    <col min="4106" max="4106" width="11.85546875" style="189" customWidth="1"/>
    <col min="4107" max="4352" width="9.140625" style="189"/>
    <col min="4353" max="4353" width="46.42578125" style="189" customWidth="1"/>
    <col min="4354" max="4354" width="13.42578125" style="189" customWidth="1"/>
    <col min="4355" max="4355" width="14" style="189" customWidth="1"/>
    <col min="4356" max="4357" width="15.42578125" style="189" customWidth="1"/>
    <col min="4358" max="4358" width="14.28515625" style="189" customWidth="1"/>
    <col min="4359" max="4359" width="16.140625" style="189" customWidth="1"/>
    <col min="4360" max="4361" width="11" style="189" customWidth="1"/>
    <col min="4362" max="4362" width="11.85546875" style="189" customWidth="1"/>
    <col min="4363" max="4608" width="9.140625" style="189"/>
    <col min="4609" max="4609" width="46.42578125" style="189" customWidth="1"/>
    <col min="4610" max="4610" width="13.42578125" style="189" customWidth="1"/>
    <col min="4611" max="4611" width="14" style="189" customWidth="1"/>
    <col min="4612" max="4613" width="15.42578125" style="189" customWidth="1"/>
    <col min="4614" max="4614" width="14.28515625" style="189" customWidth="1"/>
    <col min="4615" max="4615" width="16.140625" style="189" customWidth="1"/>
    <col min="4616" max="4617" width="11" style="189" customWidth="1"/>
    <col min="4618" max="4618" width="11.85546875" style="189" customWidth="1"/>
    <col min="4619" max="4864" width="9.140625" style="189"/>
    <col min="4865" max="4865" width="46.42578125" style="189" customWidth="1"/>
    <col min="4866" max="4866" width="13.42578125" style="189" customWidth="1"/>
    <col min="4867" max="4867" width="14" style="189" customWidth="1"/>
    <col min="4868" max="4869" width="15.42578125" style="189" customWidth="1"/>
    <col min="4870" max="4870" width="14.28515625" style="189" customWidth="1"/>
    <col min="4871" max="4871" width="16.140625" style="189" customWidth="1"/>
    <col min="4872" max="4873" width="11" style="189" customWidth="1"/>
    <col min="4874" max="4874" width="11.85546875" style="189" customWidth="1"/>
    <col min="4875" max="5120" width="9.140625" style="189"/>
    <col min="5121" max="5121" width="46.42578125" style="189" customWidth="1"/>
    <col min="5122" max="5122" width="13.42578125" style="189" customWidth="1"/>
    <col min="5123" max="5123" width="14" style="189" customWidth="1"/>
    <col min="5124" max="5125" width="15.42578125" style="189" customWidth="1"/>
    <col min="5126" max="5126" width="14.28515625" style="189" customWidth="1"/>
    <col min="5127" max="5127" width="16.140625" style="189" customWidth="1"/>
    <col min="5128" max="5129" width="11" style="189" customWidth="1"/>
    <col min="5130" max="5130" width="11.85546875" style="189" customWidth="1"/>
    <col min="5131" max="5376" width="9.140625" style="189"/>
    <col min="5377" max="5377" width="46.42578125" style="189" customWidth="1"/>
    <col min="5378" max="5378" width="13.42578125" style="189" customWidth="1"/>
    <col min="5379" max="5379" width="14" style="189" customWidth="1"/>
    <col min="5380" max="5381" width="15.42578125" style="189" customWidth="1"/>
    <col min="5382" max="5382" width="14.28515625" style="189" customWidth="1"/>
    <col min="5383" max="5383" width="16.140625" style="189" customWidth="1"/>
    <col min="5384" max="5385" width="11" style="189" customWidth="1"/>
    <col min="5386" max="5386" width="11.85546875" style="189" customWidth="1"/>
    <col min="5387" max="5632" width="9.140625" style="189"/>
    <col min="5633" max="5633" width="46.42578125" style="189" customWidth="1"/>
    <col min="5634" max="5634" width="13.42578125" style="189" customWidth="1"/>
    <col min="5635" max="5635" width="14" style="189" customWidth="1"/>
    <col min="5636" max="5637" width="15.42578125" style="189" customWidth="1"/>
    <col min="5638" max="5638" width="14.28515625" style="189" customWidth="1"/>
    <col min="5639" max="5639" width="16.140625" style="189" customWidth="1"/>
    <col min="5640" max="5641" width="11" style="189" customWidth="1"/>
    <col min="5642" max="5642" width="11.85546875" style="189" customWidth="1"/>
    <col min="5643" max="5888" width="9.140625" style="189"/>
    <col min="5889" max="5889" width="46.42578125" style="189" customWidth="1"/>
    <col min="5890" max="5890" width="13.42578125" style="189" customWidth="1"/>
    <col min="5891" max="5891" width="14" style="189" customWidth="1"/>
    <col min="5892" max="5893" width="15.42578125" style="189" customWidth="1"/>
    <col min="5894" max="5894" width="14.28515625" style="189" customWidth="1"/>
    <col min="5895" max="5895" width="16.140625" style="189" customWidth="1"/>
    <col min="5896" max="5897" width="11" style="189" customWidth="1"/>
    <col min="5898" max="5898" width="11.85546875" style="189" customWidth="1"/>
    <col min="5899" max="6144" width="9.140625" style="189"/>
    <col min="6145" max="6145" width="46.42578125" style="189" customWidth="1"/>
    <col min="6146" max="6146" width="13.42578125" style="189" customWidth="1"/>
    <col min="6147" max="6147" width="14" style="189" customWidth="1"/>
    <col min="6148" max="6149" width="15.42578125" style="189" customWidth="1"/>
    <col min="6150" max="6150" width="14.28515625" style="189" customWidth="1"/>
    <col min="6151" max="6151" width="16.140625" style="189" customWidth="1"/>
    <col min="6152" max="6153" width="11" style="189" customWidth="1"/>
    <col min="6154" max="6154" width="11.85546875" style="189" customWidth="1"/>
    <col min="6155" max="6400" width="9.140625" style="189"/>
    <col min="6401" max="6401" width="46.42578125" style="189" customWidth="1"/>
    <col min="6402" max="6402" width="13.42578125" style="189" customWidth="1"/>
    <col min="6403" max="6403" width="14" style="189" customWidth="1"/>
    <col min="6404" max="6405" width="15.42578125" style="189" customWidth="1"/>
    <col min="6406" max="6406" width="14.28515625" style="189" customWidth="1"/>
    <col min="6407" max="6407" width="16.140625" style="189" customWidth="1"/>
    <col min="6408" max="6409" width="11" style="189" customWidth="1"/>
    <col min="6410" max="6410" width="11.85546875" style="189" customWidth="1"/>
    <col min="6411" max="6656" width="9.140625" style="189"/>
    <col min="6657" max="6657" width="46.42578125" style="189" customWidth="1"/>
    <col min="6658" max="6658" width="13.42578125" style="189" customWidth="1"/>
    <col min="6659" max="6659" width="14" style="189" customWidth="1"/>
    <col min="6660" max="6661" width="15.42578125" style="189" customWidth="1"/>
    <col min="6662" max="6662" width="14.28515625" style="189" customWidth="1"/>
    <col min="6663" max="6663" width="16.140625" style="189" customWidth="1"/>
    <col min="6664" max="6665" width="11" style="189" customWidth="1"/>
    <col min="6666" max="6666" width="11.85546875" style="189" customWidth="1"/>
    <col min="6667" max="6912" width="9.140625" style="189"/>
    <col min="6913" max="6913" width="46.42578125" style="189" customWidth="1"/>
    <col min="6914" max="6914" width="13.42578125" style="189" customWidth="1"/>
    <col min="6915" max="6915" width="14" style="189" customWidth="1"/>
    <col min="6916" max="6917" width="15.42578125" style="189" customWidth="1"/>
    <col min="6918" max="6918" width="14.28515625" style="189" customWidth="1"/>
    <col min="6919" max="6919" width="16.140625" style="189" customWidth="1"/>
    <col min="6920" max="6921" width="11" style="189" customWidth="1"/>
    <col min="6922" max="6922" width="11.85546875" style="189" customWidth="1"/>
    <col min="6923" max="7168" width="9.140625" style="189"/>
    <col min="7169" max="7169" width="46.42578125" style="189" customWidth="1"/>
    <col min="7170" max="7170" width="13.42578125" style="189" customWidth="1"/>
    <col min="7171" max="7171" width="14" style="189" customWidth="1"/>
    <col min="7172" max="7173" width="15.42578125" style="189" customWidth="1"/>
    <col min="7174" max="7174" width="14.28515625" style="189" customWidth="1"/>
    <col min="7175" max="7175" width="16.140625" style="189" customWidth="1"/>
    <col min="7176" max="7177" width="11" style="189" customWidth="1"/>
    <col min="7178" max="7178" width="11.85546875" style="189" customWidth="1"/>
    <col min="7179" max="7424" width="9.140625" style="189"/>
    <col min="7425" max="7425" width="46.42578125" style="189" customWidth="1"/>
    <col min="7426" max="7426" width="13.42578125" style="189" customWidth="1"/>
    <col min="7427" max="7427" width="14" style="189" customWidth="1"/>
    <col min="7428" max="7429" width="15.42578125" style="189" customWidth="1"/>
    <col min="7430" max="7430" width="14.28515625" style="189" customWidth="1"/>
    <col min="7431" max="7431" width="16.140625" style="189" customWidth="1"/>
    <col min="7432" max="7433" width="11" style="189" customWidth="1"/>
    <col min="7434" max="7434" width="11.85546875" style="189" customWidth="1"/>
    <col min="7435" max="7680" width="9.140625" style="189"/>
    <col min="7681" max="7681" width="46.42578125" style="189" customWidth="1"/>
    <col min="7682" max="7682" width="13.42578125" style="189" customWidth="1"/>
    <col min="7683" max="7683" width="14" style="189" customWidth="1"/>
    <col min="7684" max="7685" width="15.42578125" style="189" customWidth="1"/>
    <col min="7686" max="7686" width="14.28515625" style="189" customWidth="1"/>
    <col min="7687" max="7687" width="16.140625" style="189" customWidth="1"/>
    <col min="7688" max="7689" width="11" style="189" customWidth="1"/>
    <col min="7690" max="7690" width="11.85546875" style="189" customWidth="1"/>
    <col min="7691" max="7936" width="9.140625" style="189"/>
    <col min="7937" max="7937" width="46.42578125" style="189" customWidth="1"/>
    <col min="7938" max="7938" width="13.42578125" style="189" customWidth="1"/>
    <col min="7939" max="7939" width="14" style="189" customWidth="1"/>
    <col min="7940" max="7941" width="15.42578125" style="189" customWidth="1"/>
    <col min="7942" max="7942" width="14.28515625" style="189" customWidth="1"/>
    <col min="7943" max="7943" width="16.140625" style="189" customWidth="1"/>
    <col min="7944" max="7945" width="11" style="189" customWidth="1"/>
    <col min="7946" max="7946" width="11.85546875" style="189" customWidth="1"/>
    <col min="7947" max="8192" width="9.140625" style="189"/>
    <col min="8193" max="8193" width="46.42578125" style="189" customWidth="1"/>
    <col min="8194" max="8194" width="13.42578125" style="189" customWidth="1"/>
    <col min="8195" max="8195" width="14" style="189" customWidth="1"/>
    <col min="8196" max="8197" width="15.42578125" style="189" customWidth="1"/>
    <col min="8198" max="8198" width="14.28515625" style="189" customWidth="1"/>
    <col min="8199" max="8199" width="16.140625" style="189" customWidth="1"/>
    <col min="8200" max="8201" width="11" style="189" customWidth="1"/>
    <col min="8202" max="8202" width="11.85546875" style="189" customWidth="1"/>
    <col min="8203" max="8448" width="9.140625" style="189"/>
    <col min="8449" max="8449" width="46.42578125" style="189" customWidth="1"/>
    <col min="8450" max="8450" width="13.42578125" style="189" customWidth="1"/>
    <col min="8451" max="8451" width="14" style="189" customWidth="1"/>
    <col min="8452" max="8453" width="15.42578125" style="189" customWidth="1"/>
    <col min="8454" max="8454" width="14.28515625" style="189" customWidth="1"/>
    <col min="8455" max="8455" width="16.140625" style="189" customWidth="1"/>
    <col min="8456" max="8457" width="11" style="189" customWidth="1"/>
    <col min="8458" max="8458" width="11.85546875" style="189" customWidth="1"/>
    <col min="8459" max="8704" width="9.140625" style="189"/>
    <col min="8705" max="8705" width="46.42578125" style="189" customWidth="1"/>
    <col min="8706" max="8706" width="13.42578125" style="189" customWidth="1"/>
    <col min="8707" max="8707" width="14" style="189" customWidth="1"/>
    <col min="8708" max="8709" width="15.42578125" style="189" customWidth="1"/>
    <col min="8710" max="8710" width="14.28515625" style="189" customWidth="1"/>
    <col min="8711" max="8711" width="16.140625" style="189" customWidth="1"/>
    <col min="8712" max="8713" width="11" style="189" customWidth="1"/>
    <col min="8714" max="8714" width="11.85546875" style="189" customWidth="1"/>
    <col min="8715" max="8960" width="9.140625" style="189"/>
    <col min="8961" max="8961" width="46.42578125" style="189" customWidth="1"/>
    <col min="8962" max="8962" width="13.42578125" style="189" customWidth="1"/>
    <col min="8963" max="8963" width="14" style="189" customWidth="1"/>
    <col min="8964" max="8965" width="15.42578125" style="189" customWidth="1"/>
    <col min="8966" max="8966" width="14.28515625" style="189" customWidth="1"/>
    <col min="8967" max="8967" width="16.140625" style="189" customWidth="1"/>
    <col min="8968" max="8969" width="11" style="189" customWidth="1"/>
    <col min="8970" max="8970" width="11.85546875" style="189" customWidth="1"/>
    <col min="8971" max="9216" width="9.140625" style="189"/>
    <col min="9217" max="9217" width="46.42578125" style="189" customWidth="1"/>
    <col min="9218" max="9218" width="13.42578125" style="189" customWidth="1"/>
    <col min="9219" max="9219" width="14" style="189" customWidth="1"/>
    <col min="9220" max="9221" width="15.42578125" style="189" customWidth="1"/>
    <col min="9222" max="9222" width="14.28515625" style="189" customWidth="1"/>
    <col min="9223" max="9223" width="16.140625" style="189" customWidth="1"/>
    <col min="9224" max="9225" width="11" style="189" customWidth="1"/>
    <col min="9226" max="9226" width="11.85546875" style="189" customWidth="1"/>
    <col min="9227" max="9472" width="9.140625" style="189"/>
    <col min="9473" max="9473" width="46.42578125" style="189" customWidth="1"/>
    <col min="9474" max="9474" width="13.42578125" style="189" customWidth="1"/>
    <col min="9475" max="9475" width="14" style="189" customWidth="1"/>
    <col min="9476" max="9477" width="15.42578125" style="189" customWidth="1"/>
    <col min="9478" max="9478" width="14.28515625" style="189" customWidth="1"/>
    <col min="9479" max="9479" width="16.140625" style="189" customWidth="1"/>
    <col min="9480" max="9481" width="11" style="189" customWidth="1"/>
    <col min="9482" max="9482" width="11.85546875" style="189" customWidth="1"/>
    <col min="9483" max="9728" width="9.140625" style="189"/>
    <col min="9729" max="9729" width="46.42578125" style="189" customWidth="1"/>
    <col min="9730" max="9730" width="13.42578125" style="189" customWidth="1"/>
    <col min="9731" max="9731" width="14" style="189" customWidth="1"/>
    <col min="9732" max="9733" width="15.42578125" style="189" customWidth="1"/>
    <col min="9734" max="9734" width="14.28515625" style="189" customWidth="1"/>
    <col min="9735" max="9735" width="16.140625" style="189" customWidth="1"/>
    <col min="9736" max="9737" width="11" style="189" customWidth="1"/>
    <col min="9738" max="9738" width="11.85546875" style="189" customWidth="1"/>
    <col min="9739" max="9984" width="9.140625" style="189"/>
    <col min="9985" max="9985" width="46.42578125" style="189" customWidth="1"/>
    <col min="9986" max="9986" width="13.42578125" style="189" customWidth="1"/>
    <col min="9987" max="9987" width="14" style="189" customWidth="1"/>
    <col min="9988" max="9989" width="15.42578125" style="189" customWidth="1"/>
    <col min="9990" max="9990" width="14.28515625" style="189" customWidth="1"/>
    <col min="9991" max="9991" width="16.140625" style="189" customWidth="1"/>
    <col min="9992" max="9993" width="11" style="189" customWidth="1"/>
    <col min="9994" max="9994" width="11.85546875" style="189" customWidth="1"/>
    <col min="9995" max="10240" width="9.140625" style="189"/>
    <col min="10241" max="10241" width="46.42578125" style="189" customWidth="1"/>
    <col min="10242" max="10242" width="13.42578125" style="189" customWidth="1"/>
    <col min="10243" max="10243" width="14" style="189" customWidth="1"/>
    <col min="10244" max="10245" width="15.42578125" style="189" customWidth="1"/>
    <col min="10246" max="10246" width="14.28515625" style="189" customWidth="1"/>
    <col min="10247" max="10247" width="16.140625" style="189" customWidth="1"/>
    <col min="10248" max="10249" width="11" style="189" customWidth="1"/>
    <col min="10250" max="10250" width="11.85546875" style="189" customWidth="1"/>
    <col min="10251" max="10496" width="9.140625" style="189"/>
    <col min="10497" max="10497" width="46.42578125" style="189" customWidth="1"/>
    <col min="10498" max="10498" width="13.42578125" style="189" customWidth="1"/>
    <col min="10499" max="10499" width="14" style="189" customWidth="1"/>
    <col min="10500" max="10501" width="15.42578125" style="189" customWidth="1"/>
    <col min="10502" max="10502" width="14.28515625" style="189" customWidth="1"/>
    <col min="10503" max="10503" width="16.140625" style="189" customWidth="1"/>
    <col min="10504" max="10505" width="11" style="189" customWidth="1"/>
    <col min="10506" max="10506" width="11.85546875" style="189" customWidth="1"/>
    <col min="10507" max="10752" width="9.140625" style="189"/>
    <col min="10753" max="10753" width="46.42578125" style="189" customWidth="1"/>
    <col min="10754" max="10754" width="13.42578125" style="189" customWidth="1"/>
    <col min="10755" max="10755" width="14" style="189" customWidth="1"/>
    <col min="10756" max="10757" width="15.42578125" style="189" customWidth="1"/>
    <col min="10758" max="10758" width="14.28515625" style="189" customWidth="1"/>
    <col min="10759" max="10759" width="16.140625" style="189" customWidth="1"/>
    <col min="10760" max="10761" width="11" style="189" customWidth="1"/>
    <col min="10762" max="10762" width="11.85546875" style="189" customWidth="1"/>
    <col min="10763" max="11008" width="9.140625" style="189"/>
    <col min="11009" max="11009" width="46.42578125" style="189" customWidth="1"/>
    <col min="11010" max="11010" width="13.42578125" style="189" customWidth="1"/>
    <col min="11011" max="11011" width="14" style="189" customWidth="1"/>
    <col min="11012" max="11013" width="15.42578125" style="189" customWidth="1"/>
    <col min="11014" max="11014" width="14.28515625" style="189" customWidth="1"/>
    <col min="11015" max="11015" width="16.140625" style="189" customWidth="1"/>
    <col min="11016" max="11017" width="11" style="189" customWidth="1"/>
    <col min="11018" max="11018" width="11.85546875" style="189" customWidth="1"/>
    <col min="11019" max="11264" width="9.140625" style="189"/>
    <col min="11265" max="11265" width="46.42578125" style="189" customWidth="1"/>
    <col min="11266" max="11266" width="13.42578125" style="189" customWidth="1"/>
    <col min="11267" max="11267" width="14" style="189" customWidth="1"/>
    <col min="11268" max="11269" width="15.42578125" style="189" customWidth="1"/>
    <col min="11270" max="11270" width="14.28515625" style="189" customWidth="1"/>
    <col min="11271" max="11271" width="16.140625" style="189" customWidth="1"/>
    <col min="11272" max="11273" width="11" style="189" customWidth="1"/>
    <col min="11274" max="11274" width="11.85546875" style="189" customWidth="1"/>
    <col min="11275" max="11520" width="9.140625" style="189"/>
    <col min="11521" max="11521" width="46.42578125" style="189" customWidth="1"/>
    <col min="11522" max="11522" width="13.42578125" style="189" customWidth="1"/>
    <col min="11523" max="11523" width="14" style="189" customWidth="1"/>
    <col min="11524" max="11525" width="15.42578125" style="189" customWidth="1"/>
    <col min="11526" max="11526" width="14.28515625" style="189" customWidth="1"/>
    <col min="11527" max="11527" width="16.140625" style="189" customWidth="1"/>
    <col min="11528" max="11529" width="11" style="189" customWidth="1"/>
    <col min="11530" max="11530" width="11.85546875" style="189" customWidth="1"/>
    <col min="11531" max="11776" width="9.140625" style="189"/>
    <col min="11777" max="11777" width="46.42578125" style="189" customWidth="1"/>
    <col min="11778" max="11778" width="13.42578125" style="189" customWidth="1"/>
    <col min="11779" max="11779" width="14" style="189" customWidth="1"/>
    <col min="11780" max="11781" width="15.42578125" style="189" customWidth="1"/>
    <col min="11782" max="11782" width="14.28515625" style="189" customWidth="1"/>
    <col min="11783" max="11783" width="16.140625" style="189" customWidth="1"/>
    <col min="11784" max="11785" width="11" style="189" customWidth="1"/>
    <col min="11786" max="11786" width="11.85546875" style="189" customWidth="1"/>
    <col min="11787" max="12032" width="9.140625" style="189"/>
    <col min="12033" max="12033" width="46.42578125" style="189" customWidth="1"/>
    <col min="12034" max="12034" width="13.42578125" style="189" customWidth="1"/>
    <col min="12035" max="12035" width="14" style="189" customWidth="1"/>
    <col min="12036" max="12037" width="15.42578125" style="189" customWidth="1"/>
    <col min="12038" max="12038" width="14.28515625" style="189" customWidth="1"/>
    <col min="12039" max="12039" width="16.140625" style="189" customWidth="1"/>
    <col min="12040" max="12041" width="11" style="189" customWidth="1"/>
    <col min="12042" max="12042" width="11.85546875" style="189" customWidth="1"/>
    <col min="12043" max="12288" width="9.140625" style="189"/>
    <col min="12289" max="12289" width="46.42578125" style="189" customWidth="1"/>
    <col min="12290" max="12290" width="13.42578125" style="189" customWidth="1"/>
    <col min="12291" max="12291" width="14" style="189" customWidth="1"/>
    <col min="12292" max="12293" width="15.42578125" style="189" customWidth="1"/>
    <col min="12294" max="12294" width="14.28515625" style="189" customWidth="1"/>
    <col min="12295" max="12295" width="16.140625" style="189" customWidth="1"/>
    <col min="12296" max="12297" width="11" style="189" customWidth="1"/>
    <col min="12298" max="12298" width="11.85546875" style="189" customWidth="1"/>
    <col min="12299" max="12544" width="9.140625" style="189"/>
    <col min="12545" max="12545" width="46.42578125" style="189" customWidth="1"/>
    <col min="12546" max="12546" width="13.42578125" style="189" customWidth="1"/>
    <col min="12547" max="12547" width="14" style="189" customWidth="1"/>
    <col min="12548" max="12549" width="15.42578125" style="189" customWidth="1"/>
    <col min="12550" max="12550" width="14.28515625" style="189" customWidth="1"/>
    <col min="12551" max="12551" width="16.140625" style="189" customWidth="1"/>
    <col min="12552" max="12553" width="11" style="189" customWidth="1"/>
    <col min="12554" max="12554" width="11.85546875" style="189" customWidth="1"/>
    <col min="12555" max="12800" width="9.140625" style="189"/>
    <col min="12801" max="12801" width="46.42578125" style="189" customWidth="1"/>
    <col min="12802" max="12802" width="13.42578125" style="189" customWidth="1"/>
    <col min="12803" max="12803" width="14" style="189" customWidth="1"/>
    <col min="12804" max="12805" width="15.42578125" style="189" customWidth="1"/>
    <col min="12806" max="12806" width="14.28515625" style="189" customWidth="1"/>
    <col min="12807" max="12807" width="16.140625" style="189" customWidth="1"/>
    <col min="12808" max="12809" width="11" style="189" customWidth="1"/>
    <col min="12810" max="12810" width="11.85546875" style="189" customWidth="1"/>
    <col min="12811" max="13056" width="9.140625" style="189"/>
    <col min="13057" max="13057" width="46.42578125" style="189" customWidth="1"/>
    <col min="13058" max="13058" width="13.42578125" style="189" customWidth="1"/>
    <col min="13059" max="13059" width="14" style="189" customWidth="1"/>
    <col min="13060" max="13061" width="15.42578125" style="189" customWidth="1"/>
    <col min="13062" max="13062" width="14.28515625" style="189" customWidth="1"/>
    <col min="13063" max="13063" width="16.140625" style="189" customWidth="1"/>
    <col min="13064" max="13065" width="11" style="189" customWidth="1"/>
    <col min="13066" max="13066" width="11.85546875" style="189" customWidth="1"/>
    <col min="13067" max="13312" width="9.140625" style="189"/>
    <col min="13313" max="13313" width="46.42578125" style="189" customWidth="1"/>
    <col min="13314" max="13314" width="13.42578125" style="189" customWidth="1"/>
    <col min="13315" max="13315" width="14" style="189" customWidth="1"/>
    <col min="13316" max="13317" width="15.42578125" style="189" customWidth="1"/>
    <col min="13318" max="13318" width="14.28515625" style="189" customWidth="1"/>
    <col min="13319" max="13319" width="16.140625" style="189" customWidth="1"/>
    <col min="13320" max="13321" width="11" style="189" customWidth="1"/>
    <col min="13322" max="13322" width="11.85546875" style="189" customWidth="1"/>
    <col min="13323" max="13568" width="9.140625" style="189"/>
    <col min="13569" max="13569" width="46.42578125" style="189" customWidth="1"/>
    <col min="13570" max="13570" width="13.42578125" style="189" customWidth="1"/>
    <col min="13571" max="13571" width="14" style="189" customWidth="1"/>
    <col min="13572" max="13573" width="15.42578125" style="189" customWidth="1"/>
    <col min="13574" max="13574" width="14.28515625" style="189" customWidth="1"/>
    <col min="13575" max="13575" width="16.140625" style="189" customWidth="1"/>
    <col min="13576" max="13577" width="11" style="189" customWidth="1"/>
    <col min="13578" max="13578" width="11.85546875" style="189" customWidth="1"/>
    <col min="13579" max="13824" width="9.140625" style="189"/>
    <col min="13825" max="13825" width="46.42578125" style="189" customWidth="1"/>
    <col min="13826" max="13826" width="13.42578125" style="189" customWidth="1"/>
    <col min="13827" max="13827" width="14" style="189" customWidth="1"/>
    <col min="13828" max="13829" width="15.42578125" style="189" customWidth="1"/>
    <col min="13830" max="13830" width="14.28515625" style="189" customWidth="1"/>
    <col min="13831" max="13831" width="16.140625" style="189" customWidth="1"/>
    <col min="13832" max="13833" width="11" style="189" customWidth="1"/>
    <col min="13834" max="13834" width="11.85546875" style="189" customWidth="1"/>
    <col min="13835" max="14080" width="9.140625" style="189"/>
    <col min="14081" max="14081" width="46.42578125" style="189" customWidth="1"/>
    <col min="14082" max="14082" width="13.42578125" style="189" customWidth="1"/>
    <col min="14083" max="14083" width="14" style="189" customWidth="1"/>
    <col min="14084" max="14085" width="15.42578125" style="189" customWidth="1"/>
    <col min="14086" max="14086" width="14.28515625" style="189" customWidth="1"/>
    <col min="14087" max="14087" width="16.140625" style="189" customWidth="1"/>
    <col min="14088" max="14089" width="11" style="189" customWidth="1"/>
    <col min="14090" max="14090" width="11.85546875" style="189" customWidth="1"/>
    <col min="14091" max="14336" width="9.140625" style="189"/>
    <col min="14337" max="14337" width="46.42578125" style="189" customWidth="1"/>
    <col min="14338" max="14338" width="13.42578125" style="189" customWidth="1"/>
    <col min="14339" max="14339" width="14" style="189" customWidth="1"/>
    <col min="14340" max="14341" width="15.42578125" style="189" customWidth="1"/>
    <col min="14342" max="14342" width="14.28515625" style="189" customWidth="1"/>
    <col min="14343" max="14343" width="16.140625" style="189" customWidth="1"/>
    <col min="14344" max="14345" width="11" style="189" customWidth="1"/>
    <col min="14346" max="14346" width="11.85546875" style="189" customWidth="1"/>
    <col min="14347" max="14592" width="9.140625" style="189"/>
    <col min="14593" max="14593" width="46.42578125" style="189" customWidth="1"/>
    <col min="14594" max="14594" width="13.42578125" style="189" customWidth="1"/>
    <col min="14595" max="14595" width="14" style="189" customWidth="1"/>
    <col min="14596" max="14597" width="15.42578125" style="189" customWidth="1"/>
    <col min="14598" max="14598" width="14.28515625" style="189" customWidth="1"/>
    <col min="14599" max="14599" width="16.140625" style="189" customWidth="1"/>
    <col min="14600" max="14601" width="11" style="189" customWidth="1"/>
    <col min="14602" max="14602" width="11.85546875" style="189" customWidth="1"/>
    <col min="14603" max="14848" width="9.140625" style="189"/>
    <col min="14849" max="14849" width="46.42578125" style="189" customWidth="1"/>
    <col min="14850" max="14850" width="13.42578125" style="189" customWidth="1"/>
    <col min="14851" max="14851" width="14" style="189" customWidth="1"/>
    <col min="14852" max="14853" width="15.42578125" style="189" customWidth="1"/>
    <col min="14854" max="14854" width="14.28515625" style="189" customWidth="1"/>
    <col min="14855" max="14855" width="16.140625" style="189" customWidth="1"/>
    <col min="14856" max="14857" width="11" style="189" customWidth="1"/>
    <col min="14858" max="14858" width="11.85546875" style="189" customWidth="1"/>
    <col min="14859" max="15104" width="9.140625" style="189"/>
    <col min="15105" max="15105" width="46.42578125" style="189" customWidth="1"/>
    <col min="15106" max="15106" width="13.42578125" style="189" customWidth="1"/>
    <col min="15107" max="15107" width="14" style="189" customWidth="1"/>
    <col min="15108" max="15109" width="15.42578125" style="189" customWidth="1"/>
    <col min="15110" max="15110" width="14.28515625" style="189" customWidth="1"/>
    <col min="15111" max="15111" width="16.140625" style="189" customWidth="1"/>
    <col min="15112" max="15113" width="11" style="189" customWidth="1"/>
    <col min="15114" max="15114" width="11.85546875" style="189" customWidth="1"/>
    <col min="15115" max="15360" width="9.140625" style="189"/>
    <col min="15361" max="15361" width="46.42578125" style="189" customWidth="1"/>
    <col min="15362" max="15362" width="13.42578125" style="189" customWidth="1"/>
    <col min="15363" max="15363" width="14" style="189" customWidth="1"/>
    <col min="15364" max="15365" width="15.42578125" style="189" customWidth="1"/>
    <col min="15366" max="15366" width="14.28515625" style="189" customWidth="1"/>
    <col min="15367" max="15367" width="16.140625" style="189" customWidth="1"/>
    <col min="15368" max="15369" width="11" style="189" customWidth="1"/>
    <col min="15370" max="15370" width="11.85546875" style="189" customWidth="1"/>
    <col min="15371" max="15616" width="9.140625" style="189"/>
    <col min="15617" max="15617" width="46.42578125" style="189" customWidth="1"/>
    <col min="15618" max="15618" width="13.42578125" style="189" customWidth="1"/>
    <col min="15619" max="15619" width="14" style="189" customWidth="1"/>
    <col min="15620" max="15621" width="15.42578125" style="189" customWidth="1"/>
    <col min="15622" max="15622" width="14.28515625" style="189" customWidth="1"/>
    <col min="15623" max="15623" width="16.140625" style="189" customWidth="1"/>
    <col min="15624" max="15625" width="11" style="189" customWidth="1"/>
    <col min="15626" max="15626" width="11.85546875" style="189" customWidth="1"/>
    <col min="15627" max="15872" width="9.140625" style="189"/>
    <col min="15873" max="15873" width="46.42578125" style="189" customWidth="1"/>
    <col min="15874" max="15874" width="13.42578125" style="189" customWidth="1"/>
    <col min="15875" max="15875" width="14" style="189" customWidth="1"/>
    <col min="15876" max="15877" width="15.42578125" style="189" customWidth="1"/>
    <col min="15878" max="15878" width="14.28515625" style="189" customWidth="1"/>
    <col min="15879" max="15879" width="16.140625" style="189" customWidth="1"/>
    <col min="15880" max="15881" width="11" style="189" customWidth="1"/>
    <col min="15882" max="15882" width="11.85546875" style="189" customWidth="1"/>
    <col min="15883" max="16128" width="9.140625" style="189"/>
    <col min="16129" max="16129" width="46.42578125" style="189" customWidth="1"/>
    <col min="16130" max="16130" width="13.42578125" style="189" customWidth="1"/>
    <col min="16131" max="16131" width="14" style="189" customWidth="1"/>
    <col min="16132" max="16133" width="15.42578125" style="189" customWidth="1"/>
    <col min="16134" max="16134" width="14.28515625" style="189" customWidth="1"/>
    <col min="16135" max="16135" width="16.140625" style="189" customWidth="1"/>
    <col min="16136" max="16137" width="11" style="189" customWidth="1"/>
    <col min="16138" max="16138" width="11.85546875" style="189" customWidth="1"/>
    <col min="16139" max="16384" width="9.140625" style="189"/>
  </cols>
  <sheetData>
    <row r="1" spans="1:7" ht="15.75" x14ac:dyDescent="0.25">
      <c r="A1" s="702" t="s">
        <v>600</v>
      </c>
      <c r="B1" s="702"/>
      <c r="C1" s="702"/>
      <c r="D1" s="702"/>
      <c r="E1" s="702"/>
      <c r="F1" s="702"/>
      <c r="G1" s="702"/>
    </row>
    <row r="2" spans="1:7" ht="15.75" thickBot="1" x14ac:dyDescent="0.3">
      <c r="A2" s="125"/>
      <c r="B2" s="122"/>
      <c r="C2" s="122"/>
      <c r="D2" s="122"/>
      <c r="E2" s="122"/>
      <c r="F2" s="122"/>
      <c r="G2" s="190" t="s">
        <v>273</v>
      </c>
    </row>
    <row r="3" spans="1:7" s="192" customFormat="1" ht="36.75" thickBot="1" x14ac:dyDescent="0.3">
      <c r="A3" s="133" t="s">
        <v>340</v>
      </c>
      <c r="B3" s="134" t="s">
        <v>334</v>
      </c>
      <c r="C3" s="134" t="s">
        <v>335</v>
      </c>
      <c r="D3" s="134" t="s">
        <v>440</v>
      </c>
      <c r="E3" s="134" t="s">
        <v>435</v>
      </c>
      <c r="F3" s="134" t="s">
        <v>441</v>
      </c>
      <c r="G3" s="191" t="s">
        <v>444</v>
      </c>
    </row>
    <row r="4" spans="1:7" s="122" customFormat="1" ht="15.75" thickBot="1" x14ac:dyDescent="0.3">
      <c r="A4" s="193" t="s">
        <v>7</v>
      </c>
      <c r="B4" s="194" t="s">
        <v>8</v>
      </c>
      <c r="C4" s="194" t="s">
        <v>9</v>
      </c>
      <c r="D4" s="194" t="s">
        <v>10</v>
      </c>
      <c r="E4" s="194" t="s">
        <v>336</v>
      </c>
      <c r="F4" s="194" t="s">
        <v>337</v>
      </c>
      <c r="G4" s="195" t="s">
        <v>338</v>
      </c>
    </row>
    <row r="5" spans="1:7" x14ac:dyDescent="0.25">
      <c r="A5" s="204" t="s">
        <v>591</v>
      </c>
      <c r="B5" s="205">
        <v>143497</v>
      </c>
      <c r="C5" s="206" t="s">
        <v>443</v>
      </c>
      <c r="D5" s="205">
        <v>143497</v>
      </c>
      <c r="E5" s="205"/>
      <c r="F5" s="205">
        <v>143497</v>
      </c>
      <c r="G5" s="207">
        <v>143497</v>
      </c>
    </row>
    <row r="6" spans="1:7" ht="24" x14ac:dyDescent="0.25">
      <c r="A6" s="204" t="s">
        <v>592</v>
      </c>
      <c r="B6" s="205">
        <v>26804</v>
      </c>
      <c r="C6" s="206" t="s">
        <v>443</v>
      </c>
      <c r="D6" s="205">
        <v>26804</v>
      </c>
      <c r="E6" s="205">
        <v>20000</v>
      </c>
      <c r="F6" s="205">
        <v>6804</v>
      </c>
      <c r="G6" s="207">
        <v>26804</v>
      </c>
    </row>
    <row r="7" spans="1:7" x14ac:dyDescent="0.25">
      <c r="A7" s="204" t="s">
        <v>594</v>
      </c>
      <c r="B7" s="205">
        <v>15107</v>
      </c>
      <c r="C7" s="206" t="s">
        <v>443</v>
      </c>
      <c r="D7" s="205">
        <v>15107</v>
      </c>
      <c r="E7" s="205">
        <v>9073</v>
      </c>
      <c r="F7" s="205">
        <v>6034</v>
      </c>
      <c r="G7" s="207">
        <v>15107</v>
      </c>
    </row>
    <row r="8" spans="1:7" x14ac:dyDescent="0.25">
      <c r="A8" s="204" t="s">
        <v>593</v>
      </c>
      <c r="B8" s="205">
        <v>2782</v>
      </c>
      <c r="C8" s="206" t="s">
        <v>443</v>
      </c>
      <c r="D8" s="205">
        <v>2782</v>
      </c>
      <c r="E8" s="205"/>
      <c r="F8" s="205">
        <v>2782</v>
      </c>
      <c r="G8" s="207">
        <v>2782</v>
      </c>
    </row>
    <row r="9" spans="1:7" x14ac:dyDescent="0.25">
      <c r="A9" s="204"/>
      <c r="B9" s="205"/>
      <c r="C9" s="206"/>
      <c r="D9" s="205"/>
      <c r="E9" s="205"/>
      <c r="F9" s="205"/>
      <c r="G9" s="207">
        <v>0</v>
      </c>
    </row>
    <row r="10" spans="1:7" x14ac:dyDescent="0.25">
      <c r="A10" s="204"/>
      <c r="B10" s="205"/>
      <c r="C10" s="206"/>
      <c r="D10" s="205"/>
      <c r="E10" s="205"/>
      <c r="F10" s="205"/>
      <c r="G10" s="207">
        <v>0</v>
      </c>
    </row>
    <row r="11" spans="1:7" x14ac:dyDescent="0.25">
      <c r="A11" s="204"/>
      <c r="B11" s="205"/>
      <c r="C11" s="206"/>
      <c r="D11" s="205"/>
      <c r="E11" s="205"/>
      <c r="F11" s="205"/>
      <c r="G11" s="207">
        <v>0</v>
      </c>
    </row>
    <row r="12" spans="1:7" x14ac:dyDescent="0.25">
      <c r="A12" s="204"/>
      <c r="B12" s="205"/>
      <c r="C12" s="206"/>
      <c r="D12" s="205"/>
      <c r="E12" s="205"/>
      <c r="F12" s="205"/>
      <c r="G12" s="207">
        <v>0</v>
      </c>
    </row>
    <row r="13" spans="1:7" x14ac:dyDescent="0.25">
      <c r="A13" s="204"/>
      <c r="B13" s="205"/>
      <c r="C13" s="206"/>
      <c r="D13" s="205"/>
      <c r="E13" s="205"/>
      <c r="F13" s="205"/>
      <c r="G13" s="207">
        <v>0</v>
      </c>
    </row>
    <row r="14" spans="1:7" x14ac:dyDescent="0.25">
      <c r="A14" s="204"/>
      <c r="B14" s="205"/>
      <c r="C14" s="206"/>
      <c r="D14" s="205"/>
      <c r="E14" s="205"/>
      <c r="F14" s="205"/>
      <c r="G14" s="207">
        <v>0</v>
      </c>
    </row>
    <row r="15" spans="1:7" x14ac:dyDescent="0.25">
      <c r="A15" s="204"/>
      <c r="B15" s="205"/>
      <c r="C15" s="206"/>
      <c r="D15" s="205"/>
      <c r="E15" s="205"/>
      <c r="F15" s="205"/>
      <c r="G15" s="207">
        <v>0</v>
      </c>
    </row>
    <row r="16" spans="1:7" x14ac:dyDescent="0.25">
      <c r="A16" s="204"/>
      <c r="B16" s="205"/>
      <c r="C16" s="206"/>
      <c r="D16" s="205"/>
      <c r="E16" s="205"/>
      <c r="F16" s="205"/>
      <c r="G16" s="207">
        <v>0</v>
      </c>
    </row>
    <row r="17" spans="1:7" x14ac:dyDescent="0.25">
      <c r="A17" s="204"/>
      <c r="B17" s="205"/>
      <c r="C17" s="206"/>
      <c r="D17" s="205"/>
      <c r="E17" s="205"/>
      <c r="F17" s="205"/>
      <c r="G17" s="207">
        <v>0</v>
      </c>
    </row>
    <row r="18" spans="1:7" x14ac:dyDescent="0.25">
      <c r="A18" s="204"/>
      <c r="B18" s="205"/>
      <c r="C18" s="206"/>
      <c r="D18" s="205"/>
      <c r="E18" s="205"/>
      <c r="F18" s="205"/>
      <c r="G18" s="207">
        <v>0</v>
      </c>
    </row>
    <row r="19" spans="1:7" x14ac:dyDescent="0.25">
      <c r="A19" s="204"/>
      <c r="B19" s="205"/>
      <c r="C19" s="206"/>
      <c r="D19" s="205"/>
      <c r="E19" s="205"/>
      <c r="F19" s="205"/>
      <c r="G19" s="207">
        <v>0</v>
      </c>
    </row>
    <row r="20" spans="1:7" x14ac:dyDescent="0.25">
      <c r="A20" s="204"/>
      <c r="B20" s="205"/>
      <c r="C20" s="206"/>
      <c r="D20" s="205"/>
      <c r="E20" s="205"/>
      <c r="F20" s="205"/>
      <c r="G20" s="207">
        <v>0</v>
      </c>
    </row>
    <row r="21" spans="1:7" x14ac:dyDescent="0.25">
      <c r="A21" s="204"/>
      <c r="B21" s="205"/>
      <c r="C21" s="206"/>
      <c r="D21" s="205"/>
      <c r="E21" s="205"/>
      <c r="F21" s="205"/>
      <c r="G21" s="207">
        <v>0</v>
      </c>
    </row>
    <row r="22" spans="1:7" x14ac:dyDescent="0.25">
      <c r="A22" s="204"/>
      <c r="B22" s="205"/>
      <c r="C22" s="206"/>
      <c r="D22" s="205"/>
      <c r="E22" s="205"/>
      <c r="F22" s="205"/>
      <c r="G22" s="207">
        <v>0</v>
      </c>
    </row>
    <row r="23" spans="1:7" ht="15.75" thickBot="1" x14ac:dyDescent="0.3">
      <c r="A23" s="208"/>
      <c r="B23" s="209"/>
      <c r="C23" s="210"/>
      <c r="D23" s="209"/>
      <c r="E23" s="209"/>
      <c r="F23" s="209"/>
      <c r="G23" s="211">
        <v>0</v>
      </c>
    </row>
    <row r="24" spans="1:7" s="202" customFormat="1" ht="13.5" thickBot="1" x14ac:dyDescent="0.3">
      <c r="A24" s="199" t="s">
        <v>339</v>
      </c>
      <c r="B24" s="212">
        <v>188190</v>
      </c>
      <c r="C24" s="213"/>
      <c r="D24" s="212">
        <v>188190</v>
      </c>
      <c r="E24" s="212">
        <v>29073</v>
      </c>
      <c r="F24" s="212">
        <v>159117</v>
      </c>
      <c r="G24" s="214">
        <v>188190</v>
      </c>
    </row>
  </sheetData>
  <mergeCells count="1">
    <mergeCell ref="A1:G1"/>
  </mergeCells>
  <pageMargins left="0.7" right="0.7" top="0.75" bottom="0.75" header="0.3" footer="0.3"/>
  <pageSetup paperSize="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9"/>
  <sheetViews>
    <sheetView tabSelected="1" workbookViewId="0">
      <selection activeCell="E92" sqref="E92"/>
    </sheetView>
  </sheetViews>
  <sheetFormatPr defaultRowHeight="15" x14ac:dyDescent="0.25"/>
  <cols>
    <col min="1" max="1" width="13.85546875" style="115" customWidth="1"/>
    <col min="2" max="2" width="57.28515625" style="116" bestFit="1" customWidth="1"/>
    <col min="3" max="3" width="12.140625" style="117" customWidth="1"/>
    <col min="4" max="5" width="12.140625" style="14" customWidth="1"/>
    <col min="6" max="256" width="9.140625" style="14"/>
    <col min="257" max="257" width="13.85546875" style="14" customWidth="1"/>
    <col min="258" max="258" width="53.140625" style="14" customWidth="1"/>
    <col min="259" max="261" width="12.140625" style="14" customWidth="1"/>
    <col min="262" max="512" width="9.140625" style="14"/>
    <col min="513" max="513" width="13.85546875" style="14" customWidth="1"/>
    <col min="514" max="514" width="53.140625" style="14" customWidth="1"/>
    <col min="515" max="517" width="12.140625" style="14" customWidth="1"/>
    <col min="518" max="768" width="9.140625" style="14"/>
    <col min="769" max="769" width="13.85546875" style="14" customWidth="1"/>
    <col min="770" max="770" width="53.140625" style="14" customWidth="1"/>
    <col min="771" max="773" width="12.140625" style="14" customWidth="1"/>
    <col min="774" max="1024" width="9.140625" style="14"/>
    <col min="1025" max="1025" width="13.85546875" style="14" customWidth="1"/>
    <col min="1026" max="1026" width="53.140625" style="14" customWidth="1"/>
    <col min="1027" max="1029" width="12.140625" style="14" customWidth="1"/>
    <col min="1030" max="1280" width="9.140625" style="14"/>
    <col min="1281" max="1281" width="13.85546875" style="14" customWidth="1"/>
    <col min="1282" max="1282" width="53.140625" style="14" customWidth="1"/>
    <col min="1283" max="1285" width="12.140625" style="14" customWidth="1"/>
    <col min="1286" max="1536" width="9.140625" style="14"/>
    <col min="1537" max="1537" width="13.85546875" style="14" customWidth="1"/>
    <col min="1538" max="1538" width="53.140625" style="14" customWidth="1"/>
    <col min="1539" max="1541" width="12.140625" style="14" customWidth="1"/>
    <col min="1542" max="1792" width="9.140625" style="14"/>
    <col min="1793" max="1793" width="13.85546875" style="14" customWidth="1"/>
    <col min="1794" max="1794" width="53.140625" style="14" customWidth="1"/>
    <col min="1795" max="1797" width="12.140625" style="14" customWidth="1"/>
    <col min="1798" max="2048" width="9.140625" style="14"/>
    <col min="2049" max="2049" width="13.85546875" style="14" customWidth="1"/>
    <col min="2050" max="2050" width="53.140625" style="14" customWidth="1"/>
    <col min="2051" max="2053" width="12.140625" style="14" customWidth="1"/>
    <col min="2054" max="2304" width="9.140625" style="14"/>
    <col min="2305" max="2305" width="13.85546875" style="14" customWidth="1"/>
    <col min="2306" max="2306" width="53.140625" style="14" customWidth="1"/>
    <col min="2307" max="2309" width="12.140625" style="14" customWidth="1"/>
    <col min="2310" max="2560" width="9.140625" style="14"/>
    <col min="2561" max="2561" width="13.85546875" style="14" customWidth="1"/>
    <col min="2562" max="2562" width="53.140625" style="14" customWidth="1"/>
    <col min="2563" max="2565" width="12.140625" style="14" customWidth="1"/>
    <col min="2566" max="2816" width="9.140625" style="14"/>
    <col min="2817" max="2817" width="13.85546875" style="14" customWidth="1"/>
    <col min="2818" max="2818" width="53.140625" style="14" customWidth="1"/>
    <col min="2819" max="2821" width="12.140625" style="14" customWidth="1"/>
    <col min="2822" max="3072" width="9.140625" style="14"/>
    <col min="3073" max="3073" width="13.85546875" style="14" customWidth="1"/>
    <col min="3074" max="3074" width="53.140625" style="14" customWidth="1"/>
    <col min="3075" max="3077" width="12.140625" style="14" customWidth="1"/>
    <col min="3078" max="3328" width="9.140625" style="14"/>
    <col min="3329" max="3329" width="13.85546875" style="14" customWidth="1"/>
    <col min="3330" max="3330" width="53.140625" style="14" customWidth="1"/>
    <col min="3331" max="3333" width="12.140625" style="14" customWidth="1"/>
    <col min="3334" max="3584" width="9.140625" style="14"/>
    <col min="3585" max="3585" width="13.85546875" style="14" customWidth="1"/>
    <col min="3586" max="3586" width="53.140625" style="14" customWidth="1"/>
    <col min="3587" max="3589" width="12.140625" style="14" customWidth="1"/>
    <col min="3590" max="3840" width="9.140625" style="14"/>
    <col min="3841" max="3841" width="13.85546875" style="14" customWidth="1"/>
    <col min="3842" max="3842" width="53.140625" style="14" customWidth="1"/>
    <col min="3843" max="3845" width="12.140625" style="14" customWidth="1"/>
    <col min="3846" max="4096" width="9.140625" style="14"/>
    <col min="4097" max="4097" width="13.85546875" style="14" customWidth="1"/>
    <col min="4098" max="4098" width="53.140625" style="14" customWidth="1"/>
    <col min="4099" max="4101" width="12.140625" style="14" customWidth="1"/>
    <col min="4102" max="4352" width="9.140625" style="14"/>
    <col min="4353" max="4353" width="13.85546875" style="14" customWidth="1"/>
    <col min="4354" max="4354" width="53.140625" style="14" customWidth="1"/>
    <col min="4355" max="4357" width="12.140625" style="14" customWidth="1"/>
    <col min="4358" max="4608" width="9.140625" style="14"/>
    <col min="4609" max="4609" width="13.85546875" style="14" customWidth="1"/>
    <col min="4610" max="4610" width="53.140625" style="14" customWidth="1"/>
    <col min="4611" max="4613" width="12.140625" style="14" customWidth="1"/>
    <col min="4614" max="4864" width="9.140625" style="14"/>
    <col min="4865" max="4865" width="13.85546875" style="14" customWidth="1"/>
    <col min="4866" max="4866" width="53.140625" style="14" customWidth="1"/>
    <col min="4867" max="4869" width="12.140625" style="14" customWidth="1"/>
    <col min="4870" max="5120" width="9.140625" style="14"/>
    <col min="5121" max="5121" width="13.85546875" style="14" customWidth="1"/>
    <col min="5122" max="5122" width="53.140625" style="14" customWidth="1"/>
    <col min="5123" max="5125" width="12.140625" style="14" customWidth="1"/>
    <col min="5126" max="5376" width="9.140625" style="14"/>
    <col min="5377" max="5377" width="13.85546875" style="14" customWidth="1"/>
    <col min="5378" max="5378" width="53.140625" style="14" customWidth="1"/>
    <col min="5379" max="5381" width="12.140625" style="14" customWidth="1"/>
    <col min="5382" max="5632" width="9.140625" style="14"/>
    <col min="5633" max="5633" width="13.85546875" style="14" customWidth="1"/>
    <col min="5634" max="5634" width="53.140625" style="14" customWidth="1"/>
    <col min="5635" max="5637" width="12.140625" style="14" customWidth="1"/>
    <col min="5638" max="5888" width="9.140625" style="14"/>
    <col min="5889" max="5889" width="13.85546875" style="14" customWidth="1"/>
    <col min="5890" max="5890" width="53.140625" style="14" customWidth="1"/>
    <col min="5891" max="5893" width="12.140625" style="14" customWidth="1"/>
    <col min="5894" max="6144" width="9.140625" style="14"/>
    <col min="6145" max="6145" width="13.85546875" style="14" customWidth="1"/>
    <col min="6146" max="6146" width="53.140625" style="14" customWidth="1"/>
    <col min="6147" max="6149" width="12.140625" style="14" customWidth="1"/>
    <col min="6150" max="6400" width="9.140625" style="14"/>
    <col min="6401" max="6401" width="13.85546875" style="14" customWidth="1"/>
    <col min="6402" max="6402" width="53.140625" style="14" customWidth="1"/>
    <col min="6403" max="6405" width="12.140625" style="14" customWidth="1"/>
    <col min="6406" max="6656" width="9.140625" style="14"/>
    <col min="6657" max="6657" width="13.85546875" style="14" customWidth="1"/>
    <col min="6658" max="6658" width="53.140625" style="14" customWidth="1"/>
    <col min="6659" max="6661" width="12.140625" style="14" customWidth="1"/>
    <col min="6662" max="6912" width="9.140625" style="14"/>
    <col min="6913" max="6913" width="13.85546875" style="14" customWidth="1"/>
    <col min="6914" max="6914" width="53.140625" style="14" customWidth="1"/>
    <col min="6915" max="6917" width="12.140625" style="14" customWidth="1"/>
    <col min="6918" max="7168" width="9.140625" style="14"/>
    <col min="7169" max="7169" width="13.85546875" style="14" customWidth="1"/>
    <col min="7170" max="7170" width="53.140625" style="14" customWidth="1"/>
    <col min="7171" max="7173" width="12.140625" style="14" customWidth="1"/>
    <col min="7174" max="7424" width="9.140625" style="14"/>
    <col min="7425" max="7425" width="13.85546875" style="14" customWidth="1"/>
    <col min="7426" max="7426" width="53.140625" style="14" customWidth="1"/>
    <col min="7427" max="7429" width="12.140625" style="14" customWidth="1"/>
    <col min="7430" max="7680" width="9.140625" style="14"/>
    <col min="7681" max="7681" width="13.85546875" style="14" customWidth="1"/>
    <col min="7682" max="7682" width="53.140625" style="14" customWidth="1"/>
    <col min="7683" max="7685" width="12.140625" style="14" customWidth="1"/>
    <col min="7686" max="7936" width="9.140625" style="14"/>
    <col min="7937" max="7937" width="13.85546875" style="14" customWidth="1"/>
    <col min="7938" max="7938" width="53.140625" style="14" customWidth="1"/>
    <col min="7939" max="7941" width="12.140625" style="14" customWidth="1"/>
    <col min="7942" max="8192" width="9.140625" style="14"/>
    <col min="8193" max="8193" width="13.85546875" style="14" customWidth="1"/>
    <col min="8194" max="8194" width="53.140625" style="14" customWidth="1"/>
    <col min="8195" max="8197" width="12.140625" style="14" customWidth="1"/>
    <col min="8198" max="8448" width="9.140625" style="14"/>
    <col min="8449" max="8449" width="13.85546875" style="14" customWidth="1"/>
    <col min="8450" max="8450" width="53.140625" style="14" customWidth="1"/>
    <col min="8451" max="8453" width="12.140625" style="14" customWidth="1"/>
    <col min="8454" max="8704" width="9.140625" style="14"/>
    <col min="8705" max="8705" width="13.85546875" style="14" customWidth="1"/>
    <col min="8706" max="8706" width="53.140625" style="14" customWidth="1"/>
    <col min="8707" max="8709" width="12.140625" style="14" customWidth="1"/>
    <col min="8710" max="8960" width="9.140625" style="14"/>
    <col min="8961" max="8961" width="13.85546875" style="14" customWidth="1"/>
    <col min="8962" max="8962" width="53.140625" style="14" customWidth="1"/>
    <col min="8963" max="8965" width="12.140625" style="14" customWidth="1"/>
    <col min="8966" max="9216" width="9.140625" style="14"/>
    <col min="9217" max="9217" width="13.85546875" style="14" customWidth="1"/>
    <col min="9218" max="9218" width="53.140625" style="14" customWidth="1"/>
    <col min="9219" max="9221" width="12.140625" style="14" customWidth="1"/>
    <col min="9222" max="9472" width="9.140625" style="14"/>
    <col min="9473" max="9473" width="13.85546875" style="14" customWidth="1"/>
    <col min="9474" max="9474" width="53.140625" style="14" customWidth="1"/>
    <col min="9475" max="9477" width="12.140625" style="14" customWidth="1"/>
    <col min="9478" max="9728" width="9.140625" style="14"/>
    <col min="9729" max="9729" width="13.85546875" style="14" customWidth="1"/>
    <col min="9730" max="9730" width="53.140625" style="14" customWidth="1"/>
    <col min="9731" max="9733" width="12.140625" style="14" customWidth="1"/>
    <col min="9734" max="9984" width="9.140625" style="14"/>
    <col min="9985" max="9985" width="13.85546875" style="14" customWidth="1"/>
    <col min="9986" max="9986" width="53.140625" style="14" customWidth="1"/>
    <col min="9987" max="9989" width="12.140625" style="14" customWidth="1"/>
    <col min="9990" max="10240" width="9.140625" style="14"/>
    <col min="10241" max="10241" width="13.85546875" style="14" customWidth="1"/>
    <col min="10242" max="10242" width="53.140625" style="14" customWidth="1"/>
    <col min="10243" max="10245" width="12.140625" style="14" customWidth="1"/>
    <col min="10246" max="10496" width="9.140625" style="14"/>
    <col min="10497" max="10497" width="13.85546875" style="14" customWidth="1"/>
    <col min="10498" max="10498" width="53.140625" style="14" customWidth="1"/>
    <col min="10499" max="10501" width="12.140625" style="14" customWidth="1"/>
    <col min="10502" max="10752" width="9.140625" style="14"/>
    <col min="10753" max="10753" width="13.85546875" style="14" customWidth="1"/>
    <col min="10754" max="10754" width="53.140625" style="14" customWidth="1"/>
    <col min="10755" max="10757" width="12.140625" style="14" customWidth="1"/>
    <col min="10758" max="11008" width="9.140625" style="14"/>
    <col min="11009" max="11009" width="13.85546875" style="14" customWidth="1"/>
    <col min="11010" max="11010" width="53.140625" style="14" customWidth="1"/>
    <col min="11011" max="11013" width="12.140625" style="14" customWidth="1"/>
    <col min="11014" max="11264" width="9.140625" style="14"/>
    <col min="11265" max="11265" width="13.85546875" style="14" customWidth="1"/>
    <col min="11266" max="11266" width="53.140625" style="14" customWidth="1"/>
    <col min="11267" max="11269" width="12.140625" style="14" customWidth="1"/>
    <col min="11270" max="11520" width="9.140625" style="14"/>
    <col min="11521" max="11521" width="13.85546875" style="14" customWidth="1"/>
    <col min="11522" max="11522" width="53.140625" style="14" customWidth="1"/>
    <col min="11523" max="11525" width="12.140625" style="14" customWidth="1"/>
    <col min="11526" max="11776" width="9.140625" style="14"/>
    <col min="11777" max="11777" width="13.85546875" style="14" customWidth="1"/>
    <col min="11778" max="11778" width="53.140625" style="14" customWidth="1"/>
    <col min="11779" max="11781" width="12.140625" style="14" customWidth="1"/>
    <col min="11782" max="12032" width="9.140625" style="14"/>
    <col min="12033" max="12033" width="13.85546875" style="14" customWidth="1"/>
    <col min="12034" max="12034" width="53.140625" style="14" customWidth="1"/>
    <col min="12035" max="12037" width="12.140625" style="14" customWidth="1"/>
    <col min="12038" max="12288" width="9.140625" style="14"/>
    <col min="12289" max="12289" width="13.85546875" style="14" customWidth="1"/>
    <col min="12290" max="12290" width="53.140625" style="14" customWidth="1"/>
    <col min="12291" max="12293" width="12.140625" style="14" customWidth="1"/>
    <col min="12294" max="12544" width="9.140625" style="14"/>
    <col min="12545" max="12545" width="13.85546875" style="14" customWidth="1"/>
    <col min="12546" max="12546" width="53.140625" style="14" customWidth="1"/>
    <col min="12547" max="12549" width="12.140625" style="14" customWidth="1"/>
    <col min="12550" max="12800" width="9.140625" style="14"/>
    <col min="12801" max="12801" width="13.85546875" style="14" customWidth="1"/>
    <col min="12802" max="12802" width="53.140625" style="14" customWidth="1"/>
    <col min="12803" max="12805" width="12.140625" style="14" customWidth="1"/>
    <col min="12806" max="13056" width="9.140625" style="14"/>
    <col min="13057" max="13057" width="13.85546875" style="14" customWidth="1"/>
    <col min="13058" max="13058" width="53.140625" style="14" customWidth="1"/>
    <col min="13059" max="13061" width="12.140625" style="14" customWidth="1"/>
    <col min="13062" max="13312" width="9.140625" style="14"/>
    <col min="13313" max="13313" width="13.85546875" style="14" customWidth="1"/>
    <col min="13314" max="13314" width="53.140625" style="14" customWidth="1"/>
    <col min="13315" max="13317" width="12.140625" style="14" customWidth="1"/>
    <col min="13318" max="13568" width="9.140625" style="14"/>
    <col min="13569" max="13569" width="13.85546875" style="14" customWidth="1"/>
    <col min="13570" max="13570" width="53.140625" style="14" customWidth="1"/>
    <col min="13571" max="13573" width="12.140625" style="14" customWidth="1"/>
    <col min="13574" max="13824" width="9.140625" style="14"/>
    <col min="13825" max="13825" width="13.85546875" style="14" customWidth="1"/>
    <col min="13826" max="13826" width="53.140625" style="14" customWidth="1"/>
    <col min="13827" max="13829" width="12.140625" style="14" customWidth="1"/>
    <col min="13830" max="14080" width="9.140625" style="14"/>
    <col min="14081" max="14081" width="13.85546875" style="14" customWidth="1"/>
    <col min="14082" max="14082" width="53.140625" style="14" customWidth="1"/>
    <col min="14083" max="14085" width="12.140625" style="14" customWidth="1"/>
    <col min="14086" max="14336" width="9.140625" style="14"/>
    <col min="14337" max="14337" width="13.85546875" style="14" customWidth="1"/>
    <col min="14338" max="14338" width="53.140625" style="14" customWidth="1"/>
    <col min="14339" max="14341" width="12.140625" style="14" customWidth="1"/>
    <col min="14342" max="14592" width="9.140625" style="14"/>
    <col min="14593" max="14593" width="13.85546875" style="14" customWidth="1"/>
    <col min="14594" max="14594" width="53.140625" style="14" customWidth="1"/>
    <col min="14595" max="14597" width="12.140625" style="14" customWidth="1"/>
    <col min="14598" max="14848" width="9.140625" style="14"/>
    <col min="14849" max="14849" width="13.85546875" style="14" customWidth="1"/>
    <col min="14850" max="14850" width="53.140625" style="14" customWidth="1"/>
    <col min="14851" max="14853" width="12.140625" style="14" customWidth="1"/>
    <col min="14854" max="15104" width="9.140625" style="14"/>
    <col min="15105" max="15105" width="13.85546875" style="14" customWidth="1"/>
    <col min="15106" max="15106" width="53.140625" style="14" customWidth="1"/>
    <col min="15107" max="15109" width="12.140625" style="14" customWidth="1"/>
    <col min="15110" max="15360" width="9.140625" style="14"/>
    <col min="15361" max="15361" width="13.85546875" style="14" customWidth="1"/>
    <col min="15362" max="15362" width="53.140625" style="14" customWidth="1"/>
    <col min="15363" max="15365" width="12.140625" style="14" customWidth="1"/>
    <col min="15366" max="15616" width="9.140625" style="14"/>
    <col min="15617" max="15617" width="13.85546875" style="14" customWidth="1"/>
    <col min="15618" max="15618" width="53.140625" style="14" customWidth="1"/>
    <col min="15619" max="15621" width="12.140625" style="14" customWidth="1"/>
    <col min="15622" max="15872" width="9.140625" style="14"/>
    <col min="15873" max="15873" width="13.85546875" style="14" customWidth="1"/>
    <col min="15874" max="15874" width="53.140625" style="14" customWidth="1"/>
    <col min="15875" max="15877" width="12.140625" style="14" customWidth="1"/>
    <col min="15878" max="16128" width="9.140625" style="14"/>
    <col min="16129" max="16129" width="13.85546875" style="14" customWidth="1"/>
    <col min="16130" max="16130" width="53.140625" style="14" customWidth="1"/>
    <col min="16131" max="16133" width="12.140625" style="14" customWidth="1"/>
    <col min="16134" max="16384" width="9.140625" style="14"/>
  </cols>
  <sheetData>
    <row r="1" spans="1:7" s="3" customFormat="1" ht="16.5" customHeight="1" thickBot="1" x14ac:dyDescent="0.3">
      <c r="A1" s="712" t="s">
        <v>596</v>
      </c>
      <c r="B1" s="713"/>
      <c r="C1" s="713"/>
      <c r="D1" s="713"/>
      <c r="E1" s="713"/>
    </row>
    <row r="2" spans="1:7" s="6" customFormat="1" ht="21" customHeight="1" thickBot="1" x14ac:dyDescent="0.3">
      <c r="A2" s="5" t="s">
        <v>0</v>
      </c>
      <c r="B2" s="706" t="s">
        <v>371</v>
      </c>
      <c r="C2" s="708" t="s">
        <v>3</v>
      </c>
      <c r="D2" s="708"/>
      <c r="E2" s="709"/>
      <c r="G2" s="554"/>
    </row>
    <row r="3" spans="1:7" s="6" customFormat="1" ht="24.75" thickBot="1" x14ac:dyDescent="0.3">
      <c r="A3" s="5" t="s">
        <v>4</v>
      </c>
      <c r="B3" s="707"/>
      <c r="C3" s="710"/>
      <c r="D3" s="710"/>
      <c r="E3" s="711"/>
    </row>
    <row r="4" spans="1:7" s="9" customFormat="1" ht="15.95" customHeight="1" thickBot="1" x14ac:dyDescent="0.3">
      <c r="A4" s="7"/>
      <c r="B4" s="7"/>
      <c r="C4" s="8"/>
      <c r="E4" s="549" t="s">
        <v>426</v>
      </c>
    </row>
    <row r="5" spans="1:7" ht="36.75" thickBot="1" x14ac:dyDescent="0.3">
      <c r="A5" s="325" t="s">
        <v>5</v>
      </c>
      <c r="B5" s="327" t="s">
        <v>6</v>
      </c>
      <c r="C5" s="12" t="s">
        <v>432</v>
      </c>
      <c r="D5" s="12" t="s">
        <v>383</v>
      </c>
      <c r="E5" s="13" t="s">
        <v>424</v>
      </c>
    </row>
    <row r="6" spans="1:7" s="19" customFormat="1" ht="12.95" customHeight="1" thickBot="1" x14ac:dyDescent="0.3">
      <c r="A6" s="15" t="s">
        <v>7</v>
      </c>
      <c r="B6" s="16" t="s">
        <v>8</v>
      </c>
      <c r="C6" s="16" t="s">
        <v>9</v>
      </c>
      <c r="D6" s="17" t="s">
        <v>10</v>
      </c>
      <c r="E6" s="18" t="s">
        <v>336</v>
      </c>
    </row>
    <row r="7" spans="1:7" s="19" customFormat="1" ht="15.95" customHeight="1" thickBot="1" x14ac:dyDescent="0.3">
      <c r="A7" s="703" t="s">
        <v>12</v>
      </c>
      <c r="B7" s="704"/>
      <c r="C7" s="704"/>
      <c r="D7" s="704"/>
      <c r="E7" s="705"/>
    </row>
    <row r="8" spans="1:7" s="19" customFormat="1" ht="12" customHeight="1" thickBot="1" x14ac:dyDescent="0.3">
      <c r="A8" s="22" t="s">
        <v>13</v>
      </c>
      <c r="B8" s="23" t="s">
        <v>14</v>
      </c>
      <c r="C8" s="24">
        <f>+C9+C10+C11+C12+C13+C14</f>
        <v>126681</v>
      </c>
      <c r="D8" s="25">
        <v>143069</v>
      </c>
      <c r="E8" s="26">
        <v>143069</v>
      </c>
    </row>
    <row r="9" spans="1:7" s="32" customFormat="1" ht="12" customHeight="1" x14ac:dyDescent="0.2">
      <c r="A9" s="27" t="s">
        <v>15</v>
      </c>
      <c r="B9" s="28" t="s">
        <v>16</v>
      </c>
      <c r="C9" s="29">
        <v>44753</v>
      </c>
      <c r="D9" s="30">
        <v>44934</v>
      </c>
      <c r="E9" s="31">
        <v>44934</v>
      </c>
    </row>
    <row r="10" spans="1:7" s="38" customFormat="1" ht="12" customHeight="1" x14ac:dyDescent="0.2">
      <c r="A10" s="33" t="s">
        <v>17</v>
      </c>
      <c r="B10" s="34" t="s">
        <v>18</v>
      </c>
      <c r="C10" s="35">
        <v>50012</v>
      </c>
      <c r="D10" s="36">
        <v>48692</v>
      </c>
      <c r="E10" s="37">
        <v>48692</v>
      </c>
    </row>
    <row r="11" spans="1:7" s="38" customFormat="1" ht="12" customHeight="1" x14ac:dyDescent="0.2">
      <c r="A11" s="33" t="s">
        <v>19</v>
      </c>
      <c r="B11" s="34" t="s">
        <v>20</v>
      </c>
      <c r="C11" s="35">
        <v>28405</v>
      </c>
      <c r="D11" s="36">
        <v>36551</v>
      </c>
      <c r="E11" s="37">
        <v>36551</v>
      </c>
    </row>
    <row r="12" spans="1:7" s="38" customFormat="1" ht="12" customHeight="1" x14ac:dyDescent="0.2">
      <c r="A12" s="33" t="s">
        <v>21</v>
      </c>
      <c r="B12" s="34" t="s">
        <v>22</v>
      </c>
      <c r="C12" s="35">
        <v>3511</v>
      </c>
      <c r="D12" s="36">
        <v>3541</v>
      </c>
      <c r="E12" s="37">
        <v>3541</v>
      </c>
    </row>
    <row r="13" spans="1:7" s="38" customFormat="1" ht="12" customHeight="1" x14ac:dyDescent="0.2">
      <c r="A13" s="33" t="s">
        <v>23</v>
      </c>
      <c r="B13" s="34" t="s">
        <v>24</v>
      </c>
      <c r="C13" s="35"/>
      <c r="D13" s="36"/>
      <c r="E13" s="37"/>
    </row>
    <row r="14" spans="1:7" s="32" customFormat="1" ht="12" customHeight="1" thickBot="1" x14ac:dyDescent="0.25">
      <c r="A14" s="39" t="s">
        <v>25</v>
      </c>
      <c r="B14" s="40" t="s">
        <v>26</v>
      </c>
      <c r="C14" s="35"/>
      <c r="D14" s="36">
        <v>9351</v>
      </c>
      <c r="E14" s="37">
        <v>9351</v>
      </c>
    </row>
    <row r="15" spans="1:7" s="32" customFormat="1" ht="12" customHeight="1" thickBot="1" x14ac:dyDescent="0.3">
      <c r="A15" s="22" t="s">
        <v>27</v>
      </c>
      <c r="B15" s="41" t="s">
        <v>28</v>
      </c>
      <c r="C15" s="24">
        <f>+C16+C17+C18+C19+C20</f>
        <v>63900</v>
      </c>
      <c r="D15" s="25">
        <v>63900</v>
      </c>
      <c r="E15" s="26">
        <v>53908</v>
      </c>
    </row>
    <row r="16" spans="1:7" s="32" customFormat="1" ht="12" customHeight="1" x14ac:dyDescent="0.2">
      <c r="A16" s="27" t="s">
        <v>29</v>
      </c>
      <c r="B16" s="28" t="s">
        <v>30</v>
      </c>
      <c r="C16" s="29"/>
      <c r="D16" s="30"/>
      <c r="E16" s="31"/>
    </row>
    <row r="17" spans="1:5" s="32" customFormat="1" ht="12" customHeight="1" x14ac:dyDescent="0.2">
      <c r="A17" s="33" t="s">
        <v>31</v>
      </c>
      <c r="B17" s="34" t="s">
        <v>32</v>
      </c>
      <c r="C17" s="35"/>
      <c r="D17" s="36"/>
      <c r="E17" s="37"/>
    </row>
    <row r="18" spans="1:5" s="32" customFormat="1" ht="12" customHeight="1" x14ac:dyDescent="0.2">
      <c r="A18" s="33" t="s">
        <v>33</v>
      </c>
      <c r="B18" s="34" t="s">
        <v>34</v>
      </c>
      <c r="C18" s="35"/>
      <c r="D18" s="36"/>
      <c r="E18" s="37"/>
    </row>
    <row r="19" spans="1:5" s="32" customFormat="1" ht="12" customHeight="1" x14ac:dyDescent="0.2">
      <c r="A19" s="33" t="s">
        <v>35</v>
      </c>
      <c r="B19" s="34" t="s">
        <v>36</v>
      </c>
      <c r="C19" s="35"/>
      <c r="D19" s="36"/>
      <c r="E19" s="37"/>
    </row>
    <row r="20" spans="1:5" s="32" customFormat="1" ht="12" customHeight="1" x14ac:dyDescent="0.2">
      <c r="A20" s="33" t="s">
        <v>37</v>
      </c>
      <c r="B20" s="34" t="s">
        <v>38</v>
      </c>
      <c r="C20" s="35">
        <v>63900</v>
      </c>
      <c r="D20" s="36">
        <v>63900</v>
      </c>
      <c r="E20" s="37">
        <v>53908</v>
      </c>
    </row>
    <row r="21" spans="1:5" s="38" customFormat="1" ht="12" customHeight="1" thickBot="1" x14ac:dyDescent="0.25">
      <c r="A21" s="39" t="s">
        <v>39</v>
      </c>
      <c r="B21" s="40" t="s">
        <v>40</v>
      </c>
      <c r="C21" s="42"/>
      <c r="D21" s="43"/>
      <c r="E21" s="44"/>
    </row>
    <row r="22" spans="1:5" s="38" customFormat="1" ht="12.75" customHeight="1" thickBot="1" x14ac:dyDescent="0.3">
      <c r="A22" s="22" t="s">
        <v>41</v>
      </c>
      <c r="B22" s="321" t="s">
        <v>42</v>
      </c>
      <c r="C22" s="24">
        <f>+C23+C24+C25+C26+C27</f>
        <v>41855</v>
      </c>
      <c r="D22" s="25">
        <v>310848</v>
      </c>
      <c r="E22" s="26">
        <v>304848</v>
      </c>
    </row>
    <row r="23" spans="1:5" s="38" customFormat="1" ht="12" customHeight="1" x14ac:dyDescent="0.2">
      <c r="A23" s="27" t="s">
        <v>43</v>
      </c>
      <c r="B23" s="28" t="s">
        <v>44</v>
      </c>
      <c r="C23" s="29"/>
      <c r="D23" s="30">
        <v>140</v>
      </c>
      <c r="E23" s="31">
        <v>140</v>
      </c>
    </row>
    <row r="24" spans="1:5" s="32" customFormat="1" ht="12" customHeight="1" x14ac:dyDescent="0.2">
      <c r="A24" s="33" t="s">
        <v>45</v>
      </c>
      <c r="B24" s="34" t="s">
        <v>46</v>
      </c>
      <c r="C24" s="35"/>
      <c r="D24" s="36"/>
      <c r="E24" s="37"/>
    </row>
    <row r="25" spans="1:5" s="38" customFormat="1" ht="12" customHeight="1" x14ac:dyDescent="0.2">
      <c r="A25" s="33" t="s">
        <v>47</v>
      </c>
      <c r="B25" s="34" t="s">
        <v>48</v>
      </c>
      <c r="C25" s="35"/>
      <c r="D25" s="36"/>
      <c r="E25" s="37"/>
    </row>
    <row r="26" spans="1:5" s="38" customFormat="1" ht="12" customHeight="1" x14ac:dyDescent="0.2">
      <c r="A26" s="33" t="s">
        <v>49</v>
      </c>
      <c r="B26" s="34" t="s">
        <v>50</v>
      </c>
      <c r="C26" s="35"/>
      <c r="D26" s="36"/>
      <c r="E26" s="37"/>
    </row>
    <row r="27" spans="1:5" s="38" customFormat="1" ht="12" customHeight="1" x14ac:dyDescent="0.2">
      <c r="A27" s="33" t="s">
        <v>51</v>
      </c>
      <c r="B27" s="34" t="s">
        <v>52</v>
      </c>
      <c r="C27" s="35">
        <v>41855</v>
      </c>
      <c r="D27" s="36">
        <v>310708</v>
      </c>
      <c r="E27" s="37">
        <v>304708</v>
      </c>
    </row>
    <row r="28" spans="1:5" s="38" customFormat="1" ht="12" customHeight="1" thickBot="1" x14ac:dyDescent="0.25">
      <c r="A28" s="39" t="s">
        <v>53</v>
      </c>
      <c r="B28" s="40" t="s">
        <v>54</v>
      </c>
      <c r="C28" s="42"/>
      <c r="D28" s="43"/>
      <c r="E28" s="44"/>
    </row>
    <row r="29" spans="1:5" s="38" customFormat="1" ht="12" customHeight="1" thickBot="1" x14ac:dyDescent="0.3">
      <c r="A29" s="22" t="s">
        <v>55</v>
      </c>
      <c r="B29" s="23" t="s">
        <v>56</v>
      </c>
      <c r="C29" s="45">
        <f>+C30+C31+C32+C33+C34+C35+C36</f>
        <v>92600</v>
      </c>
      <c r="D29" s="45">
        <v>97772</v>
      </c>
      <c r="E29" s="46">
        <v>97665</v>
      </c>
    </row>
    <row r="30" spans="1:5" s="38" customFormat="1" ht="12" customHeight="1" x14ac:dyDescent="0.2">
      <c r="A30" s="27" t="s">
        <v>57</v>
      </c>
      <c r="B30" s="28" t="s">
        <v>58</v>
      </c>
      <c r="C30" s="29">
        <v>6500</v>
      </c>
      <c r="D30" s="29">
        <v>7747</v>
      </c>
      <c r="E30" s="31">
        <v>7747</v>
      </c>
    </row>
    <row r="31" spans="1:5" s="38" customFormat="1" ht="12" customHeight="1" x14ac:dyDescent="0.2">
      <c r="A31" s="33" t="s">
        <v>59</v>
      </c>
      <c r="B31" s="34" t="s">
        <v>60</v>
      </c>
      <c r="C31" s="35"/>
      <c r="D31" s="35"/>
      <c r="E31" s="37"/>
    </row>
    <row r="32" spans="1:5" s="38" customFormat="1" ht="12" customHeight="1" x14ac:dyDescent="0.2">
      <c r="A32" s="33" t="s">
        <v>61</v>
      </c>
      <c r="B32" s="34" t="s">
        <v>62</v>
      </c>
      <c r="C32" s="35">
        <v>81150</v>
      </c>
      <c r="D32" s="35">
        <v>83481</v>
      </c>
      <c r="E32" s="37">
        <v>83481</v>
      </c>
    </row>
    <row r="33" spans="1:5" s="38" customFormat="1" ht="12" customHeight="1" x14ac:dyDescent="0.2">
      <c r="A33" s="33" t="s">
        <v>63</v>
      </c>
      <c r="B33" s="34" t="s">
        <v>64</v>
      </c>
      <c r="C33" s="35"/>
      <c r="D33" s="35"/>
      <c r="E33" s="37"/>
    </row>
    <row r="34" spans="1:5" s="38" customFormat="1" ht="12" customHeight="1" x14ac:dyDescent="0.2">
      <c r="A34" s="33" t="s">
        <v>65</v>
      </c>
      <c r="B34" s="34" t="s">
        <v>66</v>
      </c>
      <c r="C34" s="35">
        <v>4000</v>
      </c>
      <c r="D34" s="35">
        <v>5062</v>
      </c>
      <c r="E34" s="37">
        <v>5062</v>
      </c>
    </row>
    <row r="35" spans="1:5" s="38" customFormat="1" ht="12" customHeight="1" x14ac:dyDescent="0.2">
      <c r="A35" s="33" t="s">
        <v>67</v>
      </c>
      <c r="B35" s="34" t="s">
        <v>68</v>
      </c>
      <c r="C35" s="35"/>
      <c r="D35" s="35"/>
      <c r="E35" s="37"/>
    </row>
    <row r="36" spans="1:5" s="38" customFormat="1" ht="12" customHeight="1" thickBot="1" x14ac:dyDescent="0.25">
      <c r="A36" s="39" t="s">
        <v>69</v>
      </c>
      <c r="B36" s="40" t="s">
        <v>70</v>
      </c>
      <c r="C36" s="42">
        <v>950</v>
      </c>
      <c r="D36" s="42">
        <v>1482</v>
      </c>
      <c r="E36" s="44">
        <v>1375</v>
      </c>
    </row>
    <row r="37" spans="1:5" s="38" customFormat="1" ht="12" customHeight="1" thickBot="1" x14ac:dyDescent="0.3">
      <c r="A37" s="22" t="s">
        <v>71</v>
      </c>
      <c r="B37" s="23" t="s">
        <v>72</v>
      </c>
      <c r="C37" s="24">
        <v>12868</v>
      </c>
      <c r="D37" s="25">
        <v>16891</v>
      </c>
      <c r="E37" s="26">
        <v>13038</v>
      </c>
    </row>
    <row r="38" spans="1:5" s="38" customFormat="1" ht="12" customHeight="1" x14ac:dyDescent="0.2">
      <c r="A38" s="27" t="s">
        <v>73</v>
      </c>
      <c r="B38" s="28" t="s">
        <v>74</v>
      </c>
      <c r="C38" s="29"/>
      <c r="D38" s="30">
        <v>353</v>
      </c>
      <c r="E38" s="31">
        <v>353</v>
      </c>
    </row>
    <row r="39" spans="1:5" s="38" customFormat="1" ht="12" customHeight="1" x14ac:dyDescent="0.2">
      <c r="A39" s="33" t="s">
        <v>75</v>
      </c>
      <c r="B39" s="34" t="s">
        <v>76</v>
      </c>
      <c r="C39" s="35">
        <v>536</v>
      </c>
      <c r="D39" s="36">
        <v>921</v>
      </c>
      <c r="E39" s="37">
        <v>919</v>
      </c>
    </row>
    <row r="40" spans="1:5" s="38" customFormat="1" ht="12" customHeight="1" x14ac:dyDescent="0.2">
      <c r="A40" s="33" t="s">
        <v>77</v>
      </c>
      <c r="B40" s="34" t="s">
        <v>78</v>
      </c>
      <c r="C40" s="35">
        <v>244</v>
      </c>
      <c r="D40" s="36">
        <v>544</v>
      </c>
      <c r="E40" s="37">
        <v>452</v>
      </c>
    </row>
    <row r="41" spans="1:5" s="38" customFormat="1" ht="12" customHeight="1" x14ac:dyDescent="0.2">
      <c r="A41" s="33" t="s">
        <v>79</v>
      </c>
      <c r="B41" s="34" t="s">
        <v>80</v>
      </c>
      <c r="C41" s="35">
        <v>1500</v>
      </c>
      <c r="D41" s="36">
        <v>2100</v>
      </c>
      <c r="E41" s="37">
        <v>2081</v>
      </c>
    </row>
    <row r="42" spans="1:5" s="38" customFormat="1" ht="12" customHeight="1" x14ac:dyDescent="0.2">
      <c r="A42" s="33" t="s">
        <v>81</v>
      </c>
      <c r="B42" s="34" t="s">
        <v>82</v>
      </c>
      <c r="C42" s="35">
        <v>3600</v>
      </c>
      <c r="D42" s="36">
        <v>3600</v>
      </c>
      <c r="E42" s="37">
        <v>2981</v>
      </c>
    </row>
    <row r="43" spans="1:5" s="38" customFormat="1" ht="12" customHeight="1" x14ac:dyDescent="0.2">
      <c r="A43" s="33" t="s">
        <v>83</v>
      </c>
      <c r="B43" s="34" t="s">
        <v>84</v>
      </c>
      <c r="C43" s="35">
        <v>3100</v>
      </c>
      <c r="D43" s="36">
        <v>3375</v>
      </c>
      <c r="E43" s="37">
        <v>1144</v>
      </c>
    </row>
    <row r="44" spans="1:5" s="38" customFormat="1" ht="12" customHeight="1" x14ac:dyDescent="0.2">
      <c r="A44" s="33" t="s">
        <v>85</v>
      </c>
      <c r="B44" s="34" t="s">
        <v>86</v>
      </c>
      <c r="C44" s="35">
        <v>288</v>
      </c>
      <c r="D44" s="36">
        <v>1788</v>
      </c>
      <c r="E44" s="37">
        <v>955</v>
      </c>
    </row>
    <row r="45" spans="1:5" s="38" customFormat="1" ht="12" customHeight="1" x14ac:dyDescent="0.2">
      <c r="A45" s="33" t="s">
        <v>87</v>
      </c>
      <c r="B45" s="34" t="s">
        <v>88</v>
      </c>
      <c r="C45" s="35">
        <v>500</v>
      </c>
      <c r="D45" s="36">
        <v>800</v>
      </c>
      <c r="E45" s="37">
        <v>770</v>
      </c>
    </row>
    <row r="46" spans="1:5" s="38" customFormat="1" ht="12" customHeight="1" x14ac:dyDescent="0.2">
      <c r="A46" s="33" t="s">
        <v>89</v>
      </c>
      <c r="B46" s="34" t="s">
        <v>90</v>
      </c>
      <c r="C46" s="48"/>
      <c r="D46" s="49"/>
      <c r="E46" s="50"/>
    </row>
    <row r="47" spans="1:5" s="38" customFormat="1" ht="12" customHeight="1" x14ac:dyDescent="0.2">
      <c r="A47" s="39" t="s">
        <v>91</v>
      </c>
      <c r="B47" s="40" t="s">
        <v>92</v>
      </c>
      <c r="C47" s="51"/>
      <c r="D47" s="52">
        <v>10</v>
      </c>
      <c r="E47" s="53">
        <v>10</v>
      </c>
    </row>
    <row r="48" spans="1:5" s="38" customFormat="1" ht="12" customHeight="1" thickBot="1" x14ac:dyDescent="0.25">
      <c r="A48" s="39" t="s">
        <v>93</v>
      </c>
      <c r="B48" s="40" t="s">
        <v>94</v>
      </c>
      <c r="C48" s="51">
        <v>3100</v>
      </c>
      <c r="D48" s="52">
        <v>3400</v>
      </c>
      <c r="E48" s="53">
        <v>3373</v>
      </c>
    </row>
    <row r="49" spans="1:5" s="38" customFormat="1" ht="12" customHeight="1" thickBot="1" x14ac:dyDescent="0.3">
      <c r="A49" s="22" t="s">
        <v>95</v>
      </c>
      <c r="B49" s="23" t="s">
        <v>96</v>
      </c>
      <c r="C49" s="24">
        <f>SUM(C50:C54)</f>
        <v>0</v>
      </c>
      <c r="D49" s="25"/>
      <c r="E49" s="26"/>
    </row>
    <row r="50" spans="1:5" s="38" customFormat="1" ht="12" customHeight="1" x14ac:dyDescent="0.2">
      <c r="A50" s="27" t="s">
        <v>97</v>
      </c>
      <c r="B50" s="28" t="s">
        <v>98</v>
      </c>
      <c r="C50" s="54"/>
      <c r="D50" s="55"/>
      <c r="E50" s="56"/>
    </row>
    <row r="51" spans="1:5" s="38" customFormat="1" ht="12" customHeight="1" x14ac:dyDescent="0.2">
      <c r="A51" s="33" t="s">
        <v>99</v>
      </c>
      <c r="B51" s="34" t="s">
        <v>100</v>
      </c>
      <c r="C51" s="48"/>
      <c r="D51" s="49"/>
      <c r="E51" s="50"/>
    </row>
    <row r="52" spans="1:5" s="38" customFormat="1" ht="12" customHeight="1" x14ac:dyDescent="0.2">
      <c r="A52" s="33" t="s">
        <v>101</v>
      </c>
      <c r="B52" s="34" t="s">
        <v>102</v>
      </c>
      <c r="C52" s="48"/>
      <c r="D52" s="49"/>
      <c r="E52" s="50"/>
    </row>
    <row r="53" spans="1:5" s="38" customFormat="1" ht="12" customHeight="1" x14ac:dyDescent="0.2">
      <c r="A53" s="33" t="s">
        <v>103</v>
      </c>
      <c r="B53" s="34" t="s">
        <v>104</v>
      </c>
      <c r="C53" s="48"/>
      <c r="D53" s="49"/>
      <c r="E53" s="50"/>
    </row>
    <row r="54" spans="1:5" s="38" customFormat="1" ht="12" customHeight="1" thickBot="1" x14ac:dyDescent="0.25">
      <c r="A54" s="39" t="s">
        <v>105</v>
      </c>
      <c r="B54" s="40" t="s">
        <v>106</v>
      </c>
      <c r="C54" s="51"/>
      <c r="D54" s="52"/>
      <c r="E54" s="53"/>
    </row>
    <row r="55" spans="1:5" s="38" customFormat="1" ht="12" customHeight="1" thickBot="1" x14ac:dyDescent="0.3">
      <c r="A55" s="22" t="s">
        <v>107</v>
      </c>
      <c r="B55" s="23" t="s">
        <v>108</v>
      </c>
      <c r="C55" s="24">
        <f>SUM(C56:C58)</f>
        <v>1664</v>
      </c>
      <c r="D55" s="25">
        <v>1664</v>
      </c>
      <c r="E55" s="26">
        <v>205</v>
      </c>
    </row>
    <row r="56" spans="1:5" s="38" customFormat="1" ht="12" customHeight="1" x14ac:dyDescent="0.2">
      <c r="A56" s="27" t="s">
        <v>109</v>
      </c>
      <c r="B56" s="28" t="s">
        <v>110</v>
      </c>
      <c r="C56" s="29"/>
      <c r="D56" s="30"/>
      <c r="E56" s="31"/>
    </row>
    <row r="57" spans="1:5" s="38" customFormat="1" ht="12" customHeight="1" x14ac:dyDescent="0.2">
      <c r="A57" s="33" t="s">
        <v>111</v>
      </c>
      <c r="B57" s="34" t="s">
        <v>112</v>
      </c>
      <c r="C57" s="35"/>
      <c r="D57" s="36"/>
      <c r="E57" s="37"/>
    </row>
    <row r="58" spans="1:5" s="38" customFormat="1" ht="12" customHeight="1" x14ac:dyDescent="0.2">
      <c r="A58" s="33" t="s">
        <v>113</v>
      </c>
      <c r="B58" s="34" t="s">
        <v>114</v>
      </c>
      <c r="C58" s="35">
        <v>1664</v>
      </c>
      <c r="D58" s="36">
        <v>1664</v>
      </c>
      <c r="E58" s="37">
        <v>205</v>
      </c>
    </row>
    <row r="59" spans="1:5" s="38" customFormat="1" ht="12" customHeight="1" thickBot="1" x14ac:dyDescent="0.25">
      <c r="A59" s="39" t="s">
        <v>115</v>
      </c>
      <c r="B59" s="40" t="s">
        <v>116</v>
      </c>
      <c r="C59" s="42"/>
      <c r="D59" s="43"/>
      <c r="E59" s="44"/>
    </row>
    <row r="60" spans="1:5" s="38" customFormat="1" ht="12" customHeight="1" thickBot="1" x14ac:dyDescent="0.3">
      <c r="A60" s="22" t="s">
        <v>117</v>
      </c>
      <c r="B60" s="41" t="s">
        <v>118</v>
      </c>
      <c r="C60" s="24">
        <f>SUM(C61:C63)</f>
        <v>0</v>
      </c>
      <c r="D60" s="25">
        <v>12978</v>
      </c>
      <c r="E60" s="26">
        <v>11781</v>
      </c>
    </row>
    <row r="61" spans="1:5" s="38" customFormat="1" ht="12" customHeight="1" x14ac:dyDescent="0.2">
      <c r="A61" s="27" t="s">
        <v>119</v>
      </c>
      <c r="B61" s="28" t="s">
        <v>120</v>
      </c>
      <c r="C61" s="48"/>
      <c r="D61" s="49"/>
      <c r="E61" s="50"/>
    </row>
    <row r="62" spans="1:5" s="38" customFormat="1" ht="12" customHeight="1" x14ac:dyDescent="0.2">
      <c r="A62" s="33" t="s">
        <v>121</v>
      </c>
      <c r="B62" s="34" t="s">
        <v>122</v>
      </c>
      <c r="C62" s="48"/>
      <c r="D62" s="49"/>
      <c r="E62" s="50"/>
    </row>
    <row r="63" spans="1:5" s="38" customFormat="1" ht="12" customHeight="1" x14ac:dyDescent="0.2">
      <c r="A63" s="33" t="s">
        <v>123</v>
      </c>
      <c r="B63" s="34" t="s">
        <v>124</v>
      </c>
      <c r="C63" s="48"/>
      <c r="D63" s="49">
        <v>12978</v>
      </c>
      <c r="E63" s="50">
        <v>11781</v>
      </c>
    </row>
    <row r="64" spans="1:5" s="38" customFormat="1" ht="12" customHeight="1" thickBot="1" x14ac:dyDescent="0.25">
      <c r="A64" s="39" t="s">
        <v>125</v>
      </c>
      <c r="B64" s="40" t="s">
        <v>126</v>
      </c>
      <c r="C64" s="48"/>
      <c r="D64" s="49"/>
      <c r="E64" s="50"/>
    </row>
    <row r="65" spans="1:5" s="38" customFormat="1" ht="12" customHeight="1" thickBot="1" x14ac:dyDescent="0.3">
      <c r="A65" s="22" t="s">
        <v>127</v>
      </c>
      <c r="B65" s="23" t="s">
        <v>128</v>
      </c>
      <c r="C65" s="45">
        <f>+C8+C15+C22+C29+C37+C49+C55+C60</f>
        <v>339568</v>
      </c>
      <c r="D65" s="57">
        <v>647122</v>
      </c>
      <c r="E65" s="46">
        <v>624514</v>
      </c>
    </row>
    <row r="66" spans="1:5" s="38" customFormat="1" ht="12" customHeight="1" thickBot="1" x14ac:dyDescent="0.2">
      <c r="A66" s="58" t="s">
        <v>129</v>
      </c>
      <c r="B66" s="41" t="s">
        <v>130</v>
      </c>
      <c r="C66" s="24">
        <f>SUM(C67:C69)</f>
        <v>0</v>
      </c>
      <c r="D66" s="25"/>
      <c r="E66" s="26"/>
    </row>
    <row r="67" spans="1:5" s="38" customFormat="1" ht="12" customHeight="1" x14ac:dyDescent="0.2">
      <c r="A67" s="27" t="s">
        <v>131</v>
      </c>
      <c r="B67" s="28" t="s">
        <v>132</v>
      </c>
      <c r="C67" s="48"/>
      <c r="D67" s="49"/>
      <c r="E67" s="50"/>
    </row>
    <row r="68" spans="1:5" s="38" customFormat="1" ht="12" customHeight="1" x14ac:dyDescent="0.2">
      <c r="A68" s="33" t="s">
        <v>133</v>
      </c>
      <c r="B68" s="34" t="s">
        <v>134</v>
      </c>
      <c r="C68" s="48"/>
      <c r="D68" s="49"/>
      <c r="E68" s="50"/>
    </row>
    <row r="69" spans="1:5" s="38" customFormat="1" ht="12" customHeight="1" thickBot="1" x14ac:dyDescent="0.25">
      <c r="A69" s="39" t="s">
        <v>135</v>
      </c>
      <c r="B69" s="59" t="s">
        <v>136</v>
      </c>
      <c r="C69" s="48"/>
      <c r="D69" s="60"/>
      <c r="E69" s="50"/>
    </row>
    <row r="70" spans="1:5" s="38" customFormat="1" ht="12" customHeight="1" thickBot="1" x14ac:dyDescent="0.2">
      <c r="A70" s="58" t="s">
        <v>137</v>
      </c>
      <c r="B70" s="41" t="s">
        <v>138</v>
      </c>
      <c r="C70" s="24">
        <f>SUM(C71:C74)</f>
        <v>0</v>
      </c>
      <c r="D70" s="24">
        <v>20500</v>
      </c>
      <c r="E70" s="26">
        <v>20500</v>
      </c>
    </row>
    <row r="71" spans="1:5" s="38" customFormat="1" ht="12" customHeight="1" x14ac:dyDescent="0.2">
      <c r="A71" s="27" t="s">
        <v>139</v>
      </c>
      <c r="B71" s="28" t="s">
        <v>140</v>
      </c>
      <c r="C71" s="48"/>
      <c r="D71" s="48">
        <v>20500</v>
      </c>
      <c r="E71" s="50">
        <v>20500</v>
      </c>
    </row>
    <row r="72" spans="1:5" s="38" customFormat="1" ht="12" customHeight="1" x14ac:dyDescent="0.2">
      <c r="A72" s="33" t="s">
        <v>141</v>
      </c>
      <c r="B72" s="34" t="s">
        <v>142</v>
      </c>
      <c r="C72" s="48"/>
      <c r="D72" s="48"/>
      <c r="E72" s="50"/>
    </row>
    <row r="73" spans="1:5" s="38" customFormat="1" ht="12" customHeight="1" x14ac:dyDescent="0.2">
      <c r="A73" s="33" t="s">
        <v>143</v>
      </c>
      <c r="B73" s="34" t="s">
        <v>144</v>
      </c>
      <c r="C73" s="48"/>
      <c r="D73" s="48"/>
      <c r="E73" s="50"/>
    </row>
    <row r="74" spans="1:5" s="38" customFormat="1" ht="12" customHeight="1" thickBot="1" x14ac:dyDescent="0.25">
      <c r="A74" s="39" t="s">
        <v>145</v>
      </c>
      <c r="B74" s="40" t="s">
        <v>146</v>
      </c>
      <c r="C74" s="48"/>
      <c r="D74" s="48"/>
      <c r="E74" s="50"/>
    </row>
    <row r="75" spans="1:5" s="38" customFormat="1" ht="12" customHeight="1" thickBot="1" x14ac:dyDescent="0.2">
      <c r="A75" s="58" t="s">
        <v>147</v>
      </c>
      <c r="B75" s="41" t="s">
        <v>148</v>
      </c>
      <c r="C75" s="24">
        <f>SUM(C76:C77)</f>
        <v>122901</v>
      </c>
      <c r="D75" s="24">
        <v>82357</v>
      </c>
      <c r="E75" s="26">
        <v>82357</v>
      </c>
    </row>
    <row r="76" spans="1:5" s="38" customFormat="1" ht="12" customHeight="1" x14ac:dyDescent="0.2">
      <c r="A76" s="27" t="s">
        <v>149</v>
      </c>
      <c r="B76" s="28" t="s">
        <v>150</v>
      </c>
      <c r="C76" s="48">
        <v>122901</v>
      </c>
      <c r="D76" s="48">
        <v>82357</v>
      </c>
      <c r="E76" s="50">
        <v>82357</v>
      </c>
    </row>
    <row r="77" spans="1:5" s="38" customFormat="1" ht="12" customHeight="1" thickBot="1" x14ac:dyDescent="0.25">
      <c r="A77" s="39" t="s">
        <v>151</v>
      </c>
      <c r="B77" s="40" t="s">
        <v>152</v>
      </c>
      <c r="C77" s="48"/>
      <c r="D77" s="48"/>
      <c r="E77" s="50"/>
    </row>
    <row r="78" spans="1:5" s="32" customFormat="1" ht="12" customHeight="1" thickBot="1" x14ac:dyDescent="0.2">
      <c r="A78" s="58" t="s">
        <v>153</v>
      </c>
      <c r="B78" s="41" t="s">
        <v>377</v>
      </c>
      <c r="C78" s="24">
        <v>115858</v>
      </c>
      <c r="D78" s="24">
        <v>145610</v>
      </c>
      <c r="E78" s="26">
        <v>145164</v>
      </c>
    </row>
    <row r="79" spans="1:5" s="38" customFormat="1" ht="12" customHeight="1" x14ac:dyDescent="0.2">
      <c r="A79" s="27" t="s">
        <v>155</v>
      </c>
      <c r="B79" s="28" t="s">
        <v>156</v>
      </c>
      <c r="C79" s="48"/>
      <c r="D79" s="48">
        <v>4507</v>
      </c>
      <c r="E79" s="50">
        <v>4507</v>
      </c>
    </row>
    <row r="80" spans="1:5" s="38" customFormat="1" ht="12" customHeight="1" x14ac:dyDescent="0.2">
      <c r="A80" s="33" t="s">
        <v>157</v>
      </c>
      <c r="B80" s="34" t="s">
        <v>158</v>
      </c>
      <c r="C80" s="48"/>
      <c r="D80" s="48"/>
      <c r="E80" s="50"/>
    </row>
    <row r="81" spans="1:14" s="38" customFormat="1" ht="12" customHeight="1" x14ac:dyDescent="0.2">
      <c r="A81" s="39" t="s">
        <v>159</v>
      </c>
      <c r="B81" s="40" t="s">
        <v>160</v>
      </c>
      <c r="C81" s="48"/>
      <c r="D81" s="48"/>
      <c r="E81" s="50"/>
    </row>
    <row r="82" spans="1:14" s="38" customFormat="1" ht="12" customHeight="1" thickBot="1" x14ac:dyDescent="0.3">
      <c r="A82" s="61" t="s">
        <v>161</v>
      </c>
      <c r="B82" s="266" t="s">
        <v>433</v>
      </c>
      <c r="C82" s="550">
        <v>115858</v>
      </c>
      <c r="D82" s="63">
        <v>141103</v>
      </c>
      <c r="E82" s="320">
        <v>140657</v>
      </c>
      <c r="F82" s="551"/>
      <c r="G82" s="551"/>
      <c r="H82" s="315"/>
      <c r="I82" s="551"/>
      <c r="J82" s="551"/>
      <c r="K82" s="315"/>
      <c r="L82" s="551"/>
      <c r="M82" s="551"/>
      <c r="N82" s="315"/>
    </row>
    <row r="83" spans="1:14" s="38" customFormat="1" ht="15.75" thickBot="1" x14ac:dyDescent="0.2">
      <c r="A83" s="58" t="s">
        <v>163</v>
      </c>
      <c r="B83" s="41" t="s">
        <v>164</v>
      </c>
      <c r="C83" s="24">
        <f>SUM(C84:C87)</f>
        <v>0</v>
      </c>
      <c r="D83" s="24"/>
      <c r="E83" s="552"/>
    </row>
    <row r="84" spans="1:14" s="38" customFormat="1" ht="12" customHeight="1" x14ac:dyDescent="0.2">
      <c r="A84" s="65" t="s">
        <v>165</v>
      </c>
      <c r="B84" s="28" t="s">
        <v>166</v>
      </c>
      <c r="C84" s="48"/>
      <c r="D84" s="48"/>
      <c r="E84" s="50"/>
    </row>
    <row r="85" spans="1:14" s="38" customFormat="1" ht="12" customHeight="1" x14ac:dyDescent="0.2">
      <c r="A85" s="66" t="s">
        <v>167</v>
      </c>
      <c r="B85" s="34" t="s">
        <v>168</v>
      </c>
      <c r="C85" s="48"/>
      <c r="D85" s="48"/>
      <c r="E85" s="50"/>
    </row>
    <row r="86" spans="1:14" s="38" customFormat="1" ht="12" customHeight="1" x14ac:dyDescent="0.2">
      <c r="A86" s="66" t="s">
        <v>169</v>
      </c>
      <c r="B86" s="34" t="s">
        <v>170</v>
      </c>
      <c r="C86" s="48"/>
      <c r="D86" s="48"/>
      <c r="E86" s="50"/>
    </row>
    <row r="87" spans="1:14" s="32" customFormat="1" ht="12" customHeight="1" thickBot="1" x14ac:dyDescent="0.25">
      <c r="A87" s="67" t="s">
        <v>171</v>
      </c>
      <c r="B87" s="40" t="s">
        <v>172</v>
      </c>
      <c r="C87" s="48"/>
      <c r="D87" s="48"/>
      <c r="E87" s="50"/>
    </row>
    <row r="88" spans="1:14" s="32" customFormat="1" ht="12" customHeight="1" thickBot="1" x14ac:dyDescent="0.2">
      <c r="A88" s="58" t="s">
        <v>173</v>
      </c>
      <c r="B88" s="41" t="s">
        <v>174</v>
      </c>
      <c r="C88" s="68"/>
      <c r="D88" s="68"/>
      <c r="E88" s="26"/>
    </row>
    <row r="89" spans="1:14" s="32" customFormat="1" ht="12" customHeight="1" thickBot="1" x14ac:dyDescent="0.2">
      <c r="A89" s="58" t="s">
        <v>175</v>
      </c>
      <c r="B89" s="41" t="s">
        <v>176</v>
      </c>
      <c r="C89" s="68"/>
      <c r="D89" s="68"/>
      <c r="E89" s="26"/>
    </row>
    <row r="90" spans="1:14" s="32" customFormat="1" ht="12" customHeight="1" thickBot="1" x14ac:dyDescent="0.2">
      <c r="A90" s="58" t="s">
        <v>177</v>
      </c>
      <c r="B90" s="69" t="s">
        <v>178</v>
      </c>
      <c r="C90" s="45">
        <f>+C66+C70+C75+C78+C83+C89+C88</f>
        <v>238759</v>
      </c>
      <c r="D90" s="45">
        <v>248467</v>
      </c>
      <c r="E90" s="46">
        <v>248021</v>
      </c>
    </row>
    <row r="91" spans="1:14" s="32" customFormat="1" ht="12" customHeight="1" thickBot="1" x14ac:dyDescent="0.2">
      <c r="A91" s="70" t="s">
        <v>179</v>
      </c>
      <c r="B91" s="71" t="s">
        <v>180</v>
      </c>
      <c r="C91" s="45">
        <f>+C65+C90</f>
        <v>578327</v>
      </c>
      <c r="D91" s="45">
        <v>895589</v>
      </c>
      <c r="E91" s="553">
        <v>872535</v>
      </c>
    </row>
    <row r="92" spans="1:14" s="38" customFormat="1" ht="15" customHeight="1" thickBot="1" x14ac:dyDescent="0.3">
      <c r="A92" s="72"/>
      <c r="B92" s="73"/>
      <c r="C92" s="74"/>
    </row>
    <row r="93" spans="1:14" s="19" customFormat="1" ht="16.5" customHeight="1" thickBot="1" x14ac:dyDescent="0.3">
      <c r="A93" s="703" t="s">
        <v>181</v>
      </c>
      <c r="B93" s="704"/>
      <c r="C93" s="704"/>
      <c r="D93" s="704"/>
      <c r="E93" s="705"/>
    </row>
    <row r="94" spans="1:14" s="80" customFormat="1" ht="12" customHeight="1" thickBot="1" x14ac:dyDescent="0.3">
      <c r="A94" s="260" t="s">
        <v>13</v>
      </c>
      <c r="B94" s="261" t="s">
        <v>182</v>
      </c>
      <c r="C94" s="262">
        <f>+C95+C96+C97+C98+C99+C112</f>
        <v>377718</v>
      </c>
      <c r="D94" s="262">
        <v>349337</v>
      </c>
      <c r="E94" s="263">
        <v>321697</v>
      </c>
    </row>
    <row r="95" spans="1:14" ht="12" customHeight="1" x14ac:dyDescent="0.25">
      <c r="A95" s="81" t="s">
        <v>15</v>
      </c>
      <c r="B95" s="82" t="s">
        <v>183</v>
      </c>
      <c r="C95" s="83">
        <v>159072</v>
      </c>
      <c r="D95" s="83">
        <v>156391</v>
      </c>
      <c r="E95" s="84">
        <v>153967</v>
      </c>
    </row>
    <row r="96" spans="1:14" ht="12" customHeight="1" x14ac:dyDescent="0.25">
      <c r="A96" s="33" t="s">
        <v>17</v>
      </c>
      <c r="B96" s="85" t="s">
        <v>184</v>
      </c>
      <c r="C96" s="35">
        <v>34097</v>
      </c>
      <c r="D96" s="35">
        <v>32915</v>
      </c>
      <c r="E96" s="37">
        <v>32915</v>
      </c>
    </row>
    <row r="97" spans="1:5" ht="12" customHeight="1" x14ac:dyDescent="0.25">
      <c r="A97" s="33" t="s">
        <v>19</v>
      </c>
      <c r="B97" s="85" t="s">
        <v>185</v>
      </c>
      <c r="C97" s="42">
        <v>88912</v>
      </c>
      <c r="D97" s="35">
        <v>106412</v>
      </c>
      <c r="E97" s="44">
        <v>93969</v>
      </c>
    </row>
    <row r="98" spans="1:5" ht="12" customHeight="1" x14ac:dyDescent="0.25">
      <c r="A98" s="33" t="s">
        <v>21</v>
      </c>
      <c r="B98" s="86" t="s">
        <v>186</v>
      </c>
      <c r="C98" s="42">
        <v>11120</v>
      </c>
      <c r="D98" s="43">
        <v>17541</v>
      </c>
      <c r="E98" s="44">
        <v>17293</v>
      </c>
    </row>
    <row r="99" spans="1:5" ht="12" customHeight="1" x14ac:dyDescent="0.25">
      <c r="A99" s="33" t="s">
        <v>187</v>
      </c>
      <c r="B99" s="87" t="s">
        <v>188</v>
      </c>
      <c r="C99" s="42">
        <v>84517</v>
      </c>
      <c r="D99" s="43">
        <v>36078</v>
      </c>
      <c r="E99" s="44">
        <v>23553</v>
      </c>
    </row>
    <row r="100" spans="1:5" ht="12" customHeight="1" x14ac:dyDescent="0.25">
      <c r="A100" s="33" t="s">
        <v>25</v>
      </c>
      <c r="B100" s="85" t="s">
        <v>189</v>
      </c>
      <c r="C100" s="42">
        <v>5000</v>
      </c>
      <c r="D100" s="43">
        <v>6019</v>
      </c>
      <c r="E100" s="44">
        <v>6019</v>
      </c>
    </row>
    <row r="101" spans="1:5" ht="12" customHeight="1" x14ac:dyDescent="0.2">
      <c r="A101" s="33" t="s">
        <v>190</v>
      </c>
      <c r="B101" s="88" t="s">
        <v>191</v>
      </c>
      <c r="C101" s="42"/>
      <c r="D101" s="43">
        <v>1767</v>
      </c>
      <c r="E101" s="44">
        <v>1767</v>
      </c>
    </row>
    <row r="102" spans="1:5" ht="12" customHeight="1" x14ac:dyDescent="0.2">
      <c r="A102" s="33" t="s">
        <v>192</v>
      </c>
      <c r="B102" s="88" t="s">
        <v>193</v>
      </c>
      <c r="C102" s="42">
        <v>5000</v>
      </c>
      <c r="D102" s="43">
        <v>7786</v>
      </c>
      <c r="E102" s="44">
        <v>7786</v>
      </c>
    </row>
    <row r="103" spans="1:5" ht="12" customHeight="1" x14ac:dyDescent="0.2">
      <c r="A103" s="33" t="s">
        <v>194</v>
      </c>
      <c r="B103" s="88" t="s">
        <v>195</v>
      </c>
      <c r="C103" s="42"/>
      <c r="D103" s="43"/>
      <c r="E103" s="44"/>
    </row>
    <row r="104" spans="1:5" ht="12" customHeight="1" x14ac:dyDescent="0.25">
      <c r="A104" s="33" t="s">
        <v>196</v>
      </c>
      <c r="B104" s="89" t="s">
        <v>197</v>
      </c>
      <c r="C104" s="42"/>
      <c r="D104" s="43"/>
      <c r="E104" s="44"/>
    </row>
    <row r="105" spans="1:5" ht="12" customHeight="1" x14ac:dyDescent="0.25">
      <c r="A105" s="33" t="s">
        <v>198</v>
      </c>
      <c r="B105" s="89" t="s">
        <v>199</v>
      </c>
      <c r="C105" s="42"/>
      <c r="D105" s="43"/>
      <c r="E105" s="44"/>
    </row>
    <row r="106" spans="1:5" ht="12" customHeight="1" x14ac:dyDescent="0.2">
      <c r="A106" s="33" t="s">
        <v>200</v>
      </c>
      <c r="B106" s="88" t="s">
        <v>201</v>
      </c>
      <c r="C106" s="42">
        <v>22000</v>
      </c>
      <c r="D106" s="43">
        <v>12476</v>
      </c>
      <c r="E106" s="44">
        <v>12476</v>
      </c>
    </row>
    <row r="107" spans="1:5" ht="12" customHeight="1" x14ac:dyDescent="0.2">
      <c r="A107" s="33" t="s">
        <v>202</v>
      </c>
      <c r="B107" s="88" t="s">
        <v>203</v>
      </c>
      <c r="C107" s="42"/>
      <c r="D107" s="43"/>
      <c r="E107" s="44"/>
    </row>
    <row r="108" spans="1:5" ht="12" customHeight="1" x14ac:dyDescent="0.25">
      <c r="A108" s="33" t="s">
        <v>204</v>
      </c>
      <c r="B108" s="89" t="s">
        <v>205</v>
      </c>
      <c r="C108" s="35"/>
      <c r="D108" s="43"/>
      <c r="E108" s="44"/>
    </row>
    <row r="109" spans="1:5" ht="12" customHeight="1" x14ac:dyDescent="0.25">
      <c r="A109" s="90" t="s">
        <v>206</v>
      </c>
      <c r="B109" s="91" t="s">
        <v>207</v>
      </c>
      <c r="C109" s="42"/>
      <c r="D109" s="43"/>
      <c r="E109" s="44"/>
    </row>
    <row r="110" spans="1:5" ht="12" customHeight="1" x14ac:dyDescent="0.25">
      <c r="A110" s="33" t="s">
        <v>208</v>
      </c>
      <c r="B110" s="91" t="s">
        <v>209</v>
      </c>
      <c r="C110" s="42"/>
      <c r="D110" s="43"/>
      <c r="E110" s="44"/>
    </row>
    <row r="111" spans="1:5" ht="12" customHeight="1" x14ac:dyDescent="0.25">
      <c r="A111" s="33" t="s">
        <v>210</v>
      </c>
      <c r="B111" s="89" t="s">
        <v>211</v>
      </c>
      <c r="C111" s="35">
        <v>13233</v>
      </c>
      <c r="D111" s="36">
        <v>3286</v>
      </c>
      <c r="E111" s="37">
        <v>3286</v>
      </c>
    </row>
    <row r="112" spans="1:5" ht="12" customHeight="1" x14ac:dyDescent="0.25">
      <c r="A112" s="33" t="s">
        <v>212</v>
      </c>
      <c r="B112" s="86" t="s">
        <v>213</v>
      </c>
      <c r="C112" s="35"/>
      <c r="D112" s="36"/>
      <c r="E112" s="37"/>
    </row>
    <row r="113" spans="1:5" ht="12" customHeight="1" x14ac:dyDescent="0.25">
      <c r="A113" s="39" t="s">
        <v>214</v>
      </c>
      <c r="B113" s="85" t="s">
        <v>215</v>
      </c>
      <c r="C113" s="42"/>
      <c r="D113" s="43"/>
      <c r="E113" s="44"/>
    </row>
    <row r="114" spans="1:5" ht="12" customHeight="1" thickBot="1" x14ac:dyDescent="0.3">
      <c r="A114" s="61" t="s">
        <v>216</v>
      </c>
      <c r="B114" s="92" t="s">
        <v>217</v>
      </c>
      <c r="C114" s="93"/>
      <c r="D114" s="94"/>
      <c r="E114" s="95"/>
    </row>
    <row r="115" spans="1:5" ht="12" customHeight="1" thickBot="1" x14ac:dyDescent="0.3">
      <c r="A115" s="22" t="s">
        <v>27</v>
      </c>
      <c r="B115" s="96" t="s">
        <v>218</v>
      </c>
      <c r="C115" s="24">
        <f>+C116+C118+C120</f>
        <v>84119</v>
      </c>
      <c r="D115" s="25">
        <v>355048</v>
      </c>
      <c r="E115" s="26">
        <v>334632</v>
      </c>
    </row>
    <row r="116" spans="1:5" ht="12" customHeight="1" x14ac:dyDescent="0.25">
      <c r="A116" s="27" t="s">
        <v>29</v>
      </c>
      <c r="B116" s="85" t="s">
        <v>219</v>
      </c>
      <c r="C116" s="29">
        <v>55046</v>
      </c>
      <c r="D116" s="30">
        <v>166786</v>
      </c>
      <c r="E116" s="31">
        <v>146442</v>
      </c>
    </row>
    <row r="117" spans="1:5" ht="12" customHeight="1" x14ac:dyDescent="0.25">
      <c r="A117" s="27" t="s">
        <v>31</v>
      </c>
      <c r="B117" s="97" t="s">
        <v>220</v>
      </c>
      <c r="C117" s="29"/>
      <c r="D117" s="30"/>
      <c r="E117" s="31"/>
    </row>
    <row r="118" spans="1:5" ht="12" customHeight="1" x14ac:dyDescent="0.25">
      <c r="A118" s="27" t="s">
        <v>33</v>
      </c>
      <c r="B118" s="97" t="s">
        <v>221</v>
      </c>
      <c r="C118" s="35">
        <v>29073</v>
      </c>
      <c r="D118" s="36">
        <v>188190</v>
      </c>
      <c r="E118" s="37">
        <v>188190</v>
      </c>
    </row>
    <row r="119" spans="1:5" ht="12" customHeight="1" x14ac:dyDescent="0.25">
      <c r="A119" s="27" t="s">
        <v>35</v>
      </c>
      <c r="B119" s="97" t="s">
        <v>222</v>
      </c>
      <c r="C119" s="35"/>
      <c r="D119" s="36"/>
      <c r="E119" s="37"/>
    </row>
    <row r="120" spans="1:5" ht="12" customHeight="1" x14ac:dyDescent="0.25">
      <c r="A120" s="27" t="s">
        <v>37</v>
      </c>
      <c r="B120" s="98" t="s">
        <v>223</v>
      </c>
      <c r="C120" s="35"/>
      <c r="D120" s="36">
        <v>72</v>
      </c>
      <c r="E120" s="37"/>
    </row>
    <row r="121" spans="1:5" ht="12" customHeight="1" x14ac:dyDescent="0.25">
      <c r="A121" s="27" t="s">
        <v>39</v>
      </c>
      <c r="B121" s="99" t="s">
        <v>224</v>
      </c>
      <c r="C121" s="35"/>
      <c r="D121" s="36"/>
      <c r="E121" s="37"/>
    </row>
    <row r="122" spans="1:5" ht="12" customHeight="1" x14ac:dyDescent="0.25">
      <c r="A122" s="27" t="s">
        <v>225</v>
      </c>
      <c r="B122" s="100" t="s">
        <v>226</v>
      </c>
      <c r="C122" s="35"/>
      <c r="D122" s="36">
        <v>72</v>
      </c>
      <c r="E122" s="37"/>
    </row>
    <row r="123" spans="1:5" ht="12" customHeight="1" x14ac:dyDescent="0.25">
      <c r="A123" s="27" t="s">
        <v>227</v>
      </c>
      <c r="B123" s="89" t="s">
        <v>199</v>
      </c>
      <c r="C123" s="35"/>
      <c r="D123" s="36"/>
      <c r="E123" s="37"/>
    </row>
    <row r="124" spans="1:5" ht="12" customHeight="1" x14ac:dyDescent="0.25">
      <c r="A124" s="27" t="s">
        <v>228</v>
      </c>
      <c r="B124" s="89" t="s">
        <v>229</v>
      </c>
      <c r="C124" s="35"/>
      <c r="D124" s="36"/>
      <c r="E124" s="37"/>
    </row>
    <row r="125" spans="1:5" ht="12" customHeight="1" x14ac:dyDescent="0.25">
      <c r="A125" s="27" t="s">
        <v>230</v>
      </c>
      <c r="B125" s="89" t="s">
        <v>231</v>
      </c>
      <c r="C125" s="35"/>
      <c r="D125" s="36"/>
      <c r="E125" s="37"/>
    </row>
    <row r="126" spans="1:5" ht="12" customHeight="1" x14ac:dyDescent="0.25">
      <c r="A126" s="27" t="s">
        <v>232</v>
      </c>
      <c r="B126" s="89" t="s">
        <v>205</v>
      </c>
      <c r="C126" s="35"/>
      <c r="D126" s="36"/>
      <c r="E126" s="37"/>
    </row>
    <row r="127" spans="1:5" ht="12" customHeight="1" x14ac:dyDescent="0.25">
      <c r="A127" s="27" t="s">
        <v>233</v>
      </c>
      <c r="B127" s="89" t="s">
        <v>234</v>
      </c>
      <c r="C127" s="35"/>
      <c r="D127" s="36"/>
      <c r="E127" s="37"/>
    </row>
    <row r="128" spans="1:5" ht="12" customHeight="1" thickBot="1" x14ac:dyDescent="0.3">
      <c r="A128" s="90" t="s">
        <v>235</v>
      </c>
      <c r="B128" s="89" t="s">
        <v>236</v>
      </c>
      <c r="C128" s="42"/>
      <c r="D128" s="43"/>
      <c r="E128" s="44"/>
    </row>
    <row r="129" spans="1:11" ht="12" customHeight="1" thickBot="1" x14ac:dyDescent="0.3">
      <c r="A129" s="22" t="s">
        <v>41</v>
      </c>
      <c r="B129" s="101" t="s">
        <v>237</v>
      </c>
      <c r="C129" s="24">
        <f>+C94+C115</f>
        <v>461837</v>
      </c>
      <c r="D129" s="25">
        <v>704385</v>
      </c>
      <c r="E129" s="26">
        <v>656329</v>
      </c>
    </row>
    <row r="130" spans="1:11" ht="12" customHeight="1" thickBot="1" x14ac:dyDescent="0.3">
      <c r="A130" s="22" t="s">
        <v>238</v>
      </c>
      <c r="B130" s="101" t="s">
        <v>239</v>
      </c>
      <c r="C130" s="24">
        <f>+C131+C132+C133</f>
        <v>0</v>
      </c>
      <c r="D130" s="25"/>
      <c r="E130" s="26"/>
    </row>
    <row r="131" spans="1:11" s="80" customFormat="1" ht="12" customHeight="1" x14ac:dyDescent="0.25">
      <c r="A131" s="27" t="s">
        <v>57</v>
      </c>
      <c r="B131" s="102" t="s">
        <v>240</v>
      </c>
      <c r="C131" s="35"/>
      <c r="D131" s="36"/>
      <c r="E131" s="37"/>
    </row>
    <row r="132" spans="1:11" ht="12" customHeight="1" x14ac:dyDescent="0.25">
      <c r="A132" s="27" t="s">
        <v>59</v>
      </c>
      <c r="B132" s="102" t="s">
        <v>241</v>
      </c>
      <c r="C132" s="35"/>
      <c r="D132" s="36"/>
      <c r="E132" s="37"/>
    </row>
    <row r="133" spans="1:11" ht="12" customHeight="1" thickBot="1" x14ac:dyDescent="0.3">
      <c r="A133" s="90" t="s">
        <v>61</v>
      </c>
      <c r="B133" s="103" t="s">
        <v>242</v>
      </c>
      <c r="C133" s="35"/>
      <c r="D133" s="36"/>
      <c r="E133" s="37"/>
    </row>
    <row r="134" spans="1:11" ht="12" customHeight="1" thickBot="1" x14ac:dyDescent="0.3">
      <c r="A134" s="22" t="s">
        <v>71</v>
      </c>
      <c r="B134" s="101" t="s">
        <v>243</v>
      </c>
      <c r="C134" s="24">
        <f>+C135+C136+C137+C138+C139+C140</f>
        <v>0</v>
      </c>
      <c r="D134" s="25">
        <v>42000</v>
      </c>
      <c r="E134" s="26">
        <v>42000</v>
      </c>
    </row>
    <row r="135" spans="1:11" ht="12" customHeight="1" x14ac:dyDescent="0.25">
      <c r="A135" s="27" t="s">
        <v>73</v>
      </c>
      <c r="B135" s="102" t="s">
        <v>244</v>
      </c>
      <c r="C135" s="35"/>
      <c r="D135" s="36">
        <v>42000</v>
      </c>
      <c r="E135" s="37">
        <v>42000</v>
      </c>
    </row>
    <row r="136" spans="1:11" ht="12" customHeight="1" x14ac:dyDescent="0.25">
      <c r="A136" s="27" t="s">
        <v>75</v>
      </c>
      <c r="B136" s="102" t="s">
        <v>245</v>
      </c>
      <c r="C136" s="35"/>
      <c r="D136" s="36"/>
      <c r="E136" s="37"/>
    </row>
    <row r="137" spans="1:11" ht="12" customHeight="1" x14ac:dyDescent="0.25">
      <c r="A137" s="27" t="s">
        <v>77</v>
      </c>
      <c r="B137" s="102" t="s">
        <v>246</v>
      </c>
      <c r="C137" s="35"/>
      <c r="D137" s="36"/>
      <c r="E137" s="37"/>
    </row>
    <row r="138" spans="1:11" ht="12" customHeight="1" x14ac:dyDescent="0.25">
      <c r="A138" s="27" t="s">
        <v>79</v>
      </c>
      <c r="B138" s="102" t="s">
        <v>247</v>
      </c>
      <c r="C138" s="35"/>
      <c r="D138" s="36"/>
      <c r="E138" s="37"/>
    </row>
    <row r="139" spans="1:11" ht="12" customHeight="1" x14ac:dyDescent="0.25">
      <c r="A139" s="27" t="s">
        <v>81</v>
      </c>
      <c r="B139" s="102" t="s">
        <v>248</v>
      </c>
      <c r="C139" s="35"/>
      <c r="D139" s="36"/>
      <c r="E139" s="37"/>
    </row>
    <row r="140" spans="1:11" s="80" customFormat="1" ht="12" customHeight="1" thickBot="1" x14ac:dyDescent="0.3">
      <c r="A140" s="90" t="s">
        <v>83</v>
      </c>
      <c r="B140" s="103" t="s">
        <v>249</v>
      </c>
      <c r="C140" s="35"/>
      <c r="D140" s="36"/>
      <c r="E140" s="37"/>
    </row>
    <row r="141" spans="1:11" ht="12" customHeight="1" thickBot="1" x14ac:dyDescent="0.3">
      <c r="A141" s="22" t="s">
        <v>95</v>
      </c>
      <c r="B141" s="101" t="s">
        <v>250</v>
      </c>
      <c r="C141" s="45">
        <f>+C142+C143+C145+C146+C144</f>
        <v>115858</v>
      </c>
      <c r="D141" s="57">
        <v>149204</v>
      </c>
      <c r="E141" s="46">
        <v>144697</v>
      </c>
      <c r="K141" s="264"/>
    </row>
    <row r="142" spans="1:11" x14ac:dyDescent="0.25">
      <c r="A142" s="27" t="s">
        <v>97</v>
      </c>
      <c r="B142" s="102" t="s">
        <v>251</v>
      </c>
      <c r="C142" s="35"/>
      <c r="D142" s="36"/>
      <c r="E142" s="37"/>
    </row>
    <row r="143" spans="1:11" ht="12" customHeight="1" x14ac:dyDescent="0.25">
      <c r="A143" s="27" t="s">
        <v>99</v>
      </c>
      <c r="B143" s="102" t="s">
        <v>252</v>
      </c>
      <c r="C143" s="35"/>
      <c r="D143" s="36">
        <v>8547</v>
      </c>
      <c r="E143" s="37">
        <v>4040</v>
      </c>
    </row>
    <row r="144" spans="1:11" ht="12" customHeight="1" x14ac:dyDescent="0.25">
      <c r="A144" s="27" t="s">
        <v>101</v>
      </c>
      <c r="B144" s="102" t="s">
        <v>253</v>
      </c>
      <c r="C144" s="35">
        <v>115858</v>
      </c>
      <c r="D144" s="36">
        <v>140657</v>
      </c>
      <c r="E144" s="37">
        <v>140657</v>
      </c>
    </row>
    <row r="145" spans="1:5" s="80" customFormat="1" ht="12" customHeight="1" x14ac:dyDescent="0.25">
      <c r="A145" s="27" t="s">
        <v>103</v>
      </c>
      <c r="B145" s="102" t="s">
        <v>254</v>
      </c>
      <c r="C145" s="35"/>
      <c r="D145" s="36"/>
      <c r="E145" s="37"/>
    </row>
    <row r="146" spans="1:5" s="80" customFormat="1" ht="12" customHeight="1" thickBot="1" x14ac:dyDescent="0.3">
      <c r="A146" s="90" t="s">
        <v>105</v>
      </c>
      <c r="B146" s="103" t="s">
        <v>255</v>
      </c>
      <c r="C146" s="35"/>
      <c r="D146" s="36"/>
      <c r="E146" s="37"/>
    </row>
    <row r="147" spans="1:5" s="80" customFormat="1" ht="12" customHeight="1" thickBot="1" x14ac:dyDescent="0.3">
      <c r="A147" s="22" t="s">
        <v>256</v>
      </c>
      <c r="B147" s="101" t="s">
        <v>257</v>
      </c>
      <c r="C147" s="104">
        <f>+C148+C149+C150+C151+C152</f>
        <v>0</v>
      </c>
      <c r="D147" s="105"/>
      <c r="E147" s="106"/>
    </row>
    <row r="148" spans="1:5" s="80" customFormat="1" ht="12" customHeight="1" x14ac:dyDescent="0.25">
      <c r="A148" s="27" t="s">
        <v>109</v>
      </c>
      <c r="B148" s="102" t="s">
        <v>258</v>
      </c>
      <c r="C148" s="35"/>
      <c r="D148" s="36"/>
      <c r="E148" s="37"/>
    </row>
    <row r="149" spans="1:5" s="80" customFormat="1" ht="12" customHeight="1" x14ac:dyDescent="0.25">
      <c r="A149" s="27" t="s">
        <v>111</v>
      </c>
      <c r="B149" s="102" t="s">
        <v>259</v>
      </c>
      <c r="C149" s="35"/>
      <c r="D149" s="36"/>
      <c r="E149" s="37"/>
    </row>
    <row r="150" spans="1:5" s="80" customFormat="1" ht="12" customHeight="1" x14ac:dyDescent="0.25">
      <c r="A150" s="27" t="s">
        <v>113</v>
      </c>
      <c r="B150" s="102" t="s">
        <v>260</v>
      </c>
      <c r="C150" s="35"/>
      <c r="D150" s="36"/>
      <c r="E150" s="37"/>
    </row>
    <row r="151" spans="1:5" s="80" customFormat="1" ht="12" customHeight="1" x14ac:dyDescent="0.25">
      <c r="A151" s="27" t="s">
        <v>115</v>
      </c>
      <c r="B151" s="102" t="s">
        <v>261</v>
      </c>
      <c r="C151" s="35"/>
      <c r="D151" s="36"/>
      <c r="E151" s="37"/>
    </row>
    <row r="152" spans="1:5" ht="12.75" customHeight="1" thickBot="1" x14ac:dyDescent="0.3">
      <c r="A152" s="90" t="s">
        <v>262</v>
      </c>
      <c r="B152" s="103" t="s">
        <v>263</v>
      </c>
      <c r="C152" s="42"/>
      <c r="D152" s="43"/>
      <c r="E152" s="44"/>
    </row>
    <row r="153" spans="1:5" ht="12.75" customHeight="1" thickBot="1" x14ac:dyDescent="0.3">
      <c r="A153" s="107" t="s">
        <v>117</v>
      </c>
      <c r="B153" s="101" t="s">
        <v>264</v>
      </c>
      <c r="C153" s="108"/>
      <c r="D153" s="109"/>
      <c r="E153" s="106"/>
    </row>
    <row r="154" spans="1:5" ht="12.75" customHeight="1" thickBot="1" x14ac:dyDescent="0.3">
      <c r="A154" s="107" t="s">
        <v>127</v>
      </c>
      <c r="B154" s="101" t="s">
        <v>265</v>
      </c>
      <c r="C154" s="108"/>
      <c r="D154" s="109"/>
      <c r="E154" s="106"/>
    </row>
    <row r="155" spans="1:5" ht="12" customHeight="1" thickBot="1" x14ac:dyDescent="0.3">
      <c r="A155" s="22" t="s">
        <v>266</v>
      </c>
      <c r="B155" s="101" t="s">
        <v>267</v>
      </c>
      <c r="C155" s="110">
        <f>+C130+C134+C141+C147+C153+C154</f>
        <v>115858</v>
      </c>
      <c r="D155" s="111">
        <v>191204</v>
      </c>
      <c r="E155" s="112">
        <v>186697</v>
      </c>
    </row>
    <row r="156" spans="1:5" ht="15" customHeight="1" thickBot="1" x14ac:dyDescent="0.3">
      <c r="A156" s="113" t="s">
        <v>268</v>
      </c>
      <c r="B156" s="114" t="s">
        <v>269</v>
      </c>
      <c r="C156" s="110">
        <f>+C129+C155</f>
        <v>577695</v>
      </c>
      <c r="D156" s="111">
        <v>895589</v>
      </c>
      <c r="E156" s="112">
        <v>843026</v>
      </c>
    </row>
    <row r="157" spans="1:5" ht="15.75" thickBot="1" x14ac:dyDescent="0.3">
      <c r="D157" s="117"/>
      <c r="E157" s="117"/>
    </row>
    <row r="158" spans="1:5" ht="15" customHeight="1" thickBot="1" x14ac:dyDescent="0.3">
      <c r="A158" s="118" t="s">
        <v>270</v>
      </c>
      <c r="B158" s="119"/>
      <c r="C158" s="120"/>
      <c r="D158" s="120">
        <v>0</v>
      </c>
      <c r="E158" s="121"/>
    </row>
    <row r="159" spans="1:5" ht="14.25" customHeight="1" thickBot="1" x14ac:dyDescent="0.3">
      <c r="A159" s="118" t="s">
        <v>271</v>
      </c>
      <c r="B159" s="119"/>
      <c r="C159" s="120"/>
      <c r="D159" s="120">
        <v>0</v>
      </c>
      <c r="E159" s="121"/>
    </row>
  </sheetData>
  <mergeCells count="5">
    <mergeCell ref="A93:E93"/>
    <mergeCell ref="B2:B3"/>
    <mergeCell ref="C2:E3"/>
    <mergeCell ref="A7:E7"/>
    <mergeCell ref="A1:E1"/>
  </mergeCells>
  <pageMargins left="0.70866141732283472" right="0.70866141732283472" top="0.59055118110236227" bottom="0" header="0.31496062992125984" footer="0.31496062992125984"/>
  <pageSetup paperSize="8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1"/>
  <sheetViews>
    <sheetView topLeftCell="A118" workbookViewId="0">
      <selection activeCell="A93" sqref="A93:N159"/>
    </sheetView>
  </sheetViews>
  <sheetFormatPr defaultRowHeight="15" x14ac:dyDescent="0.25"/>
  <cols>
    <col min="1" max="1" width="13.85546875" style="115" customWidth="1"/>
    <col min="2" max="2" width="56" style="116" bestFit="1" customWidth="1"/>
    <col min="3" max="3" width="12.140625" style="392" customWidth="1"/>
    <col min="4" max="4" width="12.140625" style="401" customWidth="1"/>
    <col min="5" max="5" width="12.140625" style="398" customWidth="1"/>
    <col min="6" max="6" width="12.140625" style="392" customWidth="1"/>
    <col min="7" max="7" width="12.140625" style="401" customWidth="1"/>
    <col min="8" max="8" width="12.140625" style="398" customWidth="1"/>
    <col min="9" max="9" width="12.140625" style="392" customWidth="1"/>
    <col min="10" max="10" width="12.140625" style="401" customWidth="1"/>
    <col min="11" max="11" width="12.140625" style="398" customWidth="1"/>
    <col min="12" max="12" width="12.140625" style="392" customWidth="1"/>
    <col min="13" max="13" width="12.140625" style="401" customWidth="1"/>
    <col min="14" max="14" width="12.140625" style="398" customWidth="1"/>
    <col min="15" max="15" width="12.140625" style="14" customWidth="1"/>
    <col min="16" max="257" width="9.140625" style="14"/>
    <col min="258" max="258" width="13.85546875" style="14" customWidth="1"/>
    <col min="259" max="259" width="53.140625" style="14" customWidth="1"/>
    <col min="260" max="271" width="12.140625" style="14" customWidth="1"/>
    <col min="272" max="513" width="9.140625" style="14"/>
    <col min="514" max="514" width="13.85546875" style="14" customWidth="1"/>
    <col min="515" max="515" width="53.140625" style="14" customWidth="1"/>
    <col min="516" max="527" width="12.140625" style="14" customWidth="1"/>
    <col min="528" max="769" width="9.140625" style="14"/>
    <col min="770" max="770" width="13.85546875" style="14" customWidth="1"/>
    <col min="771" max="771" width="53.140625" style="14" customWidth="1"/>
    <col min="772" max="783" width="12.140625" style="14" customWidth="1"/>
    <col min="784" max="1025" width="9.140625" style="14"/>
    <col min="1026" max="1026" width="13.85546875" style="14" customWidth="1"/>
    <col min="1027" max="1027" width="53.140625" style="14" customWidth="1"/>
    <col min="1028" max="1039" width="12.140625" style="14" customWidth="1"/>
    <col min="1040" max="1281" width="9.140625" style="14"/>
    <col min="1282" max="1282" width="13.85546875" style="14" customWidth="1"/>
    <col min="1283" max="1283" width="53.140625" style="14" customWidth="1"/>
    <col min="1284" max="1295" width="12.140625" style="14" customWidth="1"/>
    <col min="1296" max="1537" width="9.140625" style="14"/>
    <col min="1538" max="1538" width="13.85546875" style="14" customWidth="1"/>
    <col min="1539" max="1539" width="53.140625" style="14" customWidth="1"/>
    <col min="1540" max="1551" width="12.140625" style="14" customWidth="1"/>
    <col min="1552" max="1793" width="9.140625" style="14"/>
    <col min="1794" max="1794" width="13.85546875" style="14" customWidth="1"/>
    <col min="1795" max="1795" width="53.140625" style="14" customWidth="1"/>
    <col min="1796" max="1807" width="12.140625" style="14" customWidth="1"/>
    <col min="1808" max="2049" width="9.140625" style="14"/>
    <col min="2050" max="2050" width="13.85546875" style="14" customWidth="1"/>
    <col min="2051" max="2051" width="53.140625" style="14" customWidth="1"/>
    <col min="2052" max="2063" width="12.140625" style="14" customWidth="1"/>
    <col min="2064" max="2305" width="9.140625" style="14"/>
    <col min="2306" max="2306" width="13.85546875" style="14" customWidth="1"/>
    <col min="2307" max="2307" width="53.140625" style="14" customWidth="1"/>
    <col min="2308" max="2319" width="12.140625" style="14" customWidth="1"/>
    <col min="2320" max="2561" width="9.140625" style="14"/>
    <col min="2562" max="2562" width="13.85546875" style="14" customWidth="1"/>
    <col min="2563" max="2563" width="53.140625" style="14" customWidth="1"/>
    <col min="2564" max="2575" width="12.140625" style="14" customWidth="1"/>
    <col min="2576" max="2817" width="9.140625" style="14"/>
    <col min="2818" max="2818" width="13.85546875" style="14" customWidth="1"/>
    <col min="2819" max="2819" width="53.140625" style="14" customWidth="1"/>
    <col min="2820" max="2831" width="12.140625" style="14" customWidth="1"/>
    <col min="2832" max="3073" width="9.140625" style="14"/>
    <col min="3074" max="3074" width="13.85546875" style="14" customWidth="1"/>
    <col min="3075" max="3075" width="53.140625" style="14" customWidth="1"/>
    <col min="3076" max="3087" width="12.140625" style="14" customWidth="1"/>
    <col min="3088" max="3329" width="9.140625" style="14"/>
    <col min="3330" max="3330" width="13.85546875" style="14" customWidth="1"/>
    <col min="3331" max="3331" width="53.140625" style="14" customWidth="1"/>
    <col min="3332" max="3343" width="12.140625" style="14" customWidth="1"/>
    <col min="3344" max="3585" width="9.140625" style="14"/>
    <col min="3586" max="3586" width="13.85546875" style="14" customWidth="1"/>
    <col min="3587" max="3587" width="53.140625" style="14" customWidth="1"/>
    <col min="3588" max="3599" width="12.140625" style="14" customWidth="1"/>
    <col min="3600" max="3841" width="9.140625" style="14"/>
    <col min="3842" max="3842" width="13.85546875" style="14" customWidth="1"/>
    <col min="3843" max="3843" width="53.140625" style="14" customWidth="1"/>
    <col min="3844" max="3855" width="12.140625" style="14" customWidth="1"/>
    <col min="3856" max="4097" width="9.140625" style="14"/>
    <col min="4098" max="4098" width="13.85546875" style="14" customWidth="1"/>
    <col min="4099" max="4099" width="53.140625" style="14" customWidth="1"/>
    <col min="4100" max="4111" width="12.140625" style="14" customWidth="1"/>
    <col min="4112" max="4353" width="9.140625" style="14"/>
    <col min="4354" max="4354" width="13.85546875" style="14" customWidth="1"/>
    <col min="4355" max="4355" width="53.140625" style="14" customWidth="1"/>
    <col min="4356" max="4367" width="12.140625" style="14" customWidth="1"/>
    <col min="4368" max="4609" width="9.140625" style="14"/>
    <col min="4610" max="4610" width="13.85546875" style="14" customWidth="1"/>
    <col min="4611" max="4611" width="53.140625" style="14" customWidth="1"/>
    <col min="4612" max="4623" width="12.140625" style="14" customWidth="1"/>
    <col min="4624" max="4865" width="9.140625" style="14"/>
    <col min="4866" max="4866" width="13.85546875" style="14" customWidth="1"/>
    <col min="4867" max="4867" width="53.140625" style="14" customWidth="1"/>
    <col min="4868" max="4879" width="12.140625" style="14" customWidth="1"/>
    <col min="4880" max="5121" width="9.140625" style="14"/>
    <col min="5122" max="5122" width="13.85546875" style="14" customWidth="1"/>
    <col min="5123" max="5123" width="53.140625" style="14" customWidth="1"/>
    <col min="5124" max="5135" width="12.140625" style="14" customWidth="1"/>
    <col min="5136" max="5377" width="9.140625" style="14"/>
    <col min="5378" max="5378" width="13.85546875" style="14" customWidth="1"/>
    <col min="5379" max="5379" width="53.140625" style="14" customWidth="1"/>
    <col min="5380" max="5391" width="12.140625" style="14" customWidth="1"/>
    <col min="5392" max="5633" width="9.140625" style="14"/>
    <col min="5634" max="5634" width="13.85546875" style="14" customWidth="1"/>
    <col min="5635" max="5635" width="53.140625" style="14" customWidth="1"/>
    <col min="5636" max="5647" width="12.140625" style="14" customWidth="1"/>
    <col min="5648" max="5889" width="9.140625" style="14"/>
    <col min="5890" max="5890" width="13.85546875" style="14" customWidth="1"/>
    <col min="5891" max="5891" width="53.140625" style="14" customWidth="1"/>
    <col min="5892" max="5903" width="12.140625" style="14" customWidth="1"/>
    <col min="5904" max="6145" width="9.140625" style="14"/>
    <col min="6146" max="6146" width="13.85546875" style="14" customWidth="1"/>
    <col min="6147" max="6147" width="53.140625" style="14" customWidth="1"/>
    <col min="6148" max="6159" width="12.140625" style="14" customWidth="1"/>
    <col min="6160" max="6401" width="9.140625" style="14"/>
    <col min="6402" max="6402" width="13.85546875" style="14" customWidth="1"/>
    <col min="6403" max="6403" width="53.140625" style="14" customWidth="1"/>
    <col min="6404" max="6415" width="12.140625" style="14" customWidth="1"/>
    <col min="6416" max="6657" width="9.140625" style="14"/>
    <col min="6658" max="6658" width="13.85546875" style="14" customWidth="1"/>
    <col min="6659" max="6659" width="53.140625" style="14" customWidth="1"/>
    <col min="6660" max="6671" width="12.140625" style="14" customWidth="1"/>
    <col min="6672" max="6913" width="9.140625" style="14"/>
    <col min="6914" max="6914" width="13.85546875" style="14" customWidth="1"/>
    <col min="6915" max="6915" width="53.140625" style="14" customWidth="1"/>
    <col min="6916" max="6927" width="12.140625" style="14" customWidth="1"/>
    <col min="6928" max="7169" width="9.140625" style="14"/>
    <col min="7170" max="7170" width="13.85546875" style="14" customWidth="1"/>
    <col min="7171" max="7171" width="53.140625" style="14" customWidth="1"/>
    <col min="7172" max="7183" width="12.140625" style="14" customWidth="1"/>
    <col min="7184" max="7425" width="9.140625" style="14"/>
    <col min="7426" max="7426" width="13.85546875" style="14" customWidth="1"/>
    <col min="7427" max="7427" width="53.140625" style="14" customWidth="1"/>
    <col min="7428" max="7439" width="12.140625" style="14" customWidth="1"/>
    <col min="7440" max="7681" width="9.140625" style="14"/>
    <col min="7682" max="7682" width="13.85546875" style="14" customWidth="1"/>
    <col min="7683" max="7683" width="53.140625" style="14" customWidth="1"/>
    <col min="7684" max="7695" width="12.140625" style="14" customWidth="1"/>
    <col min="7696" max="7937" width="9.140625" style="14"/>
    <col min="7938" max="7938" width="13.85546875" style="14" customWidth="1"/>
    <col min="7939" max="7939" width="53.140625" style="14" customWidth="1"/>
    <col min="7940" max="7951" width="12.140625" style="14" customWidth="1"/>
    <col min="7952" max="8193" width="9.140625" style="14"/>
    <col min="8194" max="8194" width="13.85546875" style="14" customWidth="1"/>
    <col min="8195" max="8195" width="53.140625" style="14" customWidth="1"/>
    <col min="8196" max="8207" width="12.140625" style="14" customWidth="1"/>
    <col min="8208" max="8449" width="9.140625" style="14"/>
    <col min="8450" max="8450" width="13.85546875" style="14" customWidth="1"/>
    <col min="8451" max="8451" width="53.140625" style="14" customWidth="1"/>
    <col min="8452" max="8463" width="12.140625" style="14" customWidth="1"/>
    <col min="8464" max="8705" width="9.140625" style="14"/>
    <col min="8706" max="8706" width="13.85546875" style="14" customWidth="1"/>
    <col min="8707" max="8707" width="53.140625" style="14" customWidth="1"/>
    <col min="8708" max="8719" width="12.140625" style="14" customWidth="1"/>
    <col min="8720" max="8961" width="9.140625" style="14"/>
    <col min="8962" max="8962" width="13.85546875" style="14" customWidth="1"/>
    <col min="8963" max="8963" width="53.140625" style="14" customWidth="1"/>
    <col min="8964" max="8975" width="12.140625" style="14" customWidth="1"/>
    <col min="8976" max="9217" width="9.140625" style="14"/>
    <col min="9218" max="9218" width="13.85546875" style="14" customWidth="1"/>
    <col min="9219" max="9219" width="53.140625" style="14" customWidth="1"/>
    <col min="9220" max="9231" width="12.140625" style="14" customWidth="1"/>
    <col min="9232" max="9473" width="9.140625" style="14"/>
    <col min="9474" max="9474" width="13.85546875" style="14" customWidth="1"/>
    <col min="9475" max="9475" width="53.140625" style="14" customWidth="1"/>
    <col min="9476" max="9487" width="12.140625" style="14" customWidth="1"/>
    <col min="9488" max="9729" width="9.140625" style="14"/>
    <col min="9730" max="9730" width="13.85546875" style="14" customWidth="1"/>
    <col min="9731" max="9731" width="53.140625" style="14" customWidth="1"/>
    <col min="9732" max="9743" width="12.140625" style="14" customWidth="1"/>
    <col min="9744" max="9985" width="9.140625" style="14"/>
    <col min="9986" max="9986" width="13.85546875" style="14" customWidth="1"/>
    <col min="9987" max="9987" width="53.140625" style="14" customWidth="1"/>
    <col min="9988" max="9999" width="12.140625" style="14" customWidth="1"/>
    <col min="10000" max="10241" width="9.140625" style="14"/>
    <col min="10242" max="10242" width="13.85546875" style="14" customWidth="1"/>
    <col min="10243" max="10243" width="53.140625" style="14" customWidth="1"/>
    <col min="10244" max="10255" width="12.140625" style="14" customWidth="1"/>
    <col min="10256" max="10497" width="9.140625" style="14"/>
    <col min="10498" max="10498" width="13.85546875" style="14" customWidth="1"/>
    <col min="10499" max="10499" width="53.140625" style="14" customWidth="1"/>
    <col min="10500" max="10511" width="12.140625" style="14" customWidth="1"/>
    <col min="10512" max="10753" width="9.140625" style="14"/>
    <col min="10754" max="10754" width="13.85546875" style="14" customWidth="1"/>
    <col min="10755" max="10755" width="53.140625" style="14" customWidth="1"/>
    <col min="10756" max="10767" width="12.140625" style="14" customWidth="1"/>
    <col min="10768" max="11009" width="9.140625" style="14"/>
    <col min="11010" max="11010" width="13.85546875" style="14" customWidth="1"/>
    <col min="11011" max="11011" width="53.140625" style="14" customWidth="1"/>
    <col min="11012" max="11023" width="12.140625" style="14" customWidth="1"/>
    <col min="11024" max="11265" width="9.140625" style="14"/>
    <col min="11266" max="11266" width="13.85546875" style="14" customWidth="1"/>
    <col min="11267" max="11267" width="53.140625" style="14" customWidth="1"/>
    <col min="11268" max="11279" width="12.140625" style="14" customWidth="1"/>
    <col min="11280" max="11521" width="9.140625" style="14"/>
    <col min="11522" max="11522" width="13.85546875" style="14" customWidth="1"/>
    <col min="11523" max="11523" width="53.140625" style="14" customWidth="1"/>
    <col min="11524" max="11535" width="12.140625" style="14" customWidth="1"/>
    <col min="11536" max="11777" width="9.140625" style="14"/>
    <col min="11778" max="11778" width="13.85546875" style="14" customWidth="1"/>
    <col min="11779" max="11779" width="53.140625" style="14" customWidth="1"/>
    <col min="11780" max="11791" width="12.140625" style="14" customWidth="1"/>
    <col min="11792" max="12033" width="9.140625" style="14"/>
    <col min="12034" max="12034" width="13.85546875" style="14" customWidth="1"/>
    <col min="12035" max="12035" width="53.140625" style="14" customWidth="1"/>
    <col min="12036" max="12047" width="12.140625" style="14" customWidth="1"/>
    <col min="12048" max="12289" width="9.140625" style="14"/>
    <col min="12290" max="12290" width="13.85546875" style="14" customWidth="1"/>
    <col min="12291" max="12291" width="53.140625" style="14" customWidth="1"/>
    <col min="12292" max="12303" width="12.140625" style="14" customWidth="1"/>
    <col min="12304" max="12545" width="9.140625" style="14"/>
    <col min="12546" max="12546" width="13.85546875" style="14" customWidth="1"/>
    <col min="12547" max="12547" width="53.140625" style="14" customWidth="1"/>
    <col min="12548" max="12559" width="12.140625" style="14" customWidth="1"/>
    <col min="12560" max="12801" width="9.140625" style="14"/>
    <col min="12802" max="12802" width="13.85546875" style="14" customWidth="1"/>
    <col min="12803" max="12803" width="53.140625" style="14" customWidth="1"/>
    <col min="12804" max="12815" width="12.140625" style="14" customWidth="1"/>
    <col min="12816" max="13057" width="9.140625" style="14"/>
    <col min="13058" max="13058" width="13.85546875" style="14" customWidth="1"/>
    <col min="13059" max="13059" width="53.140625" style="14" customWidth="1"/>
    <col min="13060" max="13071" width="12.140625" style="14" customWidth="1"/>
    <col min="13072" max="13313" width="9.140625" style="14"/>
    <col min="13314" max="13314" width="13.85546875" style="14" customWidth="1"/>
    <col min="13315" max="13315" width="53.140625" style="14" customWidth="1"/>
    <col min="13316" max="13327" width="12.140625" style="14" customWidth="1"/>
    <col min="13328" max="13569" width="9.140625" style="14"/>
    <col min="13570" max="13570" width="13.85546875" style="14" customWidth="1"/>
    <col min="13571" max="13571" width="53.140625" style="14" customWidth="1"/>
    <col min="13572" max="13583" width="12.140625" style="14" customWidth="1"/>
    <col min="13584" max="13825" width="9.140625" style="14"/>
    <col min="13826" max="13826" width="13.85546875" style="14" customWidth="1"/>
    <col min="13827" max="13827" width="53.140625" style="14" customWidth="1"/>
    <col min="13828" max="13839" width="12.140625" style="14" customWidth="1"/>
    <col min="13840" max="14081" width="9.140625" style="14"/>
    <col min="14082" max="14082" width="13.85546875" style="14" customWidth="1"/>
    <col min="14083" max="14083" width="53.140625" style="14" customWidth="1"/>
    <col min="14084" max="14095" width="12.140625" style="14" customWidth="1"/>
    <col min="14096" max="14337" width="9.140625" style="14"/>
    <col min="14338" max="14338" width="13.85546875" style="14" customWidth="1"/>
    <col min="14339" max="14339" width="53.140625" style="14" customWidth="1"/>
    <col min="14340" max="14351" width="12.140625" style="14" customWidth="1"/>
    <col min="14352" max="14593" width="9.140625" style="14"/>
    <col min="14594" max="14594" width="13.85546875" style="14" customWidth="1"/>
    <col min="14595" max="14595" width="53.140625" style="14" customWidth="1"/>
    <col min="14596" max="14607" width="12.140625" style="14" customWidth="1"/>
    <col min="14608" max="14849" width="9.140625" style="14"/>
    <col min="14850" max="14850" width="13.85546875" style="14" customWidth="1"/>
    <col min="14851" max="14851" width="53.140625" style="14" customWidth="1"/>
    <col min="14852" max="14863" width="12.140625" style="14" customWidth="1"/>
    <col min="14864" max="15105" width="9.140625" style="14"/>
    <col min="15106" max="15106" width="13.85546875" style="14" customWidth="1"/>
    <col min="15107" max="15107" width="53.140625" style="14" customWidth="1"/>
    <col min="15108" max="15119" width="12.140625" style="14" customWidth="1"/>
    <col min="15120" max="15361" width="9.140625" style="14"/>
    <col min="15362" max="15362" width="13.85546875" style="14" customWidth="1"/>
    <col min="15363" max="15363" width="53.140625" style="14" customWidth="1"/>
    <col min="15364" max="15375" width="12.140625" style="14" customWidth="1"/>
    <col min="15376" max="15617" width="9.140625" style="14"/>
    <col min="15618" max="15618" width="13.85546875" style="14" customWidth="1"/>
    <col min="15619" max="15619" width="53.140625" style="14" customWidth="1"/>
    <col min="15620" max="15631" width="12.140625" style="14" customWidth="1"/>
    <col min="15632" max="15873" width="9.140625" style="14"/>
    <col min="15874" max="15874" width="13.85546875" style="14" customWidth="1"/>
    <col min="15875" max="15875" width="53.140625" style="14" customWidth="1"/>
    <col min="15876" max="15887" width="12.140625" style="14" customWidth="1"/>
    <col min="15888" max="16129" width="9.140625" style="14"/>
    <col min="16130" max="16130" width="13.85546875" style="14" customWidth="1"/>
    <col min="16131" max="16131" width="53.140625" style="14" customWidth="1"/>
    <col min="16132" max="16143" width="12.140625" style="14" customWidth="1"/>
    <col min="16144" max="16384" width="9.140625" style="14"/>
  </cols>
  <sheetData>
    <row r="1" spans="1:16" s="3" customFormat="1" ht="16.5" customHeight="1" thickBot="1" x14ac:dyDescent="0.3">
      <c r="A1" s="721" t="s">
        <v>597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4"/>
    </row>
    <row r="2" spans="1:16" s="6" customFormat="1" ht="21" customHeight="1" x14ac:dyDescent="0.25">
      <c r="A2" s="723" t="s">
        <v>4</v>
      </c>
      <c r="B2" s="706" t="s">
        <v>372</v>
      </c>
      <c r="C2" s="715" t="s">
        <v>373</v>
      </c>
      <c r="D2" s="716"/>
      <c r="E2" s="717"/>
      <c r="F2" s="715" t="s">
        <v>1</v>
      </c>
      <c r="G2" s="716"/>
      <c r="H2" s="717"/>
      <c r="I2" s="715" t="s">
        <v>371</v>
      </c>
      <c r="J2" s="716"/>
      <c r="K2" s="717"/>
      <c r="L2" s="715" t="s">
        <v>3</v>
      </c>
      <c r="M2" s="722"/>
      <c r="N2" s="717"/>
      <c r="O2" s="319"/>
      <c r="P2" s="555"/>
    </row>
    <row r="3" spans="1:16" s="6" customFormat="1" ht="16.5" thickBot="1" x14ac:dyDescent="0.3">
      <c r="A3" s="724"/>
      <c r="B3" s="707"/>
      <c r="C3" s="718"/>
      <c r="D3" s="719"/>
      <c r="E3" s="720"/>
      <c r="F3" s="718"/>
      <c r="G3" s="719"/>
      <c r="H3" s="720"/>
      <c r="I3" s="718"/>
      <c r="J3" s="719"/>
      <c r="K3" s="720"/>
      <c r="L3" s="718"/>
      <c r="M3" s="719"/>
      <c r="N3" s="720"/>
      <c r="O3" s="319"/>
    </row>
    <row r="4" spans="1:16" s="9" customFormat="1" ht="15.95" customHeight="1" thickBot="1" x14ac:dyDescent="0.3">
      <c r="A4" s="7"/>
      <c r="B4" s="7"/>
      <c r="C4" s="330"/>
      <c r="D4" s="331"/>
      <c r="E4" s="330" t="s">
        <v>426</v>
      </c>
      <c r="F4" s="330"/>
      <c r="G4" s="331"/>
      <c r="H4" s="330" t="s">
        <v>426</v>
      </c>
      <c r="I4" s="330"/>
      <c r="J4" s="331"/>
      <c r="K4" s="330" t="s">
        <v>426</v>
      </c>
      <c r="L4" s="330"/>
      <c r="M4" s="521"/>
      <c r="N4" s="330" t="s">
        <v>426</v>
      </c>
      <c r="O4" s="8"/>
    </row>
    <row r="5" spans="1:16" ht="36.75" thickBot="1" x14ac:dyDescent="0.3">
      <c r="A5" s="10" t="s">
        <v>5</v>
      </c>
      <c r="B5" s="435" t="s">
        <v>6</v>
      </c>
      <c r="C5" s="404" t="s">
        <v>425</v>
      </c>
      <c r="D5" s="333" t="s">
        <v>619</v>
      </c>
      <c r="E5" s="405" t="s">
        <v>424</v>
      </c>
      <c r="F5" s="404" t="s">
        <v>425</v>
      </c>
      <c r="G5" s="333" t="s">
        <v>444</v>
      </c>
      <c r="H5" s="405" t="s">
        <v>424</v>
      </c>
      <c r="I5" s="404" t="s">
        <v>425</v>
      </c>
      <c r="J5" s="333" t="s">
        <v>444</v>
      </c>
      <c r="K5" s="405" t="s">
        <v>427</v>
      </c>
      <c r="L5" s="402" t="s">
        <v>425</v>
      </c>
      <c r="M5" s="522" t="s">
        <v>444</v>
      </c>
      <c r="N5" s="405" t="s">
        <v>424</v>
      </c>
      <c r="O5" s="310"/>
    </row>
    <row r="6" spans="1:16" s="19" customFormat="1" ht="12.95" customHeight="1" thickBot="1" x14ac:dyDescent="0.3">
      <c r="A6" s="15" t="s">
        <v>7</v>
      </c>
      <c r="B6" s="436" t="s">
        <v>8</v>
      </c>
      <c r="C6" s="406" t="s">
        <v>9</v>
      </c>
      <c r="D6" s="334" t="s">
        <v>10</v>
      </c>
      <c r="E6" s="407" t="s">
        <v>336</v>
      </c>
      <c r="F6" s="406" t="s">
        <v>337</v>
      </c>
      <c r="G6" s="334" t="s">
        <v>276</v>
      </c>
      <c r="H6" s="407" t="s">
        <v>277</v>
      </c>
      <c r="I6" s="406" t="s">
        <v>348</v>
      </c>
      <c r="J6" s="334" t="s">
        <v>349</v>
      </c>
      <c r="K6" s="407" t="s">
        <v>350</v>
      </c>
      <c r="L6" s="421" t="s">
        <v>374</v>
      </c>
      <c r="M6" s="334" t="s">
        <v>375</v>
      </c>
      <c r="N6" s="407" t="s">
        <v>428</v>
      </c>
      <c r="O6" s="311"/>
    </row>
    <row r="7" spans="1:16" s="19" customFormat="1" ht="15.95" customHeight="1" thickBot="1" x14ac:dyDescent="0.3">
      <c r="A7" s="725" t="s">
        <v>12</v>
      </c>
      <c r="B7" s="725"/>
      <c r="C7" s="335"/>
      <c r="D7" s="335"/>
      <c r="E7" s="335"/>
      <c r="F7" s="338"/>
      <c r="G7" s="453"/>
      <c r="H7" s="338"/>
      <c r="I7" s="338"/>
      <c r="J7" s="453"/>
      <c r="K7" s="338"/>
      <c r="L7" s="338"/>
      <c r="M7" s="453"/>
      <c r="N7" s="338"/>
    </row>
    <row r="8" spans="1:16" s="19" customFormat="1" ht="12" customHeight="1" thickBot="1" x14ac:dyDescent="0.3">
      <c r="A8" s="265" t="s">
        <v>13</v>
      </c>
      <c r="B8" s="525" t="s">
        <v>14</v>
      </c>
      <c r="C8" s="409">
        <f t="shared" ref="C8:I8" si="0">+C9+C10+C11+C12+C13+C14</f>
        <v>0</v>
      </c>
      <c r="D8" s="349"/>
      <c r="E8" s="340"/>
      <c r="F8" s="349">
        <f t="shared" si="0"/>
        <v>0</v>
      </c>
      <c r="G8" s="342"/>
      <c r="H8" s="341"/>
      <c r="I8" s="409">
        <f t="shared" si="0"/>
        <v>126681</v>
      </c>
      <c r="J8" s="349">
        <v>143069</v>
      </c>
      <c r="K8" s="340">
        <v>143069</v>
      </c>
      <c r="L8" s="349">
        <v>126681</v>
      </c>
      <c r="M8" s="342">
        <v>143069</v>
      </c>
      <c r="N8" s="340">
        <v>143069</v>
      </c>
      <c r="O8" s="312"/>
    </row>
    <row r="9" spans="1:16" s="32" customFormat="1" ht="12" customHeight="1" x14ac:dyDescent="0.25">
      <c r="A9" s="27" t="s">
        <v>15</v>
      </c>
      <c r="B9" s="526" t="s">
        <v>16</v>
      </c>
      <c r="C9" s="411"/>
      <c r="D9" s="345"/>
      <c r="E9" s="343"/>
      <c r="F9" s="422"/>
      <c r="G9" s="345"/>
      <c r="H9" s="344"/>
      <c r="I9" s="411">
        <v>44753</v>
      </c>
      <c r="J9" s="345">
        <v>44934</v>
      </c>
      <c r="K9" s="343">
        <v>44934</v>
      </c>
      <c r="L9" s="422">
        <v>44753</v>
      </c>
      <c r="M9" s="345">
        <v>44934</v>
      </c>
      <c r="N9" s="343">
        <v>44934</v>
      </c>
      <c r="O9" s="313"/>
    </row>
    <row r="10" spans="1:16" s="38" customFormat="1" ht="12" customHeight="1" x14ac:dyDescent="0.25">
      <c r="A10" s="33" t="s">
        <v>17</v>
      </c>
      <c r="B10" s="527" t="s">
        <v>18</v>
      </c>
      <c r="C10" s="412"/>
      <c r="D10" s="348"/>
      <c r="E10" s="346"/>
      <c r="F10" s="423"/>
      <c r="G10" s="348"/>
      <c r="H10" s="347"/>
      <c r="I10" s="412">
        <v>50012</v>
      </c>
      <c r="J10" s="348">
        <v>48692</v>
      </c>
      <c r="K10" s="346">
        <v>48692</v>
      </c>
      <c r="L10" s="423">
        <v>50012</v>
      </c>
      <c r="M10" s="348">
        <v>48692</v>
      </c>
      <c r="N10" s="346">
        <v>48692</v>
      </c>
      <c r="O10" s="313"/>
    </row>
    <row r="11" spans="1:16" s="38" customFormat="1" ht="12" customHeight="1" x14ac:dyDescent="0.25">
      <c r="A11" s="33" t="s">
        <v>19</v>
      </c>
      <c r="B11" s="527" t="s">
        <v>20</v>
      </c>
      <c r="C11" s="412"/>
      <c r="D11" s="348"/>
      <c r="E11" s="346"/>
      <c r="F11" s="423"/>
      <c r="G11" s="348"/>
      <c r="H11" s="347"/>
      <c r="I11" s="412">
        <v>28405</v>
      </c>
      <c r="J11" s="348">
        <v>36551</v>
      </c>
      <c r="K11" s="346">
        <v>36551</v>
      </c>
      <c r="L11" s="423">
        <v>28405</v>
      </c>
      <c r="M11" s="348">
        <v>36551</v>
      </c>
      <c r="N11" s="346">
        <v>36551</v>
      </c>
      <c r="O11" s="313"/>
    </row>
    <row r="12" spans="1:16" s="38" customFormat="1" ht="12" customHeight="1" x14ac:dyDescent="0.25">
      <c r="A12" s="33" t="s">
        <v>21</v>
      </c>
      <c r="B12" s="527" t="s">
        <v>22</v>
      </c>
      <c r="C12" s="412"/>
      <c r="D12" s="348"/>
      <c r="E12" s="346"/>
      <c r="F12" s="423"/>
      <c r="G12" s="348"/>
      <c r="H12" s="347"/>
      <c r="I12" s="412">
        <v>3511</v>
      </c>
      <c r="J12" s="348">
        <v>3541</v>
      </c>
      <c r="K12" s="346">
        <v>3541</v>
      </c>
      <c r="L12" s="423">
        <v>3511</v>
      </c>
      <c r="M12" s="348">
        <v>3541</v>
      </c>
      <c r="N12" s="346">
        <v>3541</v>
      </c>
      <c r="O12" s="313"/>
    </row>
    <row r="13" spans="1:16" s="38" customFormat="1" ht="12" customHeight="1" x14ac:dyDescent="0.25">
      <c r="A13" s="33" t="s">
        <v>23</v>
      </c>
      <c r="B13" s="527" t="s">
        <v>24</v>
      </c>
      <c r="C13" s="412"/>
      <c r="D13" s="348"/>
      <c r="E13" s="346"/>
      <c r="F13" s="423"/>
      <c r="G13" s="348"/>
      <c r="H13" s="347"/>
      <c r="I13" s="412"/>
      <c r="J13" s="348"/>
      <c r="K13" s="346"/>
      <c r="L13" s="423"/>
      <c r="M13" s="348"/>
      <c r="N13" s="346"/>
      <c r="O13" s="313"/>
    </row>
    <row r="14" spans="1:16" s="32" customFormat="1" ht="12" customHeight="1" thickBot="1" x14ac:dyDescent="0.3">
      <c r="A14" s="39" t="s">
        <v>25</v>
      </c>
      <c r="B14" s="528" t="s">
        <v>26</v>
      </c>
      <c r="C14" s="412"/>
      <c r="D14" s="348"/>
      <c r="E14" s="346"/>
      <c r="F14" s="423"/>
      <c r="G14" s="348"/>
      <c r="H14" s="347"/>
      <c r="I14" s="412"/>
      <c r="J14" s="348">
        <v>9351</v>
      </c>
      <c r="K14" s="346">
        <v>9351</v>
      </c>
      <c r="L14" s="423"/>
      <c r="M14" s="348">
        <v>9351</v>
      </c>
      <c r="N14" s="346">
        <v>9351</v>
      </c>
      <c r="O14" s="313"/>
    </row>
    <row r="15" spans="1:16" s="32" customFormat="1" ht="12" customHeight="1" thickBot="1" x14ac:dyDescent="0.3">
      <c r="A15" s="22" t="s">
        <v>27</v>
      </c>
      <c r="B15" s="529" t="s">
        <v>28</v>
      </c>
      <c r="C15" s="409">
        <f t="shared" ref="C15:I15" si="1">+C16+C17+C18+C19+C20</f>
        <v>0</v>
      </c>
      <c r="D15" s="349"/>
      <c r="E15" s="340"/>
      <c r="F15" s="349">
        <f t="shared" si="1"/>
        <v>0</v>
      </c>
      <c r="G15" s="349"/>
      <c r="H15" s="341"/>
      <c r="I15" s="409">
        <f t="shared" si="1"/>
        <v>63900</v>
      </c>
      <c r="J15" s="349">
        <v>63900</v>
      </c>
      <c r="K15" s="340">
        <v>53908</v>
      </c>
      <c r="L15" s="349">
        <v>63900</v>
      </c>
      <c r="M15" s="349">
        <v>63900</v>
      </c>
      <c r="N15" s="340">
        <v>53908</v>
      </c>
      <c r="O15" s="312"/>
    </row>
    <row r="16" spans="1:16" s="32" customFormat="1" ht="12" customHeight="1" x14ac:dyDescent="0.25">
      <c r="A16" s="27" t="s">
        <v>29</v>
      </c>
      <c r="B16" s="526" t="s">
        <v>30</v>
      </c>
      <c r="C16" s="411"/>
      <c r="D16" s="345"/>
      <c r="E16" s="343"/>
      <c r="F16" s="422"/>
      <c r="G16" s="345"/>
      <c r="H16" s="344"/>
      <c r="I16" s="411"/>
      <c r="J16" s="345"/>
      <c r="K16" s="343"/>
      <c r="L16" s="422"/>
      <c r="M16" s="345"/>
      <c r="N16" s="343"/>
      <c r="O16" s="313"/>
    </row>
    <row r="17" spans="1:15" s="32" customFormat="1" ht="12" customHeight="1" x14ac:dyDescent="0.25">
      <c r="A17" s="33" t="s">
        <v>31</v>
      </c>
      <c r="B17" s="527" t="s">
        <v>32</v>
      </c>
      <c r="C17" s="412"/>
      <c r="D17" s="348"/>
      <c r="E17" s="346"/>
      <c r="F17" s="423"/>
      <c r="G17" s="348"/>
      <c r="H17" s="347"/>
      <c r="I17" s="412"/>
      <c r="J17" s="348"/>
      <c r="K17" s="346"/>
      <c r="L17" s="423"/>
      <c r="M17" s="348"/>
      <c r="N17" s="346"/>
      <c r="O17" s="313"/>
    </row>
    <row r="18" spans="1:15" s="32" customFormat="1" ht="12" customHeight="1" x14ac:dyDescent="0.25">
      <c r="A18" s="33" t="s">
        <v>33</v>
      </c>
      <c r="B18" s="527" t="s">
        <v>34</v>
      </c>
      <c r="C18" s="412"/>
      <c r="D18" s="348"/>
      <c r="E18" s="346"/>
      <c r="F18" s="423"/>
      <c r="G18" s="348"/>
      <c r="H18" s="347"/>
      <c r="I18" s="412"/>
      <c r="J18" s="348"/>
      <c r="K18" s="346"/>
      <c r="L18" s="423"/>
      <c r="M18" s="348"/>
      <c r="N18" s="346"/>
      <c r="O18" s="313"/>
    </row>
    <row r="19" spans="1:15" s="32" customFormat="1" ht="12" customHeight="1" x14ac:dyDescent="0.25">
      <c r="A19" s="33" t="s">
        <v>35</v>
      </c>
      <c r="B19" s="527" t="s">
        <v>36</v>
      </c>
      <c r="C19" s="412"/>
      <c r="D19" s="348"/>
      <c r="E19" s="346"/>
      <c r="F19" s="423"/>
      <c r="G19" s="348"/>
      <c r="H19" s="347"/>
      <c r="I19" s="412"/>
      <c r="J19" s="348"/>
      <c r="K19" s="346"/>
      <c r="L19" s="423"/>
      <c r="M19" s="348"/>
      <c r="N19" s="346"/>
      <c r="O19" s="313"/>
    </row>
    <row r="20" spans="1:15" s="32" customFormat="1" ht="12" customHeight="1" x14ac:dyDescent="0.25">
      <c r="A20" s="33" t="s">
        <v>37</v>
      </c>
      <c r="B20" s="527" t="s">
        <v>38</v>
      </c>
      <c r="C20" s="412"/>
      <c r="D20" s="348"/>
      <c r="E20" s="346"/>
      <c r="F20" s="423"/>
      <c r="G20" s="348"/>
      <c r="H20" s="347"/>
      <c r="I20" s="412">
        <v>63900</v>
      </c>
      <c r="J20" s="348">
        <v>63900</v>
      </c>
      <c r="K20" s="346">
        <v>53908</v>
      </c>
      <c r="L20" s="423">
        <v>63900</v>
      </c>
      <c r="M20" s="348">
        <v>63900</v>
      </c>
      <c r="N20" s="346">
        <v>53908</v>
      </c>
      <c r="O20" s="313"/>
    </row>
    <row r="21" spans="1:15" s="38" customFormat="1" ht="12" customHeight="1" thickBot="1" x14ac:dyDescent="0.3">
      <c r="A21" s="39" t="s">
        <v>39</v>
      </c>
      <c r="B21" s="528" t="s">
        <v>40</v>
      </c>
      <c r="C21" s="413"/>
      <c r="D21" s="352"/>
      <c r="E21" s="350"/>
      <c r="F21" s="424"/>
      <c r="G21" s="352"/>
      <c r="H21" s="351"/>
      <c r="I21" s="413"/>
      <c r="J21" s="352"/>
      <c r="K21" s="350"/>
      <c r="L21" s="424"/>
      <c r="M21" s="352"/>
      <c r="N21" s="350"/>
      <c r="O21" s="313"/>
    </row>
    <row r="22" spans="1:15" s="38" customFormat="1" ht="12" customHeight="1" thickBot="1" x14ac:dyDescent="0.3">
      <c r="A22" s="22" t="s">
        <v>41</v>
      </c>
      <c r="B22" s="530" t="s">
        <v>42</v>
      </c>
      <c r="C22" s="409">
        <f t="shared" ref="C22:I22" si="2">+C23+C24+C25+C26+C27</f>
        <v>0</v>
      </c>
      <c r="D22" s="349"/>
      <c r="E22" s="340"/>
      <c r="F22" s="349">
        <f t="shared" si="2"/>
        <v>0</v>
      </c>
      <c r="G22" s="349"/>
      <c r="H22" s="341"/>
      <c r="I22" s="409">
        <f t="shared" si="2"/>
        <v>41855</v>
      </c>
      <c r="J22" s="349">
        <v>310848</v>
      </c>
      <c r="K22" s="340">
        <v>304848</v>
      </c>
      <c r="L22" s="349">
        <v>41855</v>
      </c>
      <c r="M22" s="349">
        <v>310848</v>
      </c>
      <c r="N22" s="340">
        <v>304848</v>
      </c>
      <c r="O22" s="312"/>
    </row>
    <row r="23" spans="1:15" s="38" customFormat="1" ht="12" customHeight="1" x14ac:dyDescent="0.25">
      <c r="A23" s="27" t="s">
        <v>43</v>
      </c>
      <c r="B23" s="526" t="s">
        <v>44</v>
      </c>
      <c r="C23" s="411"/>
      <c r="D23" s="345"/>
      <c r="E23" s="343"/>
      <c r="F23" s="422"/>
      <c r="G23" s="345"/>
      <c r="H23" s="344"/>
      <c r="I23" s="411"/>
      <c r="J23" s="345">
        <v>140</v>
      </c>
      <c r="K23" s="343">
        <v>140</v>
      </c>
      <c r="L23" s="422"/>
      <c r="M23" s="345">
        <v>140</v>
      </c>
      <c r="N23" s="343">
        <v>140</v>
      </c>
      <c r="O23" s="313"/>
    </row>
    <row r="24" spans="1:15" s="32" customFormat="1" ht="12" customHeight="1" x14ac:dyDescent="0.25">
      <c r="A24" s="33" t="s">
        <v>45</v>
      </c>
      <c r="B24" s="527" t="s">
        <v>46</v>
      </c>
      <c r="C24" s="412"/>
      <c r="D24" s="348"/>
      <c r="E24" s="346"/>
      <c r="F24" s="423"/>
      <c r="G24" s="348"/>
      <c r="H24" s="347"/>
      <c r="I24" s="412"/>
      <c r="J24" s="348"/>
      <c r="K24" s="346"/>
      <c r="L24" s="423"/>
      <c r="M24" s="348"/>
      <c r="N24" s="346"/>
      <c r="O24" s="313"/>
    </row>
    <row r="25" spans="1:15" s="38" customFormat="1" ht="12" customHeight="1" x14ac:dyDescent="0.25">
      <c r="A25" s="33" t="s">
        <v>47</v>
      </c>
      <c r="B25" s="527" t="s">
        <v>48</v>
      </c>
      <c r="C25" s="412"/>
      <c r="D25" s="348"/>
      <c r="E25" s="346"/>
      <c r="F25" s="423"/>
      <c r="G25" s="348"/>
      <c r="H25" s="347"/>
      <c r="I25" s="412"/>
      <c r="J25" s="348"/>
      <c r="K25" s="346"/>
      <c r="L25" s="423"/>
      <c r="M25" s="348"/>
      <c r="N25" s="346"/>
      <c r="O25" s="313"/>
    </row>
    <row r="26" spans="1:15" s="38" customFormat="1" ht="12" customHeight="1" x14ac:dyDescent="0.25">
      <c r="A26" s="33" t="s">
        <v>49</v>
      </c>
      <c r="B26" s="527" t="s">
        <v>50</v>
      </c>
      <c r="C26" s="412"/>
      <c r="D26" s="348"/>
      <c r="E26" s="346"/>
      <c r="F26" s="423"/>
      <c r="G26" s="348"/>
      <c r="H26" s="347"/>
      <c r="I26" s="412"/>
      <c r="J26" s="348"/>
      <c r="K26" s="346"/>
      <c r="L26" s="423"/>
      <c r="M26" s="348"/>
      <c r="N26" s="346"/>
      <c r="O26" s="313"/>
    </row>
    <row r="27" spans="1:15" s="38" customFormat="1" ht="12" customHeight="1" x14ac:dyDescent="0.25">
      <c r="A27" s="33" t="s">
        <v>51</v>
      </c>
      <c r="B27" s="527" t="s">
        <v>52</v>
      </c>
      <c r="C27" s="412"/>
      <c r="D27" s="348"/>
      <c r="E27" s="346"/>
      <c r="F27" s="423"/>
      <c r="G27" s="348"/>
      <c r="H27" s="347"/>
      <c r="I27" s="412">
        <v>41855</v>
      </c>
      <c r="J27" s="348">
        <v>310708</v>
      </c>
      <c r="K27" s="346">
        <v>304708</v>
      </c>
      <c r="L27" s="423">
        <v>41855</v>
      </c>
      <c r="M27" s="348">
        <v>310708</v>
      </c>
      <c r="N27" s="346">
        <v>304708</v>
      </c>
      <c r="O27" s="313"/>
    </row>
    <row r="28" spans="1:15" s="38" customFormat="1" ht="12" customHeight="1" thickBot="1" x14ac:dyDescent="0.3">
      <c r="A28" s="39" t="s">
        <v>53</v>
      </c>
      <c r="B28" s="528" t="s">
        <v>54</v>
      </c>
      <c r="C28" s="413"/>
      <c r="D28" s="352"/>
      <c r="E28" s="350"/>
      <c r="F28" s="424"/>
      <c r="G28" s="352"/>
      <c r="H28" s="351"/>
      <c r="I28" s="413"/>
      <c r="J28" s="352"/>
      <c r="K28" s="350"/>
      <c r="L28" s="424"/>
      <c r="M28" s="352"/>
      <c r="N28" s="350"/>
      <c r="O28" s="313"/>
    </row>
    <row r="29" spans="1:15" s="38" customFormat="1" ht="12" customHeight="1" thickBot="1" x14ac:dyDescent="0.3">
      <c r="A29" s="22" t="s">
        <v>55</v>
      </c>
      <c r="B29" s="484" t="s">
        <v>56</v>
      </c>
      <c r="C29" s="414">
        <f t="shared" ref="C29:I29" si="3">+C30+C31+C32+C33+C34+C35+C36</f>
        <v>0</v>
      </c>
      <c r="D29" s="356"/>
      <c r="E29" s="354"/>
      <c r="F29" s="356">
        <f t="shared" si="3"/>
        <v>0</v>
      </c>
      <c r="G29" s="356"/>
      <c r="H29" s="355"/>
      <c r="I29" s="414">
        <f t="shared" si="3"/>
        <v>92600</v>
      </c>
      <c r="J29" s="356">
        <v>97772</v>
      </c>
      <c r="K29" s="354">
        <v>97665</v>
      </c>
      <c r="L29" s="356">
        <v>92600</v>
      </c>
      <c r="M29" s="356">
        <v>97772</v>
      </c>
      <c r="N29" s="354">
        <v>97665</v>
      </c>
      <c r="O29" s="314"/>
    </row>
    <row r="30" spans="1:15" s="38" customFormat="1" ht="12" customHeight="1" x14ac:dyDescent="0.25">
      <c r="A30" s="27" t="s">
        <v>57</v>
      </c>
      <c r="B30" s="526" t="s">
        <v>58</v>
      </c>
      <c r="C30" s="411"/>
      <c r="D30" s="345"/>
      <c r="E30" s="343"/>
      <c r="F30" s="422"/>
      <c r="G30" s="345"/>
      <c r="H30" s="344"/>
      <c r="I30" s="411">
        <v>6500</v>
      </c>
      <c r="J30" s="345">
        <v>7747</v>
      </c>
      <c r="K30" s="343">
        <v>7747</v>
      </c>
      <c r="L30" s="422">
        <v>6500</v>
      </c>
      <c r="M30" s="345">
        <v>7747</v>
      </c>
      <c r="N30" s="343">
        <v>7747</v>
      </c>
      <c r="O30" s="313"/>
    </row>
    <row r="31" spans="1:15" s="38" customFormat="1" ht="12" customHeight="1" x14ac:dyDescent="0.25">
      <c r="A31" s="33" t="s">
        <v>59</v>
      </c>
      <c r="B31" s="527" t="s">
        <v>60</v>
      </c>
      <c r="C31" s="412"/>
      <c r="D31" s="348"/>
      <c r="E31" s="346"/>
      <c r="F31" s="423"/>
      <c r="G31" s="348"/>
      <c r="H31" s="347"/>
      <c r="I31" s="412"/>
      <c r="J31" s="348"/>
      <c r="K31" s="346"/>
      <c r="L31" s="423"/>
      <c r="M31" s="348"/>
      <c r="N31" s="346"/>
      <c r="O31" s="313"/>
    </row>
    <row r="32" spans="1:15" s="38" customFormat="1" ht="12" customHeight="1" x14ac:dyDescent="0.25">
      <c r="A32" s="33" t="s">
        <v>61</v>
      </c>
      <c r="B32" s="527" t="s">
        <v>62</v>
      </c>
      <c r="C32" s="412"/>
      <c r="D32" s="348"/>
      <c r="E32" s="346"/>
      <c r="F32" s="423"/>
      <c r="G32" s="348"/>
      <c r="H32" s="347"/>
      <c r="I32" s="412">
        <v>81150</v>
      </c>
      <c r="J32" s="348">
        <v>83481</v>
      </c>
      <c r="K32" s="346">
        <v>83481</v>
      </c>
      <c r="L32" s="423">
        <v>81150</v>
      </c>
      <c r="M32" s="348">
        <v>83481</v>
      </c>
      <c r="N32" s="346">
        <v>83481</v>
      </c>
      <c r="O32" s="313"/>
    </row>
    <row r="33" spans="1:15" s="38" customFormat="1" ht="12" customHeight="1" x14ac:dyDescent="0.25">
      <c r="A33" s="33" t="s">
        <v>63</v>
      </c>
      <c r="B33" s="527" t="s">
        <v>64</v>
      </c>
      <c r="C33" s="412"/>
      <c r="D33" s="348"/>
      <c r="E33" s="346"/>
      <c r="F33" s="423"/>
      <c r="G33" s="348"/>
      <c r="H33" s="347"/>
      <c r="I33" s="412"/>
      <c r="J33" s="348"/>
      <c r="K33" s="346"/>
      <c r="L33" s="423"/>
      <c r="M33" s="348"/>
      <c r="N33" s="346"/>
      <c r="O33" s="313"/>
    </row>
    <row r="34" spans="1:15" s="38" customFormat="1" ht="12" customHeight="1" x14ac:dyDescent="0.25">
      <c r="A34" s="33" t="s">
        <v>65</v>
      </c>
      <c r="B34" s="527" t="s">
        <v>66</v>
      </c>
      <c r="C34" s="412"/>
      <c r="D34" s="348"/>
      <c r="E34" s="346"/>
      <c r="F34" s="423"/>
      <c r="G34" s="348"/>
      <c r="H34" s="347"/>
      <c r="I34" s="412">
        <v>4000</v>
      </c>
      <c r="J34" s="348">
        <v>5062</v>
      </c>
      <c r="K34" s="346">
        <v>5062</v>
      </c>
      <c r="L34" s="423">
        <v>4000</v>
      </c>
      <c r="M34" s="348">
        <v>5062</v>
      </c>
      <c r="N34" s="346">
        <v>5062</v>
      </c>
      <c r="O34" s="313"/>
    </row>
    <row r="35" spans="1:15" s="38" customFormat="1" ht="12" customHeight="1" x14ac:dyDescent="0.25">
      <c r="A35" s="33" t="s">
        <v>67</v>
      </c>
      <c r="B35" s="527" t="s">
        <v>68</v>
      </c>
      <c r="C35" s="412"/>
      <c r="D35" s="348"/>
      <c r="E35" s="346"/>
      <c r="F35" s="423"/>
      <c r="G35" s="348"/>
      <c r="H35" s="347"/>
      <c r="I35" s="412"/>
      <c r="J35" s="348"/>
      <c r="K35" s="346"/>
      <c r="L35" s="423"/>
      <c r="M35" s="348"/>
      <c r="N35" s="346"/>
      <c r="O35" s="313"/>
    </row>
    <row r="36" spans="1:15" s="38" customFormat="1" ht="12" customHeight="1" thickBot="1" x14ac:dyDescent="0.3">
      <c r="A36" s="39" t="s">
        <v>69</v>
      </c>
      <c r="B36" s="528" t="s">
        <v>70</v>
      </c>
      <c r="C36" s="413"/>
      <c r="D36" s="352"/>
      <c r="E36" s="350"/>
      <c r="F36" s="424"/>
      <c r="G36" s="352"/>
      <c r="H36" s="351"/>
      <c r="I36" s="413">
        <v>950</v>
      </c>
      <c r="J36" s="352">
        <v>1482</v>
      </c>
      <c r="K36" s="350">
        <v>1375</v>
      </c>
      <c r="L36" s="424">
        <v>950</v>
      </c>
      <c r="M36" s="352">
        <v>1482</v>
      </c>
      <c r="N36" s="350">
        <v>1375</v>
      </c>
      <c r="O36" s="313"/>
    </row>
    <row r="37" spans="1:15" s="38" customFormat="1" ht="12" customHeight="1" thickBot="1" x14ac:dyDescent="0.3">
      <c r="A37" s="22" t="s">
        <v>71</v>
      </c>
      <c r="B37" s="484" t="s">
        <v>72</v>
      </c>
      <c r="C37" s="409">
        <v>632</v>
      </c>
      <c r="D37" s="349">
        <v>632</v>
      </c>
      <c r="E37" s="340">
        <v>438</v>
      </c>
      <c r="F37" s="349">
        <f>SUM(F38:F48)</f>
        <v>6980</v>
      </c>
      <c r="G37" s="349">
        <v>6980</v>
      </c>
      <c r="H37" s="341">
        <v>4192</v>
      </c>
      <c r="I37" s="409">
        <f>SUM(I38:I48)</f>
        <v>5256</v>
      </c>
      <c r="J37" s="349">
        <v>9279</v>
      </c>
      <c r="K37" s="340">
        <v>8408</v>
      </c>
      <c r="L37" s="349">
        <v>12868</v>
      </c>
      <c r="M37" s="349">
        <v>16891</v>
      </c>
      <c r="N37" s="340">
        <v>13038</v>
      </c>
      <c r="O37" s="312"/>
    </row>
    <row r="38" spans="1:15" s="38" customFormat="1" ht="12" customHeight="1" x14ac:dyDescent="0.25">
      <c r="A38" s="27" t="s">
        <v>73</v>
      </c>
      <c r="B38" s="526" t="s">
        <v>74</v>
      </c>
      <c r="C38" s="411"/>
      <c r="D38" s="345"/>
      <c r="E38" s="343"/>
      <c r="F38" s="422"/>
      <c r="G38" s="345"/>
      <c r="H38" s="344"/>
      <c r="I38" s="411"/>
      <c r="J38" s="345">
        <v>353</v>
      </c>
      <c r="K38" s="343">
        <v>353</v>
      </c>
      <c r="L38" s="422"/>
      <c r="M38" s="345">
        <v>353</v>
      </c>
      <c r="N38" s="343">
        <v>353</v>
      </c>
      <c r="O38" s="313"/>
    </row>
    <row r="39" spans="1:15" s="38" customFormat="1" ht="12" customHeight="1" x14ac:dyDescent="0.25">
      <c r="A39" s="33" t="s">
        <v>75</v>
      </c>
      <c r="B39" s="527" t="s">
        <v>76</v>
      </c>
      <c r="C39" s="412"/>
      <c r="D39" s="348"/>
      <c r="E39" s="346"/>
      <c r="F39" s="423">
        <v>380</v>
      </c>
      <c r="G39" s="348">
        <v>405</v>
      </c>
      <c r="H39" s="347">
        <v>405</v>
      </c>
      <c r="I39" s="412">
        <v>156</v>
      </c>
      <c r="J39" s="348">
        <v>516</v>
      </c>
      <c r="K39" s="346">
        <v>514</v>
      </c>
      <c r="L39" s="423">
        <v>536</v>
      </c>
      <c r="M39" s="348">
        <v>921</v>
      </c>
      <c r="N39" s="346">
        <v>919</v>
      </c>
      <c r="O39" s="313"/>
    </row>
    <row r="40" spans="1:15" s="38" customFormat="1" ht="12" customHeight="1" x14ac:dyDescent="0.25">
      <c r="A40" s="33" t="s">
        <v>77</v>
      </c>
      <c r="B40" s="527" t="s">
        <v>78</v>
      </c>
      <c r="C40" s="412">
        <v>244</v>
      </c>
      <c r="D40" s="348">
        <v>244</v>
      </c>
      <c r="E40" s="346">
        <v>244</v>
      </c>
      <c r="F40" s="423"/>
      <c r="G40" s="348"/>
      <c r="H40" s="347"/>
      <c r="I40" s="412"/>
      <c r="J40" s="348">
        <v>300</v>
      </c>
      <c r="K40" s="346">
        <v>208</v>
      </c>
      <c r="L40" s="423">
        <v>244</v>
      </c>
      <c r="M40" s="348">
        <v>544</v>
      </c>
      <c r="N40" s="346">
        <v>452</v>
      </c>
      <c r="O40" s="313"/>
    </row>
    <row r="41" spans="1:15" s="38" customFormat="1" ht="12" customHeight="1" x14ac:dyDescent="0.25">
      <c r="A41" s="33" t="s">
        <v>79</v>
      </c>
      <c r="B41" s="527" t="s">
        <v>80</v>
      </c>
      <c r="C41" s="412"/>
      <c r="D41" s="348"/>
      <c r="E41" s="346"/>
      <c r="F41" s="423"/>
      <c r="G41" s="348"/>
      <c r="H41" s="347"/>
      <c r="I41" s="412">
        <v>1500</v>
      </c>
      <c r="J41" s="348">
        <v>2100</v>
      </c>
      <c r="K41" s="346">
        <v>2081</v>
      </c>
      <c r="L41" s="423">
        <v>1500</v>
      </c>
      <c r="M41" s="348">
        <v>2100</v>
      </c>
      <c r="N41" s="346">
        <v>2081</v>
      </c>
      <c r="O41" s="313"/>
    </row>
    <row r="42" spans="1:15" s="38" customFormat="1" ht="12" customHeight="1" x14ac:dyDescent="0.25">
      <c r="A42" s="33" t="s">
        <v>81</v>
      </c>
      <c r="B42" s="527" t="s">
        <v>82</v>
      </c>
      <c r="C42" s="412"/>
      <c r="D42" s="348"/>
      <c r="E42" s="346"/>
      <c r="F42" s="423">
        <v>3600</v>
      </c>
      <c r="G42" s="348">
        <v>3600</v>
      </c>
      <c r="H42" s="347">
        <v>2981</v>
      </c>
      <c r="I42" s="412"/>
      <c r="J42" s="348"/>
      <c r="K42" s="346"/>
      <c r="L42" s="423">
        <v>3600</v>
      </c>
      <c r="M42" s="348">
        <v>3600</v>
      </c>
      <c r="N42" s="346">
        <v>2981</v>
      </c>
      <c r="O42" s="313"/>
    </row>
    <row r="43" spans="1:15" s="38" customFormat="1" ht="12" customHeight="1" x14ac:dyDescent="0.25">
      <c r="A43" s="33" t="s">
        <v>83</v>
      </c>
      <c r="B43" s="527" t="s">
        <v>84</v>
      </c>
      <c r="C43" s="412">
        <v>100</v>
      </c>
      <c r="D43" s="348">
        <v>100</v>
      </c>
      <c r="E43" s="346">
        <v>50</v>
      </c>
      <c r="F43" s="423">
        <v>3000</v>
      </c>
      <c r="G43" s="348">
        <v>2975</v>
      </c>
      <c r="H43" s="347">
        <v>806</v>
      </c>
      <c r="I43" s="412"/>
      <c r="J43" s="348">
        <v>300</v>
      </c>
      <c r="K43" s="346">
        <v>288</v>
      </c>
      <c r="L43" s="423">
        <v>3100</v>
      </c>
      <c r="M43" s="348">
        <v>3375</v>
      </c>
      <c r="N43" s="346">
        <v>1144</v>
      </c>
      <c r="O43" s="313"/>
    </row>
    <row r="44" spans="1:15" s="38" customFormat="1" ht="12" customHeight="1" x14ac:dyDescent="0.25">
      <c r="A44" s="33" t="s">
        <v>85</v>
      </c>
      <c r="B44" s="527" t="s">
        <v>86</v>
      </c>
      <c r="C44" s="412">
        <v>288</v>
      </c>
      <c r="D44" s="348">
        <v>288</v>
      </c>
      <c r="E44" s="346">
        <v>144</v>
      </c>
      <c r="F44" s="423"/>
      <c r="G44" s="348"/>
      <c r="H44" s="347"/>
      <c r="I44" s="412"/>
      <c r="J44" s="348">
        <v>1500</v>
      </c>
      <c r="K44" s="346">
        <v>811</v>
      </c>
      <c r="L44" s="423">
        <v>288</v>
      </c>
      <c r="M44" s="348">
        <v>1788</v>
      </c>
      <c r="N44" s="346">
        <v>955</v>
      </c>
      <c r="O44" s="313"/>
    </row>
    <row r="45" spans="1:15" s="38" customFormat="1" ht="12" customHeight="1" x14ac:dyDescent="0.25">
      <c r="A45" s="33" t="s">
        <v>87</v>
      </c>
      <c r="B45" s="527" t="s">
        <v>88</v>
      </c>
      <c r="C45" s="412"/>
      <c r="D45" s="348"/>
      <c r="E45" s="346"/>
      <c r="F45" s="423"/>
      <c r="G45" s="348"/>
      <c r="H45" s="347"/>
      <c r="I45" s="412">
        <v>500</v>
      </c>
      <c r="J45" s="348">
        <v>800</v>
      </c>
      <c r="K45" s="346">
        <v>770</v>
      </c>
      <c r="L45" s="423">
        <v>500</v>
      </c>
      <c r="M45" s="348">
        <v>800</v>
      </c>
      <c r="N45" s="346">
        <v>770</v>
      </c>
      <c r="O45" s="313"/>
    </row>
    <row r="46" spans="1:15" s="38" customFormat="1" ht="12" customHeight="1" x14ac:dyDescent="0.25">
      <c r="A46" s="33" t="s">
        <v>89</v>
      </c>
      <c r="B46" s="527" t="s">
        <v>90</v>
      </c>
      <c r="C46" s="415"/>
      <c r="D46" s="359"/>
      <c r="E46" s="357"/>
      <c r="F46" s="425"/>
      <c r="G46" s="359"/>
      <c r="H46" s="358"/>
      <c r="I46" s="415"/>
      <c r="J46" s="359"/>
      <c r="K46" s="357"/>
      <c r="L46" s="425"/>
      <c r="M46" s="359"/>
      <c r="N46" s="357"/>
      <c r="O46" s="315"/>
    </row>
    <row r="47" spans="1:15" s="38" customFormat="1" ht="12" customHeight="1" x14ac:dyDescent="0.25">
      <c r="A47" s="39" t="s">
        <v>91</v>
      </c>
      <c r="B47" s="528" t="s">
        <v>92</v>
      </c>
      <c r="C47" s="416"/>
      <c r="D47" s="362"/>
      <c r="E47" s="360"/>
      <c r="F47" s="426"/>
      <c r="G47" s="362"/>
      <c r="H47" s="361"/>
      <c r="I47" s="416"/>
      <c r="J47" s="362">
        <v>10</v>
      </c>
      <c r="K47" s="360">
        <v>10</v>
      </c>
      <c r="L47" s="426"/>
      <c r="M47" s="362">
        <v>10</v>
      </c>
      <c r="N47" s="360">
        <v>10</v>
      </c>
      <c r="O47" s="315"/>
    </row>
    <row r="48" spans="1:15" s="38" customFormat="1" ht="12" customHeight="1" thickBot="1" x14ac:dyDescent="0.3">
      <c r="A48" s="39" t="s">
        <v>93</v>
      </c>
      <c r="B48" s="528" t="s">
        <v>94</v>
      </c>
      <c r="C48" s="416"/>
      <c r="D48" s="362"/>
      <c r="E48" s="360"/>
      <c r="F48" s="426"/>
      <c r="G48" s="362"/>
      <c r="H48" s="361"/>
      <c r="I48" s="416">
        <v>3100</v>
      </c>
      <c r="J48" s="362">
        <v>3400</v>
      </c>
      <c r="K48" s="360">
        <v>3373</v>
      </c>
      <c r="L48" s="426">
        <v>3100</v>
      </c>
      <c r="M48" s="362">
        <v>3400</v>
      </c>
      <c r="N48" s="360">
        <v>3373</v>
      </c>
      <c r="O48" s="315"/>
    </row>
    <row r="49" spans="1:15" s="38" customFormat="1" ht="12" customHeight="1" thickBot="1" x14ac:dyDescent="0.3">
      <c r="A49" s="22" t="s">
        <v>95</v>
      </c>
      <c r="B49" s="484" t="s">
        <v>96</v>
      </c>
      <c r="C49" s="409">
        <f t="shared" ref="C49:I49" si="4">SUM(C50:C54)</f>
        <v>0</v>
      </c>
      <c r="D49" s="349"/>
      <c r="E49" s="340"/>
      <c r="F49" s="349">
        <f t="shared" si="4"/>
        <v>0</v>
      </c>
      <c r="G49" s="349"/>
      <c r="H49" s="341"/>
      <c r="I49" s="409">
        <f t="shared" si="4"/>
        <v>0</v>
      </c>
      <c r="J49" s="349"/>
      <c r="K49" s="340"/>
      <c r="L49" s="349"/>
      <c r="M49" s="349"/>
      <c r="N49" s="340"/>
      <c r="O49" s="312"/>
    </row>
    <row r="50" spans="1:15" s="38" customFormat="1" ht="12" customHeight="1" x14ac:dyDescent="0.25">
      <c r="A50" s="27" t="s">
        <v>97</v>
      </c>
      <c r="B50" s="526" t="s">
        <v>98</v>
      </c>
      <c r="C50" s="417"/>
      <c r="D50" s="365"/>
      <c r="E50" s="363"/>
      <c r="F50" s="427"/>
      <c r="G50" s="365"/>
      <c r="H50" s="364"/>
      <c r="I50" s="417"/>
      <c r="J50" s="365"/>
      <c r="K50" s="363"/>
      <c r="L50" s="427"/>
      <c r="M50" s="365"/>
      <c r="N50" s="363"/>
      <c r="O50" s="315"/>
    </row>
    <row r="51" spans="1:15" s="38" customFormat="1" ht="12" customHeight="1" x14ac:dyDescent="0.25">
      <c r="A51" s="33" t="s">
        <v>99</v>
      </c>
      <c r="B51" s="527" t="s">
        <v>100</v>
      </c>
      <c r="C51" s="415"/>
      <c r="D51" s="359"/>
      <c r="E51" s="357"/>
      <c r="F51" s="425"/>
      <c r="G51" s="359"/>
      <c r="H51" s="358"/>
      <c r="I51" s="415"/>
      <c r="J51" s="359"/>
      <c r="K51" s="357"/>
      <c r="L51" s="425"/>
      <c r="M51" s="359"/>
      <c r="N51" s="357"/>
      <c r="O51" s="315"/>
    </row>
    <row r="52" spans="1:15" s="38" customFormat="1" ht="12" customHeight="1" x14ac:dyDescent="0.25">
      <c r="A52" s="33" t="s">
        <v>101</v>
      </c>
      <c r="B52" s="527" t="s">
        <v>102</v>
      </c>
      <c r="C52" s="415"/>
      <c r="D52" s="359"/>
      <c r="E52" s="357"/>
      <c r="F52" s="425"/>
      <c r="G52" s="359"/>
      <c r="H52" s="358"/>
      <c r="I52" s="415"/>
      <c r="J52" s="359"/>
      <c r="K52" s="357"/>
      <c r="L52" s="425"/>
      <c r="M52" s="359"/>
      <c r="N52" s="357"/>
      <c r="O52" s="315"/>
    </row>
    <row r="53" spans="1:15" s="38" customFormat="1" ht="12" customHeight="1" x14ac:dyDescent="0.25">
      <c r="A53" s="33" t="s">
        <v>103</v>
      </c>
      <c r="B53" s="527" t="s">
        <v>104</v>
      </c>
      <c r="C53" s="415"/>
      <c r="D53" s="359"/>
      <c r="E53" s="357"/>
      <c r="F53" s="425"/>
      <c r="G53" s="359"/>
      <c r="H53" s="358"/>
      <c r="I53" s="415"/>
      <c r="J53" s="359"/>
      <c r="K53" s="357"/>
      <c r="L53" s="425"/>
      <c r="M53" s="359"/>
      <c r="N53" s="357"/>
      <c r="O53" s="315"/>
    </row>
    <row r="54" spans="1:15" s="38" customFormat="1" ht="12" customHeight="1" thickBot="1" x14ac:dyDescent="0.3">
      <c r="A54" s="39" t="s">
        <v>105</v>
      </c>
      <c r="B54" s="528" t="s">
        <v>106</v>
      </c>
      <c r="C54" s="416"/>
      <c r="D54" s="362"/>
      <c r="E54" s="360"/>
      <c r="F54" s="426"/>
      <c r="G54" s="362"/>
      <c r="H54" s="361"/>
      <c r="I54" s="416"/>
      <c r="J54" s="362"/>
      <c r="K54" s="360"/>
      <c r="L54" s="426"/>
      <c r="M54" s="362"/>
      <c r="N54" s="360"/>
      <c r="O54" s="315"/>
    </row>
    <row r="55" spans="1:15" s="38" customFormat="1" ht="12" customHeight="1" thickBot="1" x14ac:dyDescent="0.3">
      <c r="A55" s="22" t="s">
        <v>107</v>
      </c>
      <c r="B55" s="484" t="s">
        <v>108</v>
      </c>
      <c r="C55" s="409">
        <f t="shared" ref="C55:I55" si="5">SUM(C56:C58)</f>
        <v>0</v>
      </c>
      <c r="D55" s="349"/>
      <c r="E55" s="340"/>
      <c r="F55" s="349">
        <f t="shared" si="5"/>
        <v>0</v>
      </c>
      <c r="G55" s="349"/>
      <c r="H55" s="341"/>
      <c r="I55" s="409">
        <f t="shared" si="5"/>
        <v>1664</v>
      </c>
      <c r="J55" s="349">
        <v>1664</v>
      </c>
      <c r="K55" s="340">
        <v>205</v>
      </c>
      <c r="L55" s="349">
        <v>1664</v>
      </c>
      <c r="M55" s="349">
        <v>1664</v>
      </c>
      <c r="N55" s="340">
        <v>205</v>
      </c>
      <c r="O55" s="312"/>
    </row>
    <row r="56" spans="1:15" s="38" customFormat="1" ht="12" customHeight="1" x14ac:dyDescent="0.25">
      <c r="A56" s="27" t="s">
        <v>109</v>
      </c>
      <c r="B56" s="526" t="s">
        <v>110</v>
      </c>
      <c r="C56" s="411"/>
      <c r="D56" s="345"/>
      <c r="E56" s="343"/>
      <c r="F56" s="422"/>
      <c r="G56" s="345"/>
      <c r="H56" s="344"/>
      <c r="I56" s="411"/>
      <c r="J56" s="345"/>
      <c r="K56" s="343"/>
      <c r="L56" s="422"/>
      <c r="M56" s="345"/>
      <c r="N56" s="343"/>
      <c r="O56" s="313"/>
    </row>
    <row r="57" spans="1:15" s="38" customFormat="1" ht="12" customHeight="1" x14ac:dyDescent="0.25">
      <c r="A57" s="33" t="s">
        <v>111</v>
      </c>
      <c r="B57" s="527" t="s">
        <v>112</v>
      </c>
      <c r="C57" s="412"/>
      <c r="D57" s="348"/>
      <c r="E57" s="346"/>
      <c r="F57" s="423"/>
      <c r="G57" s="348"/>
      <c r="H57" s="347"/>
      <c r="I57" s="412"/>
      <c r="J57" s="348"/>
      <c r="K57" s="346"/>
      <c r="L57" s="423"/>
      <c r="M57" s="348"/>
      <c r="N57" s="346"/>
      <c r="O57" s="313"/>
    </row>
    <row r="58" spans="1:15" s="38" customFormat="1" ht="12" customHeight="1" x14ac:dyDescent="0.25">
      <c r="A58" s="33" t="s">
        <v>113</v>
      </c>
      <c r="B58" s="527" t="s">
        <v>114</v>
      </c>
      <c r="C58" s="412"/>
      <c r="D58" s="348"/>
      <c r="E58" s="346"/>
      <c r="F58" s="423"/>
      <c r="G58" s="348"/>
      <c r="H58" s="347"/>
      <c r="I58" s="412">
        <v>1664</v>
      </c>
      <c r="J58" s="348">
        <v>1664</v>
      </c>
      <c r="K58" s="346">
        <v>205</v>
      </c>
      <c r="L58" s="423">
        <v>1664</v>
      </c>
      <c r="M58" s="348">
        <v>1664</v>
      </c>
      <c r="N58" s="346">
        <v>205</v>
      </c>
      <c r="O58" s="313"/>
    </row>
    <row r="59" spans="1:15" s="38" customFormat="1" ht="12" customHeight="1" thickBot="1" x14ac:dyDescent="0.3">
      <c r="A59" s="39" t="s">
        <v>115</v>
      </c>
      <c r="B59" s="528" t="s">
        <v>116</v>
      </c>
      <c r="C59" s="413"/>
      <c r="D59" s="352"/>
      <c r="E59" s="350"/>
      <c r="F59" s="424"/>
      <c r="G59" s="352"/>
      <c r="H59" s="351"/>
      <c r="I59" s="413"/>
      <c r="J59" s="352"/>
      <c r="K59" s="350"/>
      <c r="L59" s="424"/>
      <c r="M59" s="352"/>
      <c r="N59" s="350"/>
      <c r="O59" s="313"/>
    </row>
    <row r="60" spans="1:15" s="38" customFormat="1" ht="12" customHeight="1" thickBot="1" x14ac:dyDescent="0.3">
      <c r="A60" s="22" t="s">
        <v>117</v>
      </c>
      <c r="B60" s="529" t="s">
        <v>118</v>
      </c>
      <c r="C60" s="409">
        <f t="shared" ref="C60:I60" si="6">SUM(C61:C63)</f>
        <v>0</v>
      </c>
      <c r="D60" s="349"/>
      <c r="E60" s="340"/>
      <c r="F60" s="349">
        <f t="shared" si="6"/>
        <v>0</v>
      </c>
      <c r="G60" s="349"/>
      <c r="H60" s="341"/>
      <c r="I60" s="409">
        <f t="shared" si="6"/>
        <v>0</v>
      </c>
      <c r="J60" s="349">
        <v>12978</v>
      </c>
      <c r="K60" s="340">
        <v>11781</v>
      </c>
      <c r="L60" s="349"/>
      <c r="M60" s="349">
        <v>12978</v>
      </c>
      <c r="N60" s="340">
        <v>11781</v>
      </c>
      <c r="O60" s="312"/>
    </row>
    <row r="61" spans="1:15" s="38" customFormat="1" ht="12" customHeight="1" x14ac:dyDescent="0.25">
      <c r="A61" s="27" t="s">
        <v>119</v>
      </c>
      <c r="B61" s="526" t="s">
        <v>120</v>
      </c>
      <c r="C61" s="415"/>
      <c r="D61" s="359"/>
      <c r="E61" s="357"/>
      <c r="F61" s="425"/>
      <c r="G61" s="359"/>
      <c r="H61" s="358"/>
      <c r="I61" s="415"/>
      <c r="J61" s="359"/>
      <c r="K61" s="357"/>
      <c r="L61" s="425"/>
      <c r="M61" s="359"/>
      <c r="N61" s="357"/>
      <c r="O61" s="315"/>
    </row>
    <row r="62" spans="1:15" s="38" customFormat="1" ht="12" customHeight="1" x14ac:dyDescent="0.25">
      <c r="A62" s="33" t="s">
        <v>121</v>
      </c>
      <c r="B62" s="527" t="s">
        <v>122</v>
      </c>
      <c r="C62" s="415"/>
      <c r="D62" s="359"/>
      <c r="E62" s="357"/>
      <c r="F62" s="425"/>
      <c r="G62" s="359"/>
      <c r="H62" s="358"/>
      <c r="I62" s="415"/>
      <c r="J62" s="359"/>
      <c r="K62" s="357"/>
      <c r="L62" s="425"/>
      <c r="M62" s="359"/>
      <c r="N62" s="357"/>
      <c r="O62" s="315"/>
    </row>
    <row r="63" spans="1:15" s="38" customFormat="1" ht="12" customHeight="1" x14ac:dyDescent="0.25">
      <c r="A63" s="33" t="s">
        <v>123</v>
      </c>
      <c r="B63" s="527" t="s">
        <v>124</v>
      </c>
      <c r="C63" s="415"/>
      <c r="D63" s="359"/>
      <c r="E63" s="357"/>
      <c r="F63" s="425"/>
      <c r="G63" s="359"/>
      <c r="H63" s="358"/>
      <c r="I63" s="415"/>
      <c r="J63" s="359">
        <v>12978</v>
      </c>
      <c r="K63" s="357">
        <v>11781</v>
      </c>
      <c r="L63" s="425"/>
      <c r="M63" s="359">
        <v>12978</v>
      </c>
      <c r="N63" s="357">
        <v>11781</v>
      </c>
      <c r="O63" s="315"/>
    </row>
    <row r="64" spans="1:15" s="38" customFormat="1" ht="12" customHeight="1" thickBot="1" x14ac:dyDescent="0.3">
      <c r="A64" s="39" t="s">
        <v>125</v>
      </c>
      <c r="B64" s="528" t="s">
        <v>126</v>
      </c>
      <c r="C64" s="415"/>
      <c r="D64" s="359"/>
      <c r="E64" s="357"/>
      <c r="F64" s="425"/>
      <c r="G64" s="359"/>
      <c r="H64" s="358"/>
      <c r="I64" s="415"/>
      <c r="J64" s="359"/>
      <c r="K64" s="357"/>
      <c r="L64" s="425"/>
      <c r="M64" s="359"/>
      <c r="N64" s="357"/>
      <c r="O64" s="315"/>
    </row>
    <row r="65" spans="1:15" s="38" customFormat="1" ht="12" customHeight="1" thickBot="1" x14ac:dyDescent="0.3">
      <c r="A65" s="22" t="s">
        <v>127</v>
      </c>
      <c r="B65" s="484" t="s">
        <v>128</v>
      </c>
      <c r="C65" s="414">
        <f t="shared" ref="C65:I65" si="7">+C8+C15+C22+C29+C37+C49+C55+C60</f>
        <v>632</v>
      </c>
      <c r="D65" s="356">
        <v>632</v>
      </c>
      <c r="E65" s="354">
        <v>438</v>
      </c>
      <c r="F65" s="356">
        <f t="shared" si="7"/>
        <v>6980</v>
      </c>
      <c r="G65" s="356">
        <v>6980</v>
      </c>
      <c r="H65" s="355">
        <v>4192</v>
      </c>
      <c r="I65" s="414">
        <f t="shared" si="7"/>
        <v>331956</v>
      </c>
      <c r="J65" s="356">
        <v>639510</v>
      </c>
      <c r="K65" s="354">
        <v>619884</v>
      </c>
      <c r="L65" s="356">
        <v>339568</v>
      </c>
      <c r="M65" s="356">
        <v>647122</v>
      </c>
      <c r="N65" s="354">
        <v>624514</v>
      </c>
      <c r="O65" s="314"/>
    </row>
    <row r="66" spans="1:15" s="38" customFormat="1" ht="12" customHeight="1" thickBot="1" x14ac:dyDescent="0.3">
      <c r="A66" s="267" t="s">
        <v>266</v>
      </c>
      <c r="B66" s="529" t="s">
        <v>130</v>
      </c>
      <c r="C66" s="409">
        <f t="shared" ref="C66:I66" si="8">SUM(C67:C69)</f>
        <v>0</v>
      </c>
      <c r="D66" s="349"/>
      <c r="E66" s="340"/>
      <c r="F66" s="349">
        <f t="shared" si="8"/>
        <v>0</v>
      </c>
      <c r="G66" s="349"/>
      <c r="H66" s="341"/>
      <c r="I66" s="409">
        <f t="shared" si="8"/>
        <v>0</v>
      </c>
      <c r="J66" s="349"/>
      <c r="K66" s="340"/>
      <c r="L66" s="349"/>
      <c r="M66" s="349"/>
      <c r="N66" s="340"/>
      <c r="O66" s="312"/>
    </row>
    <row r="67" spans="1:15" s="38" customFormat="1" ht="12" customHeight="1" x14ac:dyDescent="0.25">
      <c r="A67" s="27" t="s">
        <v>131</v>
      </c>
      <c r="B67" s="526" t="s">
        <v>132</v>
      </c>
      <c r="C67" s="415"/>
      <c r="D67" s="359"/>
      <c r="E67" s="357"/>
      <c r="F67" s="425"/>
      <c r="G67" s="359"/>
      <c r="H67" s="358"/>
      <c r="I67" s="415"/>
      <c r="J67" s="359"/>
      <c r="K67" s="357"/>
      <c r="L67" s="425"/>
      <c r="M67" s="359"/>
      <c r="N67" s="357"/>
      <c r="O67" s="315"/>
    </row>
    <row r="68" spans="1:15" s="38" customFormat="1" ht="12" customHeight="1" x14ac:dyDescent="0.25">
      <c r="A68" s="33" t="s">
        <v>133</v>
      </c>
      <c r="B68" s="527" t="s">
        <v>134</v>
      </c>
      <c r="C68" s="415"/>
      <c r="D68" s="359"/>
      <c r="E68" s="357"/>
      <c r="F68" s="425"/>
      <c r="G68" s="359"/>
      <c r="H68" s="358"/>
      <c r="I68" s="415"/>
      <c r="J68" s="359"/>
      <c r="K68" s="357"/>
      <c r="L68" s="425"/>
      <c r="M68" s="359"/>
      <c r="N68" s="357"/>
      <c r="O68" s="315"/>
    </row>
    <row r="69" spans="1:15" s="38" customFormat="1" ht="12" customHeight="1" thickBot="1" x14ac:dyDescent="0.3">
      <c r="A69" s="39" t="s">
        <v>135</v>
      </c>
      <c r="B69" s="528" t="s">
        <v>376</v>
      </c>
      <c r="C69" s="415"/>
      <c r="D69" s="359"/>
      <c r="E69" s="357"/>
      <c r="F69" s="425"/>
      <c r="G69" s="359"/>
      <c r="H69" s="358"/>
      <c r="I69" s="415"/>
      <c r="J69" s="359"/>
      <c r="K69" s="357"/>
      <c r="L69" s="425"/>
      <c r="M69" s="359"/>
      <c r="N69" s="357"/>
      <c r="O69" s="315"/>
    </row>
    <row r="70" spans="1:15" s="38" customFormat="1" ht="12" customHeight="1" thickBot="1" x14ac:dyDescent="0.3">
      <c r="A70" s="267" t="s">
        <v>268</v>
      </c>
      <c r="B70" s="529" t="s">
        <v>138</v>
      </c>
      <c r="C70" s="409">
        <f t="shared" ref="C70:I70" si="9">SUM(C71:C74)</f>
        <v>0</v>
      </c>
      <c r="D70" s="349"/>
      <c r="E70" s="340"/>
      <c r="F70" s="349">
        <f t="shared" si="9"/>
        <v>0</v>
      </c>
      <c r="G70" s="349"/>
      <c r="H70" s="341"/>
      <c r="I70" s="409">
        <f t="shared" si="9"/>
        <v>0</v>
      </c>
      <c r="J70" s="349"/>
      <c r="K70" s="340"/>
      <c r="L70" s="349"/>
      <c r="M70" s="349"/>
      <c r="N70" s="340"/>
      <c r="O70" s="312"/>
    </row>
    <row r="71" spans="1:15" s="38" customFormat="1" ht="12" customHeight="1" x14ac:dyDescent="0.25">
      <c r="A71" s="27" t="s">
        <v>139</v>
      </c>
      <c r="B71" s="526" t="s">
        <v>140</v>
      </c>
      <c r="C71" s="415"/>
      <c r="D71" s="359"/>
      <c r="E71" s="357"/>
      <c r="F71" s="425"/>
      <c r="G71" s="359"/>
      <c r="H71" s="358"/>
      <c r="I71" s="415"/>
      <c r="J71" s="359"/>
      <c r="K71" s="357"/>
      <c r="L71" s="425"/>
      <c r="M71" s="359"/>
      <c r="N71" s="357"/>
      <c r="O71" s="315"/>
    </row>
    <row r="72" spans="1:15" s="38" customFormat="1" ht="12" customHeight="1" x14ac:dyDescent="0.25">
      <c r="A72" s="33" t="s">
        <v>141</v>
      </c>
      <c r="B72" s="527" t="s">
        <v>142</v>
      </c>
      <c r="C72" s="415"/>
      <c r="D72" s="359"/>
      <c r="E72" s="357"/>
      <c r="F72" s="425"/>
      <c r="G72" s="359"/>
      <c r="H72" s="358"/>
      <c r="I72" s="415"/>
      <c r="J72" s="359"/>
      <c r="K72" s="357"/>
      <c r="L72" s="425"/>
      <c r="M72" s="359"/>
      <c r="N72" s="357"/>
      <c r="O72" s="315"/>
    </row>
    <row r="73" spans="1:15" s="38" customFormat="1" ht="12" customHeight="1" x14ac:dyDescent="0.25">
      <c r="A73" s="33" t="s">
        <v>143</v>
      </c>
      <c r="B73" s="527" t="s">
        <v>144</v>
      </c>
      <c r="C73" s="415"/>
      <c r="D73" s="359"/>
      <c r="E73" s="357"/>
      <c r="F73" s="425"/>
      <c r="G73" s="359"/>
      <c r="H73" s="358"/>
      <c r="I73" s="415"/>
      <c r="J73" s="359"/>
      <c r="K73" s="357"/>
      <c r="L73" s="425"/>
      <c r="M73" s="359"/>
      <c r="N73" s="357"/>
      <c r="O73" s="315"/>
    </row>
    <row r="74" spans="1:15" s="38" customFormat="1" ht="12" customHeight="1" thickBot="1" x14ac:dyDescent="0.3">
      <c r="A74" s="39" t="s">
        <v>145</v>
      </c>
      <c r="B74" s="528" t="s">
        <v>146</v>
      </c>
      <c r="C74" s="415"/>
      <c r="D74" s="359"/>
      <c r="E74" s="357"/>
      <c r="F74" s="425"/>
      <c r="G74" s="359"/>
      <c r="H74" s="358"/>
      <c r="I74" s="415"/>
      <c r="J74" s="359"/>
      <c r="K74" s="357"/>
      <c r="L74" s="425"/>
      <c r="M74" s="359"/>
      <c r="N74" s="357"/>
      <c r="O74" s="315"/>
    </row>
    <row r="75" spans="1:15" s="38" customFormat="1" ht="12" customHeight="1" thickBot="1" x14ac:dyDescent="0.3">
      <c r="A75" s="267" t="s">
        <v>287</v>
      </c>
      <c r="B75" s="529" t="s">
        <v>148</v>
      </c>
      <c r="C75" s="409">
        <f t="shared" ref="C75:I75" si="10">SUM(C76:C77)</f>
        <v>190</v>
      </c>
      <c r="D75" s="349">
        <v>1482</v>
      </c>
      <c r="E75" s="340">
        <v>1482</v>
      </c>
      <c r="F75" s="349">
        <f t="shared" si="10"/>
        <v>168</v>
      </c>
      <c r="G75" s="349">
        <v>400</v>
      </c>
      <c r="H75" s="341">
        <v>400</v>
      </c>
      <c r="I75" s="409">
        <f t="shared" si="10"/>
        <v>122543</v>
      </c>
      <c r="J75" s="349">
        <v>80475</v>
      </c>
      <c r="K75" s="340">
        <v>80475</v>
      </c>
      <c r="L75" s="349">
        <v>122901</v>
      </c>
      <c r="M75" s="349">
        <v>82357</v>
      </c>
      <c r="N75" s="340">
        <v>82357</v>
      </c>
      <c r="O75" s="312"/>
    </row>
    <row r="76" spans="1:15" s="38" customFormat="1" ht="12" customHeight="1" x14ac:dyDescent="0.25">
      <c r="A76" s="27" t="s">
        <v>149</v>
      </c>
      <c r="B76" s="526" t="s">
        <v>150</v>
      </c>
      <c r="C76" s="415">
        <v>190</v>
      </c>
      <c r="D76" s="359">
        <v>1482</v>
      </c>
      <c r="E76" s="357">
        <v>1482</v>
      </c>
      <c r="F76" s="425">
        <v>168</v>
      </c>
      <c r="G76" s="359">
        <v>400</v>
      </c>
      <c r="H76" s="358">
        <v>400</v>
      </c>
      <c r="I76" s="415">
        <v>122543</v>
      </c>
      <c r="J76" s="359">
        <v>80475</v>
      </c>
      <c r="K76" s="357">
        <v>80475</v>
      </c>
      <c r="L76" s="425">
        <v>122901</v>
      </c>
      <c r="M76" s="359">
        <v>82357</v>
      </c>
      <c r="N76" s="357">
        <v>82357</v>
      </c>
      <c r="O76" s="315"/>
    </row>
    <row r="77" spans="1:15" s="38" customFormat="1" ht="12" customHeight="1" thickBot="1" x14ac:dyDescent="0.3">
      <c r="A77" s="39" t="s">
        <v>151</v>
      </c>
      <c r="B77" s="528" t="s">
        <v>152</v>
      </c>
      <c r="C77" s="415"/>
      <c r="D77" s="359"/>
      <c r="E77" s="357"/>
      <c r="F77" s="425"/>
      <c r="G77" s="359"/>
      <c r="H77" s="358"/>
      <c r="I77" s="415"/>
      <c r="J77" s="359"/>
      <c r="K77" s="357"/>
      <c r="L77" s="425"/>
      <c r="M77" s="359"/>
      <c r="N77" s="357"/>
      <c r="O77" s="315"/>
    </row>
    <row r="78" spans="1:15" s="32" customFormat="1" ht="12" customHeight="1" thickBot="1" x14ac:dyDescent="0.3">
      <c r="A78" s="268" t="s">
        <v>290</v>
      </c>
      <c r="B78" s="531" t="s">
        <v>377</v>
      </c>
      <c r="C78" s="409">
        <f t="shared" ref="C78:I78" si="11">SUM(C79:C82)</f>
        <v>37739</v>
      </c>
      <c r="D78" s="349">
        <v>55038</v>
      </c>
      <c r="E78" s="340">
        <v>54592</v>
      </c>
      <c r="F78" s="349">
        <f t="shared" si="11"/>
        <v>78119</v>
      </c>
      <c r="G78" s="349">
        <v>86065</v>
      </c>
      <c r="H78" s="341">
        <v>86065</v>
      </c>
      <c r="I78" s="409">
        <f t="shared" si="11"/>
        <v>0</v>
      </c>
      <c r="J78" s="349">
        <v>4507</v>
      </c>
      <c r="K78" s="340">
        <v>4507</v>
      </c>
      <c r="L78" s="349">
        <v>115858</v>
      </c>
      <c r="M78" s="349">
        <v>145610</v>
      </c>
      <c r="N78" s="340">
        <v>145164</v>
      </c>
      <c r="O78" s="312"/>
    </row>
    <row r="79" spans="1:15" s="38" customFormat="1" ht="12" customHeight="1" x14ac:dyDescent="0.25">
      <c r="A79" s="27" t="s">
        <v>155</v>
      </c>
      <c r="B79" s="526" t="s">
        <v>156</v>
      </c>
      <c r="C79" s="415"/>
      <c r="D79" s="359"/>
      <c r="E79" s="357"/>
      <c r="F79" s="425"/>
      <c r="G79" s="359"/>
      <c r="H79" s="358"/>
      <c r="I79" s="415"/>
      <c r="J79" s="359">
        <v>4507</v>
      </c>
      <c r="K79" s="357">
        <v>4507</v>
      </c>
      <c r="L79" s="425"/>
      <c r="M79" s="359">
        <v>4507</v>
      </c>
      <c r="N79" s="357">
        <v>4507</v>
      </c>
      <c r="O79" s="315"/>
    </row>
    <row r="80" spans="1:15" s="38" customFormat="1" ht="12" customHeight="1" x14ac:dyDescent="0.25">
      <c r="A80" s="33" t="s">
        <v>157</v>
      </c>
      <c r="B80" s="527" t="s">
        <v>158</v>
      </c>
      <c r="C80" s="415"/>
      <c r="D80" s="359"/>
      <c r="E80" s="357"/>
      <c r="F80" s="425"/>
      <c r="G80" s="359"/>
      <c r="H80" s="358"/>
      <c r="I80" s="415"/>
      <c r="J80" s="359"/>
      <c r="K80" s="357"/>
      <c r="L80" s="425"/>
      <c r="M80" s="359"/>
      <c r="N80" s="357"/>
      <c r="O80" s="315"/>
    </row>
    <row r="81" spans="1:15" s="38" customFormat="1" ht="12" customHeight="1" x14ac:dyDescent="0.25">
      <c r="A81" s="33" t="s">
        <v>159</v>
      </c>
      <c r="B81" s="528" t="s">
        <v>160</v>
      </c>
      <c r="C81" s="415"/>
      <c r="D81" s="359"/>
      <c r="E81" s="357"/>
      <c r="F81" s="425"/>
      <c r="G81" s="359"/>
      <c r="H81" s="358"/>
      <c r="I81" s="415"/>
      <c r="J81" s="359"/>
      <c r="K81" s="357"/>
      <c r="L81" s="425"/>
      <c r="M81" s="359"/>
      <c r="N81" s="357"/>
      <c r="O81" s="315"/>
    </row>
    <row r="82" spans="1:15" s="38" customFormat="1" ht="12" customHeight="1" thickBot="1" x14ac:dyDescent="0.3">
      <c r="A82" s="269" t="s">
        <v>161</v>
      </c>
      <c r="B82" s="528" t="s">
        <v>162</v>
      </c>
      <c r="C82" s="418">
        <v>37739</v>
      </c>
      <c r="D82" s="369">
        <v>55038</v>
      </c>
      <c r="E82" s="366">
        <v>54592</v>
      </c>
      <c r="F82" s="368">
        <v>78119</v>
      </c>
      <c r="G82" s="369">
        <v>86065</v>
      </c>
      <c r="H82" s="367">
        <v>86065</v>
      </c>
      <c r="I82" s="418"/>
      <c r="J82" s="369"/>
      <c r="K82" s="366"/>
      <c r="L82" s="368">
        <v>115858</v>
      </c>
      <c r="M82" s="369">
        <v>141103</v>
      </c>
      <c r="N82" s="366">
        <v>140657</v>
      </c>
      <c r="O82" s="315"/>
    </row>
    <row r="83" spans="1:15" s="38" customFormat="1" ht="12" customHeight="1" thickBot="1" x14ac:dyDescent="0.3">
      <c r="A83" s="268" t="s">
        <v>293</v>
      </c>
      <c r="B83" s="531" t="s">
        <v>164</v>
      </c>
      <c r="C83" s="409">
        <f t="shared" ref="C83:I83" si="12">SUM(C84:C87)</f>
        <v>0</v>
      </c>
      <c r="D83" s="349"/>
      <c r="E83" s="340"/>
      <c r="F83" s="349">
        <f t="shared" si="12"/>
        <v>0</v>
      </c>
      <c r="G83" s="349"/>
      <c r="H83" s="341"/>
      <c r="I83" s="409">
        <f t="shared" si="12"/>
        <v>0</v>
      </c>
      <c r="J83" s="349">
        <v>20500</v>
      </c>
      <c r="K83" s="340">
        <v>20500</v>
      </c>
      <c r="L83" s="349"/>
      <c r="M83" s="349">
        <v>20500</v>
      </c>
      <c r="N83" s="340">
        <v>20500</v>
      </c>
      <c r="O83" s="312"/>
    </row>
    <row r="84" spans="1:15" s="38" customFormat="1" ht="12" customHeight="1" x14ac:dyDescent="0.25">
      <c r="A84" s="270" t="s">
        <v>378</v>
      </c>
      <c r="B84" s="526" t="s">
        <v>166</v>
      </c>
      <c r="C84" s="415"/>
      <c r="D84" s="359"/>
      <c r="E84" s="357"/>
      <c r="F84" s="425"/>
      <c r="G84" s="359"/>
      <c r="H84" s="358"/>
      <c r="I84" s="415"/>
      <c r="J84" s="359">
        <v>20500</v>
      </c>
      <c r="K84" s="357">
        <v>20500</v>
      </c>
      <c r="L84" s="425"/>
      <c r="M84" s="359">
        <v>20500</v>
      </c>
      <c r="N84" s="357">
        <v>20500</v>
      </c>
      <c r="O84" s="315"/>
    </row>
    <row r="85" spans="1:15" s="38" customFormat="1" ht="12" customHeight="1" x14ac:dyDescent="0.25">
      <c r="A85" s="271" t="s">
        <v>379</v>
      </c>
      <c r="B85" s="527" t="s">
        <v>168</v>
      </c>
      <c r="C85" s="415"/>
      <c r="D85" s="359"/>
      <c r="E85" s="357"/>
      <c r="F85" s="425"/>
      <c r="G85" s="359"/>
      <c r="H85" s="358"/>
      <c r="I85" s="415"/>
      <c r="J85" s="359"/>
      <c r="K85" s="357"/>
      <c r="L85" s="425"/>
      <c r="M85" s="359"/>
      <c r="N85" s="357"/>
      <c r="O85" s="315"/>
    </row>
    <row r="86" spans="1:15" s="38" customFormat="1" ht="12" customHeight="1" x14ac:dyDescent="0.25">
      <c r="A86" s="271" t="s">
        <v>380</v>
      </c>
      <c r="B86" s="527" t="s">
        <v>170</v>
      </c>
      <c r="C86" s="415"/>
      <c r="D86" s="359"/>
      <c r="E86" s="357"/>
      <c r="F86" s="425"/>
      <c r="G86" s="359"/>
      <c r="H86" s="358"/>
      <c r="I86" s="415"/>
      <c r="J86" s="359"/>
      <c r="K86" s="357"/>
      <c r="L86" s="425"/>
      <c r="M86" s="359"/>
      <c r="N86" s="357"/>
      <c r="O86" s="315"/>
    </row>
    <row r="87" spans="1:15" s="32" customFormat="1" ht="12" customHeight="1" thickBot="1" x14ac:dyDescent="0.3">
      <c r="A87" s="272" t="s">
        <v>381</v>
      </c>
      <c r="B87" s="528" t="s">
        <v>172</v>
      </c>
      <c r="C87" s="415"/>
      <c r="D87" s="359"/>
      <c r="E87" s="357"/>
      <c r="F87" s="425"/>
      <c r="G87" s="359"/>
      <c r="H87" s="358"/>
      <c r="I87" s="415"/>
      <c r="J87" s="359"/>
      <c r="K87" s="357"/>
      <c r="L87" s="425"/>
      <c r="M87" s="359"/>
      <c r="N87" s="357"/>
      <c r="O87" s="315"/>
    </row>
    <row r="88" spans="1:15" s="32" customFormat="1" ht="12" customHeight="1" thickBot="1" x14ac:dyDescent="0.3">
      <c r="A88" s="267" t="s">
        <v>296</v>
      </c>
      <c r="B88" s="529" t="s">
        <v>174</v>
      </c>
      <c r="C88" s="419"/>
      <c r="D88" s="349"/>
      <c r="E88" s="340"/>
      <c r="F88" s="428"/>
      <c r="G88" s="349"/>
      <c r="H88" s="341"/>
      <c r="I88" s="419"/>
      <c r="J88" s="349"/>
      <c r="K88" s="340"/>
      <c r="L88" s="428"/>
      <c r="M88" s="349"/>
      <c r="N88" s="340"/>
      <c r="O88" s="312"/>
    </row>
    <row r="89" spans="1:15" s="32" customFormat="1" ht="12" customHeight="1" thickBot="1" x14ac:dyDescent="0.3">
      <c r="A89" s="267" t="s">
        <v>299</v>
      </c>
      <c r="B89" s="529" t="s">
        <v>176</v>
      </c>
      <c r="C89" s="419"/>
      <c r="D89" s="349"/>
      <c r="E89" s="340"/>
      <c r="F89" s="428"/>
      <c r="G89" s="349"/>
      <c r="H89" s="341"/>
      <c r="I89" s="419"/>
      <c r="J89" s="349"/>
      <c r="K89" s="340"/>
      <c r="L89" s="428"/>
      <c r="M89" s="349"/>
      <c r="N89" s="340"/>
      <c r="O89" s="312"/>
    </row>
    <row r="90" spans="1:15" s="32" customFormat="1" ht="12" customHeight="1" thickBot="1" x14ac:dyDescent="0.3">
      <c r="A90" s="267" t="s">
        <v>302</v>
      </c>
      <c r="B90" s="529" t="s">
        <v>178</v>
      </c>
      <c r="C90" s="414">
        <f t="shared" ref="C90:I90" si="13">+C66+C70+C75+C78+C83+C89+C88</f>
        <v>37929</v>
      </c>
      <c r="D90" s="356">
        <v>56520</v>
      </c>
      <c r="E90" s="354">
        <v>56074</v>
      </c>
      <c r="F90" s="356">
        <f t="shared" si="13"/>
        <v>78287</v>
      </c>
      <c r="G90" s="356">
        <v>86465</v>
      </c>
      <c r="H90" s="355">
        <v>86465</v>
      </c>
      <c r="I90" s="414">
        <f t="shared" si="13"/>
        <v>122543</v>
      </c>
      <c r="J90" s="356">
        <v>105482</v>
      </c>
      <c r="K90" s="354">
        <v>105482</v>
      </c>
      <c r="L90" s="356">
        <v>238759</v>
      </c>
      <c r="M90" s="356">
        <v>248467</v>
      </c>
      <c r="N90" s="354">
        <v>248021</v>
      </c>
      <c r="O90" s="314"/>
    </row>
    <row r="91" spans="1:15" s="32" customFormat="1" ht="12" customHeight="1" thickBot="1" x14ac:dyDescent="0.3">
      <c r="A91" s="113" t="s">
        <v>305</v>
      </c>
      <c r="B91" s="532" t="s">
        <v>180</v>
      </c>
      <c r="C91" s="414">
        <f t="shared" ref="C91:I91" si="14">+C65+C90</f>
        <v>38561</v>
      </c>
      <c r="D91" s="353">
        <v>57152</v>
      </c>
      <c r="E91" s="354">
        <v>56512</v>
      </c>
      <c r="F91" s="356">
        <f t="shared" si="14"/>
        <v>85267</v>
      </c>
      <c r="G91" s="353">
        <v>93445</v>
      </c>
      <c r="H91" s="355">
        <v>90657</v>
      </c>
      <c r="I91" s="414">
        <f t="shared" si="14"/>
        <v>454499</v>
      </c>
      <c r="J91" s="353">
        <v>744992</v>
      </c>
      <c r="K91" s="354">
        <v>725366</v>
      </c>
      <c r="L91" s="356">
        <v>578327</v>
      </c>
      <c r="M91" s="353">
        <v>895589</v>
      </c>
      <c r="N91" s="354">
        <v>872535</v>
      </c>
      <c r="O91" s="314"/>
    </row>
    <row r="92" spans="1:15" s="38" customFormat="1" ht="15" customHeight="1" x14ac:dyDescent="0.25">
      <c r="A92" s="273"/>
      <c r="B92" s="274"/>
      <c r="C92" s="370"/>
      <c r="D92" s="372"/>
      <c r="E92" s="371"/>
      <c r="F92" s="370"/>
      <c r="G92" s="372"/>
      <c r="H92" s="371"/>
      <c r="I92" s="370"/>
      <c r="J92" s="372"/>
      <c r="K92" s="371"/>
      <c r="L92" s="370"/>
      <c r="M92" s="372"/>
      <c r="N92" s="371"/>
    </row>
    <row r="93" spans="1:15" s="19" customFormat="1" ht="16.5" customHeight="1" thickBot="1" x14ac:dyDescent="0.3">
      <c r="A93" s="714" t="s">
        <v>181</v>
      </c>
      <c r="B93" s="714"/>
      <c r="C93" s="373"/>
      <c r="D93" s="373"/>
      <c r="E93" s="373"/>
      <c r="F93" s="338"/>
      <c r="G93" s="374"/>
      <c r="H93" s="338"/>
      <c r="I93" s="338"/>
      <c r="J93" s="374"/>
      <c r="K93" s="338"/>
      <c r="L93" s="338"/>
      <c r="M93" s="374"/>
      <c r="N93" s="338"/>
    </row>
    <row r="94" spans="1:15" s="80" customFormat="1" ht="12" customHeight="1" thickBot="1" x14ac:dyDescent="0.3">
      <c r="A94" s="76" t="s">
        <v>13</v>
      </c>
      <c r="B94" s="476" t="s">
        <v>182</v>
      </c>
      <c r="C94" s="546">
        <f t="shared" ref="C94:I94" si="15">+C95+C96+C97+C98+C99+C112</f>
        <v>37629</v>
      </c>
      <c r="D94" s="543">
        <v>56512</v>
      </c>
      <c r="E94" s="376">
        <v>55132</v>
      </c>
      <c r="F94" s="543">
        <f t="shared" si="15"/>
        <v>85267</v>
      </c>
      <c r="G94" s="377">
        <v>93004</v>
      </c>
      <c r="H94" s="523">
        <v>89494</v>
      </c>
      <c r="I94" s="546">
        <f t="shared" si="15"/>
        <v>254822</v>
      </c>
      <c r="J94" s="543">
        <v>199821</v>
      </c>
      <c r="K94" s="376">
        <v>177071</v>
      </c>
      <c r="L94" s="543">
        <v>377718</v>
      </c>
      <c r="M94" s="377">
        <f t="shared" ref="M94" si="16">+M95+M96+M97+M98+M99+M112</f>
        <v>349337</v>
      </c>
      <c r="N94" s="376">
        <v>321697</v>
      </c>
      <c r="O94" s="312"/>
    </row>
    <row r="95" spans="1:15" ht="12" customHeight="1" x14ac:dyDescent="0.25">
      <c r="A95" s="81" t="s">
        <v>15</v>
      </c>
      <c r="B95" s="533" t="s">
        <v>183</v>
      </c>
      <c r="C95" s="547">
        <v>23934</v>
      </c>
      <c r="D95" s="380">
        <v>38771</v>
      </c>
      <c r="E95" s="378">
        <v>37393</v>
      </c>
      <c r="F95" s="544">
        <v>48919</v>
      </c>
      <c r="G95" s="380">
        <v>52832</v>
      </c>
      <c r="H95" s="379">
        <v>52306</v>
      </c>
      <c r="I95" s="547">
        <v>86219</v>
      </c>
      <c r="J95" s="380">
        <v>64788</v>
      </c>
      <c r="K95" s="378">
        <v>64268</v>
      </c>
      <c r="L95" s="544">
        <v>159072</v>
      </c>
      <c r="M95" s="380">
        <v>156391</v>
      </c>
      <c r="N95" s="378">
        <v>153967</v>
      </c>
      <c r="O95" s="313"/>
    </row>
    <row r="96" spans="1:15" ht="12" customHeight="1" x14ac:dyDescent="0.25">
      <c r="A96" s="33" t="s">
        <v>17</v>
      </c>
      <c r="B96" s="534" t="s">
        <v>184</v>
      </c>
      <c r="C96" s="412">
        <v>6563</v>
      </c>
      <c r="D96" s="348">
        <v>9578</v>
      </c>
      <c r="E96" s="346">
        <v>9578</v>
      </c>
      <c r="F96" s="423">
        <v>13305</v>
      </c>
      <c r="G96" s="348">
        <v>13936</v>
      </c>
      <c r="H96" s="347">
        <v>13936</v>
      </c>
      <c r="I96" s="412">
        <v>14229</v>
      </c>
      <c r="J96" s="348">
        <v>9401</v>
      </c>
      <c r="K96" s="346">
        <v>9401</v>
      </c>
      <c r="L96" s="423">
        <v>34097</v>
      </c>
      <c r="M96" s="348">
        <v>32915</v>
      </c>
      <c r="N96" s="346">
        <v>32915</v>
      </c>
      <c r="O96" s="313"/>
    </row>
    <row r="97" spans="1:15" ht="12" customHeight="1" x14ac:dyDescent="0.25">
      <c r="A97" s="33" t="s">
        <v>19</v>
      </c>
      <c r="B97" s="534" t="s">
        <v>185</v>
      </c>
      <c r="C97" s="413">
        <v>6942</v>
      </c>
      <c r="D97" s="352">
        <v>7743</v>
      </c>
      <c r="E97" s="350">
        <v>7741</v>
      </c>
      <c r="F97" s="424">
        <v>23043</v>
      </c>
      <c r="G97" s="352">
        <v>25682</v>
      </c>
      <c r="H97" s="351">
        <v>22698</v>
      </c>
      <c r="I97" s="413">
        <v>58927</v>
      </c>
      <c r="J97" s="352">
        <v>72987</v>
      </c>
      <c r="K97" s="350">
        <v>63530</v>
      </c>
      <c r="L97" s="424">
        <v>88912</v>
      </c>
      <c r="M97" s="352">
        <v>106412</v>
      </c>
      <c r="N97" s="350">
        <v>93969</v>
      </c>
      <c r="O97" s="313"/>
    </row>
    <row r="98" spans="1:15" ht="12" customHeight="1" x14ac:dyDescent="0.25">
      <c r="A98" s="33" t="s">
        <v>21</v>
      </c>
      <c r="B98" s="535" t="s">
        <v>186</v>
      </c>
      <c r="C98" s="413"/>
      <c r="D98" s="352">
        <v>415</v>
      </c>
      <c r="E98" s="350">
        <v>415</v>
      </c>
      <c r="F98" s="424"/>
      <c r="G98" s="352">
        <v>554</v>
      </c>
      <c r="H98" s="351">
        <v>554</v>
      </c>
      <c r="I98" s="413">
        <v>11120</v>
      </c>
      <c r="J98" s="352">
        <v>16572</v>
      </c>
      <c r="K98" s="350">
        <v>16324</v>
      </c>
      <c r="L98" s="424">
        <v>11120</v>
      </c>
      <c r="M98" s="352">
        <v>17541</v>
      </c>
      <c r="N98" s="350">
        <v>17293</v>
      </c>
      <c r="O98" s="313"/>
    </row>
    <row r="99" spans="1:15" ht="12" customHeight="1" x14ac:dyDescent="0.25">
      <c r="A99" s="33" t="s">
        <v>187</v>
      </c>
      <c r="B99" s="275" t="s">
        <v>188</v>
      </c>
      <c r="C99" s="413">
        <v>190</v>
      </c>
      <c r="D99" s="352">
        <v>5</v>
      </c>
      <c r="E99" s="350">
        <v>5</v>
      </c>
      <c r="F99" s="424"/>
      <c r="G99" s="524"/>
      <c r="H99" s="351"/>
      <c r="I99" s="413">
        <v>84327</v>
      </c>
      <c r="J99" s="352">
        <v>36073</v>
      </c>
      <c r="K99" s="350">
        <v>23548</v>
      </c>
      <c r="L99" s="424">
        <v>84517</v>
      </c>
      <c r="M99" s="352">
        <v>36078</v>
      </c>
      <c r="N99" s="350">
        <v>23553</v>
      </c>
      <c r="O99" s="313"/>
    </row>
    <row r="100" spans="1:15" ht="12" customHeight="1" x14ac:dyDescent="0.25">
      <c r="A100" s="33" t="s">
        <v>25</v>
      </c>
      <c r="B100" s="534" t="s">
        <v>189</v>
      </c>
      <c r="C100" s="413"/>
      <c r="D100" s="352"/>
      <c r="E100" s="350"/>
      <c r="F100" s="424"/>
      <c r="G100" s="352"/>
      <c r="H100" s="351"/>
      <c r="I100" s="413">
        <v>5000</v>
      </c>
      <c r="J100" s="352">
        <v>6019</v>
      </c>
      <c r="K100" s="350">
        <v>6019</v>
      </c>
      <c r="L100" s="424">
        <v>5000</v>
      </c>
      <c r="M100" s="352">
        <v>6019</v>
      </c>
      <c r="N100" s="350">
        <v>6019</v>
      </c>
      <c r="O100" s="313"/>
    </row>
    <row r="101" spans="1:15" ht="12" customHeight="1" x14ac:dyDescent="0.25">
      <c r="A101" s="33" t="s">
        <v>190</v>
      </c>
      <c r="B101" s="536" t="s">
        <v>191</v>
      </c>
      <c r="C101" s="413"/>
      <c r="D101" s="352"/>
      <c r="E101" s="350"/>
      <c r="F101" s="424"/>
      <c r="G101" s="352"/>
      <c r="H101" s="351"/>
      <c r="I101" s="413"/>
      <c r="J101" s="352">
        <v>1767</v>
      </c>
      <c r="K101" s="350">
        <v>1767</v>
      </c>
      <c r="L101" s="424"/>
      <c r="M101" s="352">
        <v>1767</v>
      </c>
      <c r="N101" s="350">
        <v>1767</v>
      </c>
      <c r="O101" s="313"/>
    </row>
    <row r="102" spans="1:15" ht="12" customHeight="1" x14ac:dyDescent="0.25">
      <c r="A102" s="33" t="s">
        <v>192</v>
      </c>
      <c r="B102" s="536" t="s">
        <v>193</v>
      </c>
      <c r="C102" s="413"/>
      <c r="D102" s="352"/>
      <c r="E102" s="350"/>
      <c r="F102" s="424"/>
      <c r="G102" s="352"/>
      <c r="H102" s="351"/>
      <c r="I102" s="413">
        <v>5000</v>
      </c>
      <c r="J102" s="352">
        <v>7786</v>
      </c>
      <c r="K102" s="350">
        <v>7786</v>
      </c>
      <c r="L102" s="424">
        <v>5000</v>
      </c>
      <c r="M102" s="352">
        <v>7786</v>
      </c>
      <c r="N102" s="350">
        <v>7786</v>
      </c>
      <c r="O102" s="313"/>
    </row>
    <row r="103" spans="1:15" ht="12" customHeight="1" x14ac:dyDescent="0.25">
      <c r="A103" s="33" t="s">
        <v>194</v>
      </c>
      <c r="B103" s="536" t="s">
        <v>195</v>
      </c>
      <c r="C103" s="413"/>
      <c r="D103" s="352"/>
      <c r="E103" s="350"/>
      <c r="F103" s="424"/>
      <c r="G103" s="352"/>
      <c r="H103" s="351"/>
      <c r="I103" s="413"/>
      <c r="J103" s="352"/>
      <c r="K103" s="350"/>
      <c r="L103" s="424"/>
      <c r="M103" s="352"/>
      <c r="N103" s="350"/>
      <c r="O103" s="313"/>
    </row>
    <row r="104" spans="1:15" ht="12" customHeight="1" x14ac:dyDescent="0.25">
      <c r="A104" s="33" t="s">
        <v>196</v>
      </c>
      <c r="B104" s="534" t="s">
        <v>197</v>
      </c>
      <c r="C104" s="413"/>
      <c r="D104" s="352"/>
      <c r="E104" s="350"/>
      <c r="F104" s="424"/>
      <c r="G104" s="352"/>
      <c r="H104" s="351"/>
      <c r="I104" s="413"/>
      <c r="J104" s="352"/>
      <c r="K104" s="350"/>
      <c r="L104" s="424"/>
      <c r="M104" s="352"/>
      <c r="N104" s="350"/>
      <c r="O104" s="313"/>
    </row>
    <row r="105" spans="1:15" ht="12" customHeight="1" x14ac:dyDescent="0.25">
      <c r="A105" s="33" t="s">
        <v>198</v>
      </c>
      <c r="B105" s="534" t="s">
        <v>199</v>
      </c>
      <c r="C105" s="413"/>
      <c r="D105" s="352"/>
      <c r="E105" s="350"/>
      <c r="F105" s="424"/>
      <c r="G105" s="352"/>
      <c r="H105" s="351"/>
      <c r="I105" s="413"/>
      <c r="J105" s="352"/>
      <c r="K105" s="350"/>
      <c r="L105" s="424"/>
      <c r="M105" s="352"/>
      <c r="N105" s="350"/>
      <c r="O105" s="313"/>
    </row>
    <row r="106" spans="1:15" ht="12" customHeight="1" x14ac:dyDescent="0.25">
      <c r="A106" s="33" t="s">
        <v>200</v>
      </c>
      <c r="B106" s="536" t="s">
        <v>201</v>
      </c>
      <c r="C106" s="413"/>
      <c r="D106" s="352"/>
      <c r="E106" s="350"/>
      <c r="F106" s="424"/>
      <c r="G106" s="352"/>
      <c r="H106" s="351"/>
      <c r="I106" s="413">
        <v>22000</v>
      </c>
      <c r="J106" s="352">
        <v>12476</v>
      </c>
      <c r="K106" s="350">
        <v>12476</v>
      </c>
      <c r="L106" s="424">
        <v>22000</v>
      </c>
      <c r="M106" s="352">
        <v>12476</v>
      </c>
      <c r="N106" s="350">
        <v>12476</v>
      </c>
      <c r="O106" s="313"/>
    </row>
    <row r="107" spans="1:15" ht="12" customHeight="1" x14ac:dyDescent="0.25">
      <c r="A107" s="33" t="s">
        <v>202</v>
      </c>
      <c r="B107" s="536" t="s">
        <v>203</v>
      </c>
      <c r="C107" s="413"/>
      <c r="D107" s="352"/>
      <c r="E107" s="350"/>
      <c r="F107" s="424"/>
      <c r="G107" s="352"/>
      <c r="H107" s="351"/>
      <c r="I107" s="413"/>
      <c r="J107" s="352"/>
      <c r="K107" s="350"/>
      <c r="L107" s="424"/>
      <c r="M107" s="352"/>
      <c r="N107" s="350"/>
      <c r="O107" s="313"/>
    </row>
    <row r="108" spans="1:15" ht="12" customHeight="1" x14ac:dyDescent="0.25">
      <c r="A108" s="33" t="s">
        <v>204</v>
      </c>
      <c r="B108" s="534" t="s">
        <v>205</v>
      </c>
      <c r="C108" s="412"/>
      <c r="D108" s="352"/>
      <c r="E108" s="350"/>
      <c r="F108" s="423"/>
      <c r="G108" s="352"/>
      <c r="H108" s="351"/>
      <c r="I108" s="412"/>
      <c r="J108" s="352"/>
      <c r="K108" s="350"/>
      <c r="L108" s="423"/>
      <c r="M108" s="352"/>
      <c r="N108" s="350"/>
      <c r="O108" s="313"/>
    </row>
    <row r="109" spans="1:15" ht="12" customHeight="1" x14ac:dyDescent="0.25">
      <c r="A109" s="90" t="s">
        <v>206</v>
      </c>
      <c r="B109" s="537" t="s">
        <v>207</v>
      </c>
      <c r="C109" s="413"/>
      <c r="D109" s="352"/>
      <c r="E109" s="350"/>
      <c r="F109" s="424"/>
      <c r="G109" s="352"/>
      <c r="H109" s="351"/>
      <c r="I109" s="413"/>
      <c r="J109" s="352"/>
      <c r="K109" s="350"/>
      <c r="L109" s="424"/>
      <c r="M109" s="352"/>
      <c r="N109" s="350"/>
      <c r="O109" s="313"/>
    </row>
    <row r="110" spans="1:15" ht="12" customHeight="1" x14ac:dyDescent="0.25">
      <c r="A110" s="33" t="s">
        <v>208</v>
      </c>
      <c r="B110" s="537" t="s">
        <v>209</v>
      </c>
      <c r="C110" s="413"/>
      <c r="D110" s="352"/>
      <c r="E110" s="350"/>
      <c r="F110" s="424"/>
      <c r="G110" s="352"/>
      <c r="H110" s="351"/>
      <c r="I110" s="413"/>
      <c r="J110" s="352"/>
      <c r="K110" s="350"/>
      <c r="L110" s="424"/>
      <c r="M110" s="352"/>
      <c r="N110" s="350"/>
      <c r="O110" s="313"/>
    </row>
    <row r="111" spans="1:15" ht="12" customHeight="1" x14ac:dyDescent="0.25">
      <c r="A111" s="33" t="s">
        <v>210</v>
      </c>
      <c r="B111" s="534" t="s">
        <v>211</v>
      </c>
      <c r="C111" s="412"/>
      <c r="D111" s="348"/>
      <c r="E111" s="346"/>
      <c r="F111" s="423"/>
      <c r="G111" s="348"/>
      <c r="H111" s="347"/>
      <c r="I111" s="412">
        <v>13233</v>
      </c>
      <c r="J111" s="348">
        <v>3286</v>
      </c>
      <c r="K111" s="346">
        <v>3286</v>
      </c>
      <c r="L111" s="423">
        <v>13233</v>
      </c>
      <c r="M111" s="348">
        <v>3286</v>
      </c>
      <c r="N111" s="346">
        <v>3286</v>
      </c>
      <c r="O111" s="313"/>
    </row>
    <row r="112" spans="1:15" ht="12" customHeight="1" x14ac:dyDescent="0.25">
      <c r="A112" s="33" t="s">
        <v>212</v>
      </c>
      <c r="B112" s="535" t="s">
        <v>213</v>
      </c>
      <c r="C112" s="412"/>
      <c r="D112" s="348"/>
      <c r="E112" s="346"/>
      <c r="F112" s="423"/>
      <c r="G112" s="348"/>
      <c r="H112" s="347"/>
      <c r="I112" s="412"/>
      <c r="J112" s="348"/>
      <c r="K112" s="346"/>
      <c r="L112" s="423"/>
      <c r="M112" s="348"/>
      <c r="N112" s="346"/>
      <c r="O112" s="313"/>
    </row>
    <row r="113" spans="1:15" ht="12" customHeight="1" x14ac:dyDescent="0.25">
      <c r="A113" s="39" t="s">
        <v>214</v>
      </c>
      <c r="B113" s="534" t="s">
        <v>215</v>
      </c>
      <c r="C113" s="413"/>
      <c r="D113" s="352"/>
      <c r="E113" s="350"/>
      <c r="F113" s="424"/>
      <c r="G113" s="352"/>
      <c r="H113" s="351"/>
      <c r="I113" s="413"/>
      <c r="J113" s="352"/>
      <c r="K113" s="350"/>
      <c r="L113" s="424"/>
      <c r="M113" s="352"/>
      <c r="N113" s="350"/>
      <c r="O113" s="313"/>
    </row>
    <row r="114" spans="1:15" ht="12" customHeight="1" thickBot="1" x14ac:dyDescent="0.3">
      <c r="A114" s="61" t="s">
        <v>216</v>
      </c>
      <c r="B114" s="538" t="s">
        <v>217</v>
      </c>
      <c r="C114" s="548"/>
      <c r="D114" s="383"/>
      <c r="E114" s="381"/>
      <c r="F114" s="545"/>
      <c r="G114" s="383"/>
      <c r="H114" s="382"/>
      <c r="I114" s="548"/>
      <c r="J114" s="383"/>
      <c r="K114" s="381"/>
      <c r="L114" s="545"/>
      <c r="M114" s="383"/>
      <c r="N114" s="381"/>
      <c r="O114" s="313"/>
    </row>
    <row r="115" spans="1:15" ht="12" customHeight="1" thickBot="1" x14ac:dyDescent="0.3">
      <c r="A115" s="22" t="s">
        <v>27</v>
      </c>
      <c r="B115" s="484" t="s">
        <v>218</v>
      </c>
      <c r="C115" s="409">
        <f t="shared" ref="C115:I115" si="17">+C116+C118+C120</f>
        <v>300</v>
      </c>
      <c r="D115" s="349">
        <v>640</v>
      </c>
      <c r="E115" s="340">
        <v>640</v>
      </c>
      <c r="F115" s="349">
        <f t="shared" si="17"/>
        <v>0</v>
      </c>
      <c r="G115" s="349">
        <v>441</v>
      </c>
      <c r="H115" s="341">
        <v>417</v>
      </c>
      <c r="I115" s="409">
        <f t="shared" si="17"/>
        <v>83819</v>
      </c>
      <c r="J115" s="349">
        <v>353967</v>
      </c>
      <c r="K115" s="340">
        <v>333575</v>
      </c>
      <c r="L115" s="349">
        <v>84119</v>
      </c>
      <c r="M115" s="349">
        <v>355048</v>
      </c>
      <c r="N115" s="340">
        <v>334632</v>
      </c>
      <c r="O115" s="312"/>
    </row>
    <row r="116" spans="1:15" ht="12" customHeight="1" x14ac:dyDescent="0.25">
      <c r="A116" s="27" t="s">
        <v>29</v>
      </c>
      <c r="B116" s="534" t="s">
        <v>219</v>
      </c>
      <c r="C116" s="411">
        <v>300</v>
      </c>
      <c r="D116" s="345">
        <v>640</v>
      </c>
      <c r="E116" s="343">
        <v>640</v>
      </c>
      <c r="F116" s="422"/>
      <c r="G116" s="345">
        <v>441</v>
      </c>
      <c r="H116" s="344">
        <v>417</v>
      </c>
      <c r="I116" s="411">
        <v>54746</v>
      </c>
      <c r="J116" s="345">
        <v>165705</v>
      </c>
      <c r="K116" s="343">
        <v>145385</v>
      </c>
      <c r="L116" s="422">
        <v>55046</v>
      </c>
      <c r="M116" s="345">
        <v>166786</v>
      </c>
      <c r="N116" s="343">
        <v>146442</v>
      </c>
      <c r="O116" s="313"/>
    </row>
    <row r="117" spans="1:15" ht="12" customHeight="1" x14ac:dyDescent="0.25">
      <c r="A117" s="27" t="s">
        <v>31</v>
      </c>
      <c r="B117" s="537" t="s">
        <v>220</v>
      </c>
      <c r="C117" s="411"/>
      <c r="D117" s="345"/>
      <c r="E117" s="343"/>
      <c r="F117" s="422"/>
      <c r="G117" s="345"/>
      <c r="H117" s="344"/>
      <c r="I117" s="411"/>
      <c r="J117" s="345"/>
      <c r="K117" s="343"/>
      <c r="L117" s="422"/>
      <c r="M117" s="345"/>
      <c r="N117" s="343"/>
      <c r="O117" s="313"/>
    </row>
    <row r="118" spans="1:15" ht="12" customHeight="1" x14ac:dyDescent="0.25">
      <c r="A118" s="27" t="s">
        <v>33</v>
      </c>
      <c r="B118" s="537" t="s">
        <v>221</v>
      </c>
      <c r="C118" s="412"/>
      <c r="D118" s="348"/>
      <c r="E118" s="346"/>
      <c r="F118" s="423"/>
      <c r="G118" s="348"/>
      <c r="H118" s="347"/>
      <c r="I118" s="412">
        <v>29073</v>
      </c>
      <c r="J118" s="348">
        <v>188190</v>
      </c>
      <c r="K118" s="346">
        <v>188190</v>
      </c>
      <c r="L118" s="423">
        <v>29073</v>
      </c>
      <c r="M118" s="348">
        <v>188190</v>
      </c>
      <c r="N118" s="346">
        <v>188190</v>
      </c>
      <c r="O118" s="313"/>
    </row>
    <row r="119" spans="1:15" ht="12" customHeight="1" x14ac:dyDescent="0.25">
      <c r="A119" s="27" t="s">
        <v>35</v>
      </c>
      <c r="B119" s="537" t="s">
        <v>222</v>
      </c>
      <c r="C119" s="412"/>
      <c r="D119" s="348"/>
      <c r="E119" s="346"/>
      <c r="F119" s="423"/>
      <c r="G119" s="348"/>
      <c r="H119" s="347"/>
      <c r="I119" s="412"/>
      <c r="J119" s="348"/>
      <c r="K119" s="346"/>
      <c r="L119" s="423"/>
      <c r="M119" s="348"/>
      <c r="N119" s="346"/>
      <c r="O119" s="313"/>
    </row>
    <row r="120" spans="1:15" ht="12" customHeight="1" x14ac:dyDescent="0.25">
      <c r="A120" s="27" t="s">
        <v>37</v>
      </c>
      <c r="B120" s="528" t="s">
        <v>223</v>
      </c>
      <c r="C120" s="412"/>
      <c r="D120" s="348"/>
      <c r="E120" s="346"/>
      <c r="F120" s="423"/>
      <c r="G120" s="348"/>
      <c r="H120" s="347"/>
      <c r="I120" s="412"/>
      <c r="J120" s="348">
        <v>72</v>
      </c>
      <c r="K120" s="346"/>
      <c r="L120" s="423"/>
      <c r="M120" s="348">
        <v>72</v>
      </c>
      <c r="N120" s="346"/>
      <c r="O120" s="313"/>
    </row>
    <row r="121" spans="1:15" ht="12" customHeight="1" x14ac:dyDescent="0.25">
      <c r="A121" s="27" t="s">
        <v>39</v>
      </c>
      <c r="B121" s="527" t="s">
        <v>224</v>
      </c>
      <c r="C121" s="412"/>
      <c r="D121" s="348"/>
      <c r="E121" s="346"/>
      <c r="F121" s="423"/>
      <c r="G121" s="348"/>
      <c r="H121" s="347"/>
      <c r="I121" s="412"/>
      <c r="J121" s="348"/>
      <c r="K121" s="346"/>
      <c r="L121" s="423"/>
      <c r="M121" s="348"/>
      <c r="N121" s="346"/>
      <c r="O121" s="313"/>
    </row>
    <row r="122" spans="1:15" ht="12" customHeight="1" x14ac:dyDescent="0.25">
      <c r="A122" s="27" t="s">
        <v>225</v>
      </c>
      <c r="B122" s="539" t="s">
        <v>226</v>
      </c>
      <c r="C122" s="412"/>
      <c r="D122" s="348"/>
      <c r="E122" s="346"/>
      <c r="F122" s="423"/>
      <c r="G122" s="348"/>
      <c r="H122" s="347"/>
      <c r="I122" s="412"/>
      <c r="J122" s="348">
        <v>72</v>
      </c>
      <c r="K122" s="346"/>
      <c r="L122" s="423"/>
      <c r="M122" s="348">
        <v>72</v>
      </c>
      <c r="N122" s="346"/>
      <c r="O122" s="313"/>
    </row>
    <row r="123" spans="1:15" ht="12" customHeight="1" x14ac:dyDescent="0.25">
      <c r="A123" s="27" t="s">
        <v>227</v>
      </c>
      <c r="B123" s="534" t="s">
        <v>199</v>
      </c>
      <c r="C123" s="412"/>
      <c r="D123" s="348"/>
      <c r="E123" s="346"/>
      <c r="F123" s="423"/>
      <c r="G123" s="348"/>
      <c r="H123" s="347"/>
      <c r="I123" s="412"/>
      <c r="J123" s="348"/>
      <c r="K123" s="346"/>
      <c r="L123" s="423"/>
      <c r="M123" s="348"/>
      <c r="N123" s="346"/>
      <c r="O123" s="313"/>
    </row>
    <row r="124" spans="1:15" ht="12" customHeight="1" x14ac:dyDescent="0.25">
      <c r="A124" s="27" t="s">
        <v>228</v>
      </c>
      <c r="B124" s="534" t="s">
        <v>229</v>
      </c>
      <c r="C124" s="412"/>
      <c r="D124" s="348"/>
      <c r="E124" s="346"/>
      <c r="F124" s="423"/>
      <c r="G124" s="348"/>
      <c r="H124" s="347"/>
      <c r="I124" s="412"/>
      <c r="J124" s="348"/>
      <c r="K124" s="346"/>
      <c r="L124" s="423"/>
      <c r="M124" s="348"/>
      <c r="N124" s="346"/>
      <c r="O124" s="313"/>
    </row>
    <row r="125" spans="1:15" ht="12" customHeight="1" x14ac:dyDescent="0.25">
      <c r="A125" s="27" t="s">
        <v>230</v>
      </c>
      <c r="B125" s="534" t="s">
        <v>231</v>
      </c>
      <c r="C125" s="412"/>
      <c r="D125" s="348"/>
      <c r="E125" s="346"/>
      <c r="F125" s="423"/>
      <c r="G125" s="348"/>
      <c r="H125" s="347"/>
      <c r="I125" s="412"/>
      <c r="J125" s="348"/>
      <c r="K125" s="346"/>
      <c r="L125" s="423"/>
      <c r="M125" s="348"/>
      <c r="N125" s="346"/>
      <c r="O125" s="313"/>
    </row>
    <row r="126" spans="1:15" ht="12" customHeight="1" x14ac:dyDescent="0.25">
      <c r="A126" s="27" t="s">
        <v>232</v>
      </c>
      <c r="B126" s="534" t="s">
        <v>205</v>
      </c>
      <c r="C126" s="412"/>
      <c r="D126" s="348"/>
      <c r="E126" s="346"/>
      <c r="F126" s="423"/>
      <c r="G126" s="348"/>
      <c r="H126" s="347"/>
      <c r="I126" s="412"/>
      <c r="J126" s="348"/>
      <c r="K126" s="346"/>
      <c r="L126" s="423"/>
      <c r="M126" s="348"/>
      <c r="N126" s="346"/>
      <c r="O126" s="313"/>
    </row>
    <row r="127" spans="1:15" ht="12" customHeight="1" x14ac:dyDescent="0.25">
      <c r="A127" s="27" t="s">
        <v>233</v>
      </c>
      <c r="B127" s="534" t="s">
        <v>234</v>
      </c>
      <c r="C127" s="412"/>
      <c r="D127" s="348"/>
      <c r="E127" s="346"/>
      <c r="F127" s="423"/>
      <c r="G127" s="348"/>
      <c r="H127" s="347"/>
      <c r="I127" s="412"/>
      <c r="J127" s="348"/>
      <c r="K127" s="346"/>
      <c r="L127" s="423"/>
      <c r="M127" s="348"/>
      <c r="N127" s="346"/>
      <c r="O127" s="313"/>
    </row>
    <row r="128" spans="1:15" ht="12" customHeight="1" thickBot="1" x14ac:dyDescent="0.3">
      <c r="A128" s="90" t="s">
        <v>235</v>
      </c>
      <c r="B128" s="534" t="s">
        <v>236</v>
      </c>
      <c r="C128" s="413"/>
      <c r="D128" s="352"/>
      <c r="E128" s="350"/>
      <c r="F128" s="424"/>
      <c r="G128" s="352"/>
      <c r="H128" s="351"/>
      <c r="I128" s="413"/>
      <c r="J128" s="352"/>
      <c r="K128" s="350"/>
      <c r="L128" s="424"/>
      <c r="M128" s="352"/>
      <c r="N128" s="350"/>
      <c r="O128" s="313"/>
    </row>
    <row r="129" spans="1:15" ht="12" customHeight="1" thickBot="1" x14ac:dyDescent="0.3">
      <c r="A129" s="22" t="s">
        <v>41</v>
      </c>
      <c r="B129" s="540" t="s">
        <v>237</v>
      </c>
      <c r="C129" s="409">
        <f t="shared" ref="C129:I129" si="18">+C94+C115</f>
        <v>37929</v>
      </c>
      <c r="D129" s="349">
        <v>57152</v>
      </c>
      <c r="E129" s="340">
        <v>55772</v>
      </c>
      <c r="F129" s="349">
        <f t="shared" si="18"/>
        <v>85267</v>
      </c>
      <c r="G129" s="349">
        <v>93445</v>
      </c>
      <c r="H129" s="341">
        <v>89911</v>
      </c>
      <c r="I129" s="409">
        <f t="shared" si="18"/>
        <v>338641</v>
      </c>
      <c r="J129" s="349">
        <v>553788</v>
      </c>
      <c r="K129" s="340">
        <v>510646</v>
      </c>
      <c r="L129" s="349">
        <v>461837</v>
      </c>
      <c r="M129" s="349">
        <v>704385</v>
      </c>
      <c r="N129" s="340">
        <v>656329</v>
      </c>
      <c r="O129" s="312"/>
    </row>
    <row r="130" spans="1:15" ht="12" customHeight="1" thickBot="1" x14ac:dyDescent="0.3">
      <c r="A130" s="22" t="s">
        <v>238</v>
      </c>
      <c r="B130" s="540" t="s">
        <v>239</v>
      </c>
      <c r="C130" s="409">
        <f t="shared" ref="C130:I130" si="19">+C131+C132+C133</f>
        <v>0</v>
      </c>
      <c r="D130" s="349"/>
      <c r="E130" s="340"/>
      <c r="F130" s="349">
        <f t="shared" si="19"/>
        <v>0</v>
      </c>
      <c r="G130" s="349"/>
      <c r="H130" s="341"/>
      <c r="I130" s="409">
        <f t="shared" si="19"/>
        <v>0</v>
      </c>
      <c r="J130" s="349"/>
      <c r="K130" s="340"/>
      <c r="L130" s="349"/>
      <c r="M130" s="349"/>
      <c r="N130" s="340"/>
      <c r="O130" s="312"/>
    </row>
    <row r="131" spans="1:15" s="80" customFormat="1" ht="12" customHeight="1" x14ac:dyDescent="0.25">
      <c r="A131" s="27" t="s">
        <v>57</v>
      </c>
      <c r="B131" s="539" t="s">
        <v>240</v>
      </c>
      <c r="C131" s="412"/>
      <c r="D131" s="348"/>
      <c r="E131" s="346"/>
      <c r="F131" s="423"/>
      <c r="G131" s="348"/>
      <c r="H131" s="347"/>
      <c r="I131" s="412"/>
      <c r="J131" s="348"/>
      <c r="K131" s="346"/>
      <c r="L131" s="423"/>
      <c r="M131" s="348"/>
      <c r="N131" s="346"/>
      <c r="O131" s="313"/>
    </row>
    <row r="132" spans="1:15" ht="12" customHeight="1" x14ac:dyDescent="0.25">
      <c r="A132" s="27" t="s">
        <v>59</v>
      </c>
      <c r="B132" s="539" t="s">
        <v>241</v>
      </c>
      <c r="C132" s="412"/>
      <c r="D132" s="348"/>
      <c r="E132" s="346"/>
      <c r="F132" s="423"/>
      <c r="G132" s="348"/>
      <c r="H132" s="347"/>
      <c r="I132" s="412"/>
      <c r="J132" s="348"/>
      <c r="K132" s="346"/>
      <c r="L132" s="423"/>
      <c r="M132" s="348"/>
      <c r="N132" s="346"/>
      <c r="O132" s="313"/>
    </row>
    <row r="133" spans="1:15" ht="12" customHeight="1" thickBot="1" x14ac:dyDescent="0.3">
      <c r="A133" s="90" t="s">
        <v>61</v>
      </c>
      <c r="B133" s="541" t="s">
        <v>242</v>
      </c>
      <c r="C133" s="412"/>
      <c r="D133" s="348"/>
      <c r="E133" s="346"/>
      <c r="F133" s="423"/>
      <c r="G133" s="348"/>
      <c r="H133" s="347"/>
      <c r="I133" s="412"/>
      <c r="J133" s="348"/>
      <c r="K133" s="346"/>
      <c r="L133" s="423"/>
      <c r="M133" s="348"/>
      <c r="N133" s="346"/>
      <c r="O133" s="313"/>
    </row>
    <row r="134" spans="1:15" ht="12" customHeight="1" thickBot="1" x14ac:dyDescent="0.3">
      <c r="A134" s="22" t="s">
        <v>71</v>
      </c>
      <c r="B134" s="540" t="s">
        <v>243</v>
      </c>
      <c r="C134" s="409">
        <f t="shared" ref="C134:I134" si="20">+C135+C136+C137+C138+C139+C140</f>
        <v>0</v>
      </c>
      <c r="D134" s="349"/>
      <c r="E134" s="340"/>
      <c r="F134" s="349">
        <f t="shared" si="20"/>
        <v>0</v>
      </c>
      <c r="G134" s="349"/>
      <c r="H134" s="341"/>
      <c r="I134" s="409">
        <f t="shared" si="20"/>
        <v>0</v>
      </c>
      <c r="J134" s="349">
        <v>42000</v>
      </c>
      <c r="K134" s="340">
        <v>42000</v>
      </c>
      <c r="L134" s="349"/>
      <c r="M134" s="349">
        <v>42000</v>
      </c>
      <c r="N134" s="340">
        <v>42000</v>
      </c>
      <c r="O134" s="312"/>
    </row>
    <row r="135" spans="1:15" ht="12" customHeight="1" x14ac:dyDescent="0.25">
      <c r="A135" s="27" t="s">
        <v>73</v>
      </c>
      <c r="B135" s="539" t="s">
        <v>244</v>
      </c>
      <c r="C135" s="412"/>
      <c r="D135" s="348"/>
      <c r="E135" s="346"/>
      <c r="F135" s="423"/>
      <c r="G135" s="348"/>
      <c r="H135" s="347"/>
      <c r="I135" s="412"/>
      <c r="J135" s="348">
        <v>42000</v>
      </c>
      <c r="K135" s="346">
        <v>42000</v>
      </c>
      <c r="L135" s="423"/>
      <c r="M135" s="348">
        <v>42000</v>
      </c>
      <c r="N135" s="346">
        <v>42000</v>
      </c>
      <c r="O135" s="313"/>
    </row>
    <row r="136" spans="1:15" ht="12" customHeight="1" x14ac:dyDescent="0.25">
      <c r="A136" s="27" t="s">
        <v>75</v>
      </c>
      <c r="B136" s="539" t="s">
        <v>245</v>
      </c>
      <c r="C136" s="412"/>
      <c r="D136" s="348"/>
      <c r="E136" s="346"/>
      <c r="F136" s="423"/>
      <c r="G136" s="348"/>
      <c r="H136" s="347"/>
      <c r="I136" s="412"/>
      <c r="J136" s="348"/>
      <c r="K136" s="346"/>
      <c r="L136" s="423"/>
      <c r="M136" s="348"/>
      <c r="N136" s="346"/>
      <c r="O136" s="313"/>
    </row>
    <row r="137" spans="1:15" ht="12" customHeight="1" x14ac:dyDescent="0.25">
      <c r="A137" s="27" t="s">
        <v>77</v>
      </c>
      <c r="B137" s="539" t="s">
        <v>246</v>
      </c>
      <c r="C137" s="412"/>
      <c r="D137" s="348"/>
      <c r="E137" s="346"/>
      <c r="F137" s="423"/>
      <c r="G137" s="348"/>
      <c r="H137" s="347"/>
      <c r="I137" s="412"/>
      <c r="J137" s="348"/>
      <c r="K137" s="346"/>
      <c r="L137" s="423"/>
      <c r="M137" s="348"/>
      <c r="N137" s="346"/>
      <c r="O137" s="313"/>
    </row>
    <row r="138" spans="1:15" ht="12" customHeight="1" x14ac:dyDescent="0.25">
      <c r="A138" s="27" t="s">
        <v>79</v>
      </c>
      <c r="B138" s="539" t="s">
        <v>247</v>
      </c>
      <c r="C138" s="412"/>
      <c r="D138" s="348"/>
      <c r="E138" s="346"/>
      <c r="F138" s="423"/>
      <c r="G138" s="348"/>
      <c r="H138" s="347"/>
      <c r="I138" s="412"/>
      <c r="J138" s="348"/>
      <c r="K138" s="346"/>
      <c r="L138" s="423"/>
      <c r="M138" s="348"/>
      <c r="N138" s="346"/>
      <c r="O138" s="313"/>
    </row>
    <row r="139" spans="1:15" ht="12" customHeight="1" x14ac:dyDescent="0.25">
      <c r="A139" s="27" t="s">
        <v>81</v>
      </c>
      <c r="B139" s="539" t="s">
        <v>248</v>
      </c>
      <c r="C139" s="412"/>
      <c r="D139" s="348"/>
      <c r="E139" s="346"/>
      <c r="F139" s="423"/>
      <c r="G139" s="348"/>
      <c r="H139" s="347"/>
      <c r="I139" s="412"/>
      <c r="J139" s="348"/>
      <c r="K139" s="346"/>
      <c r="L139" s="423"/>
      <c r="M139" s="348"/>
      <c r="N139" s="346"/>
      <c r="O139" s="313"/>
    </row>
    <row r="140" spans="1:15" s="80" customFormat="1" ht="12" customHeight="1" thickBot="1" x14ac:dyDescent="0.3">
      <c r="A140" s="90" t="s">
        <v>83</v>
      </c>
      <c r="B140" s="541" t="s">
        <v>249</v>
      </c>
      <c r="C140" s="412"/>
      <c r="D140" s="348"/>
      <c r="E140" s="346"/>
      <c r="F140" s="423"/>
      <c r="G140" s="348"/>
      <c r="H140" s="347"/>
      <c r="I140" s="412"/>
      <c r="J140" s="348"/>
      <c r="K140" s="346"/>
      <c r="L140" s="423"/>
      <c r="M140" s="348"/>
      <c r="N140" s="346"/>
      <c r="O140" s="313"/>
    </row>
    <row r="141" spans="1:15" ht="12" customHeight="1" thickBot="1" x14ac:dyDescent="0.3">
      <c r="A141" s="22" t="s">
        <v>95</v>
      </c>
      <c r="B141" s="540" t="s">
        <v>250</v>
      </c>
      <c r="C141" s="414">
        <f t="shared" ref="C141:I141" si="21">+C142+C143+C145+C146+C144</f>
        <v>0</v>
      </c>
      <c r="D141" s="356"/>
      <c r="E141" s="354"/>
      <c r="F141" s="356">
        <f t="shared" si="21"/>
        <v>0</v>
      </c>
      <c r="G141" s="356"/>
      <c r="H141" s="355"/>
      <c r="I141" s="414">
        <f t="shared" si="21"/>
        <v>115858</v>
      </c>
      <c r="J141" s="356">
        <v>149204</v>
      </c>
      <c r="K141" s="354">
        <v>144697</v>
      </c>
      <c r="L141" s="356">
        <v>115858</v>
      </c>
      <c r="M141" s="356">
        <v>149204</v>
      </c>
      <c r="N141" s="354">
        <v>144697</v>
      </c>
      <c r="O141" s="314"/>
    </row>
    <row r="142" spans="1:15" x14ac:dyDescent="0.25">
      <c r="A142" s="27" t="s">
        <v>97</v>
      </c>
      <c r="B142" s="539" t="s">
        <v>251</v>
      </c>
      <c r="C142" s="412"/>
      <c r="D142" s="348"/>
      <c r="E142" s="346"/>
      <c r="F142" s="423"/>
      <c r="G142" s="348"/>
      <c r="H142" s="347"/>
      <c r="I142" s="412"/>
      <c r="J142" s="348"/>
      <c r="K142" s="346"/>
      <c r="L142" s="423"/>
      <c r="M142" s="348"/>
      <c r="N142" s="346"/>
      <c r="O142" s="313"/>
    </row>
    <row r="143" spans="1:15" ht="12" customHeight="1" x14ac:dyDescent="0.25">
      <c r="A143" s="27" t="s">
        <v>99</v>
      </c>
      <c r="B143" s="539" t="s">
        <v>252</v>
      </c>
      <c r="C143" s="412"/>
      <c r="D143" s="348"/>
      <c r="E143" s="346"/>
      <c r="F143" s="423"/>
      <c r="G143" s="348"/>
      <c r="H143" s="347"/>
      <c r="I143" s="412"/>
      <c r="J143" s="348">
        <v>8547</v>
      </c>
      <c r="K143" s="346">
        <v>4040</v>
      </c>
      <c r="L143" s="423"/>
      <c r="M143" s="348">
        <v>8547</v>
      </c>
      <c r="N143" s="346">
        <v>4040</v>
      </c>
      <c r="O143" s="313"/>
    </row>
    <row r="144" spans="1:15" ht="12" customHeight="1" x14ac:dyDescent="0.25">
      <c r="A144" s="27" t="s">
        <v>101</v>
      </c>
      <c r="B144" s="539" t="s">
        <v>253</v>
      </c>
      <c r="C144" s="412"/>
      <c r="D144" s="348"/>
      <c r="E144" s="346"/>
      <c r="F144" s="423"/>
      <c r="G144" s="348"/>
      <c r="H144" s="347"/>
      <c r="I144" s="412">
        <v>115858</v>
      </c>
      <c r="J144" s="348">
        <v>140657</v>
      </c>
      <c r="K144" s="346">
        <v>140657</v>
      </c>
      <c r="L144" s="423">
        <v>115858</v>
      </c>
      <c r="M144" s="348">
        <v>140657</v>
      </c>
      <c r="N144" s="346">
        <v>140657</v>
      </c>
      <c r="O144" s="313"/>
    </row>
    <row r="145" spans="1:15" s="80" customFormat="1" ht="12" customHeight="1" x14ac:dyDescent="0.25">
      <c r="A145" s="27" t="s">
        <v>103</v>
      </c>
      <c r="B145" s="539" t="s">
        <v>254</v>
      </c>
      <c r="C145" s="412"/>
      <c r="D145" s="348"/>
      <c r="E145" s="346"/>
      <c r="F145" s="423"/>
      <c r="G145" s="348"/>
      <c r="H145" s="347"/>
      <c r="I145" s="412"/>
      <c r="J145" s="348"/>
      <c r="K145" s="346"/>
      <c r="L145" s="423"/>
      <c r="M145" s="348"/>
      <c r="N145" s="346"/>
      <c r="O145" s="313"/>
    </row>
    <row r="146" spans="1:15" s="80" customFormat="1" ht="12" customHeight="1" thickBot="1" x14ac:dyDescent="0.3">
      <c r="A146" s="90" t="s">
        <v>105</v>
      </c>
      <c r="B146" s="541" t="s">
        <v>255</v>
      </c>
      <c r="C146" s="412"/>
      <c r="D146" s="348"/>
      <c r="E146" s="346"/>
      <c r="F146" s="423"/>
      <c r="G146" s="348"/>
      <c r="H146" s="347"/>
      <c r="I146" s="412"/>
      <c r="J146" s="348"/>
      <c r="K146" s="346"/>
      <c r="L146" s="423"/>
      <c r="M146" s="348"/>
      <c r="N146" s="346"/>
      <c r="O146" s="313"/>
    </row>
    <row r="147" spans="1:15" s="80" customFormat="1" ht="12" customHeight="1" thickBot="1" x14ac:dyDescent="0.3">
      <c r="A147" s="22" t="s">
        <v>256</v>
      </c>
      <c r="B147" s="540" t="s">
        <v>257</v>
      </c>
      <c r="C147" s="493">
        <f t="shared" ref="C147:I147" si="22">+C148+C149+C150+C151+C152</f>
        <v>0</v>
      </c>
      <c r="D147" s="387"/>
      <c r="E147" s="385"/>
      <c r="F147" s="387">
        <f t="shared" si="22"/>
        <v>0</v>
      </c>
      <c r="G147" s="387"/>
      <c r="H147" s="386"/>
      <c r="I147" s="493">
        <f t="shared" si="22"/>
        <v>0</v>
      </c>
      <c r="J147" s="387"/>
      <c r="K147" s="385"/>
      <c r="L147" s="387"/>
      <c r="M147" s="387"/>
      <c r="N147" s="385"/>
      <c r="O147" s="316"/>
    </row>
    <row r="148" spans="1:15" s="80" customFormat="1" ht="12" customHeight="1" x14ac:dyDescent="0.25">
      <c r="A148" s="27" t="s">
        <v>109</v>
      </c>
      <c r="B148" s="539" t="s">
        <v>258</v>
      </c>
      <c r="C148" s="412"/>
      <c r="D148" s="348"/>
      <c r="E148" s="346"/>
      <c r="F148" s="423"/>
      <c r="G148" s="348"/>
      <c r="H148" s="347"/>
      <c r="I148" s="412"/>
      <c r="J148" s="348"/>
      <c r="K148" s="346"/>
      <c r="L148" s="423"/>
      <c r="M148" s="348"/>
      <c r="N148" s="346"/>
      <c r="O148" s="313"/>
    </row>
    <row r="149" spans="1:15" s="80" customFormat="1" ht="12" customHeight="1" x14ac:dyDescent="0.25">
      <c r="A149" s="27" t="s">
        <v>111</v>
      </c>
      <c r="B149" s="539" t="s">
        <v>259</v>
      </c>
      <c r="C149" s="412"/>
      <c r="D149" s="348"/>
      <c r="E149" s="346"/>
      <c r="F149" s="423"/>
      <c r="G149" s="348"/>
      <c r="H149" s="347"/>
      <c r="I149" s="412"/>
      <c r="J149" s="348"/>
      <c r="K149" s="346"/>
      <c r="L149" s="423"/>
      <c r="M149" s="348"/>
      <c r="N149" s="346"/>
      <c r="O149" s="313"/>
    </row>
    <row r="150" spans="1:15" s="80" customFormat="1" ht="12" customHeight="1" x14ac:dyDescent="0.25">
      <c r="A150" s="27" t="s">
        <v>113</v>
      </c>
      <c r="B150" s="539" t="s">
        <v>260</v>
      </c>
      <c r="C150" s="412"/>
      <c r="D150" s="348"/>
      <c r="E150" s="346"/>
      <c r="F150" s="423"/>
      <c r="G150" s="348"/>
      <c r="H150" s="347"/>
      <c r="I150" s="412"/>
      <c r="J150" s="348"/>
      <c r="K150" s="346"/>
      <c r="L150" s="423"/>
      <c r="M150" s="348"/>
      <c r="N150" s="346"/>
      <c r="O150" s="313"/>
    </row>
    <row r="151" spans="1:15" s="80" customFormat="1" ht="12" customHeight="1" x14ac:dyDescent="0.25">
      <c r="A151" s="27" t="s">
        <v>115</v>
      </c>
      <c r="B151" s="539" t="s">
        <v>261</v>
      </c>
      <c r="C151" s="412"/>
      <c r="D151" s="348"/>
      <c r="E151" s="346"/>
      <c r="F151" s="423"/>
      <c r="G151" s="348"/>
      <c r="H151" s="347"/>
      <c r="I151" s="412"/>
      <c r="J151" s="348"/>
      <c r="K151" s="346"/>
      <c r="L151" s="423"/>
      <c r="M151" s="348"/>
      <c r="N151" s="346"/>
      <c r="O151" s="313"/>
    </row>
    <row r="152" spans="1:15" ht="12.75" customHeight="1" thickBot="1" x14ac:dyDescent="0.3">
      <c r="A152" s="90" t="s">
        <v>262</v>
      </c>
      <c r="B152" s="541" t="s">
        <v>263</v>
      </c>
      <c r="C152" s="413"/>
      <c r="D152" s="352"/>
      <c r="E152" s="350"/>
      <c r="F152" s="424"/>
      <c r="G152" s="352"/>
      <c r="H152" s="351"/>
      <c r="I152" s="413"/>
      <c r="J152" s="352"/>
      <c r="K152" s="350"/>
      <c r="L152" s="424"/>
      <c r="M152" s="352"/>
      <c r="N152" s="350"/>
      <c r="O152" s="313"/>
    </row>
    <row r="153" spans="1:15" ht="12.75" customHeight="1" thickBot="1" x14ac:dyDescent="0.3">
      <c r="A153" s="107" t="s">
        <v>117</v>
      </c>
      <c r="B153" s="540" t="s">
        <v>264</v>
      </c>
      <c r="C153" s="495"/>
      <c r="D153" s="387"/>
      <c r="E153" s="385"/>
      <c r="F153" s="496"/>
      <c r="G153" s="387"/>
      <c r="H153" s="386"/>
      <c r="I153" s="495"/>
      <c r="J153" s="387"/>
      <c r="K153" s="385"/>
      <c r="L153" s="496"/>
      <c r="M153" s="387"/>
      <c r="N153" s="385"/>
      <c r="O153" s="316"/>
    </row>
    <row r="154" spans="1:15" ht="12.75" customHeight="1" thickBot="1" x14ac:dyDescent="0.3">
      <c r="A154" s="107" t="s">
        <v>127</v>
      </c>
      <c r="B154" s="540" t="s">
        <v>265</v>
      </c>
      <c r="C154" s="495"/>
      <c r="D154" s="387"/>
      <c r="E154" s="385"/>
      <c r="F154" s="496"/>
      <c r="G154" s="387"/>
      <c r="H154" s="386"/>
      <c r="I154" s="495"/>
      <c r="J154" s="387"/>
      <c r="K154" s="385"/>
      <c r="L154" s="496"/>
      <c r="M154" s="387"/>
      <c r="N154" s="385"/>
      <c r="O154" s="316"/>
    </row>
    <row r="155" spans="1:15" ht="12" customHeight="1" thickBot="1" x14ac:dyDescent="0.3">
      <c r="A155" s="22" t="s">
        <v>266</v>
      </c>
      <c r="B155" s="540" t="s">
        <v>267</v>
      </c>
      <c r="C155" s="505">
        <f t="shared" ref="C155:I155" si="23">+C130+C134+C141+C147+C153+C154</f>
        <v>0</v>
      </c>
      <c r="D155" s="391"/>
      <c r="E155" s="389"/>
      <c r="F155" s="391">
        <f t="shared" si="23"/>
        <v>0</v>
      </c>
      <c r="G155" s="391"/>
      <c r="H155" s="390"/>
      <c r="I155" s="505">
        <f t="shared" si="23"/>
        <v>115858</v>
      </c>
      <c r="J155" s="391">
        <v>191204</v>
      </c>
      <c r="K155" s="389">
        <v>186697</v>
      </c>
      <c r="L155" s="391">
        <v>115858</v>
      </c>
      <c r="M155" s="391">
        <v>191204</v>
      </c>
      <c r="N155" s="389">
        <v>186697</v>
      </c>
      <c r="O155" s="317"/>
    </row>
    <row r="156" spans="1:15" ht="15" customHeight="1" thickBot="1" x14ac:dyDescent="0.3">
      <c r="A156" s="113" t="s">
        <v>268</v>
      </c>
      <c r="B156" s="542" t="s">
        <v>269</v>
      </c>
      <c r="C156" s="505">
        <f t="shared" ref="C156:I156" si="24">+C129+C155</f>
        <v>37929</v>
      </c>
      <c r="D156" s="388">
        <v>57152</v>
      </c>
      <c r="E156" s="389">
        <v>55772</v>
      </c>
      <c r="F156" s="391">
        <f t="shared" si="24"/>
        <v>85267</v>
      </c>
      <c r="G156" s="388">
        <v>93445</v>
      </c>
      <c r="H156" s="390">
        <v>89911</v>
      </c>
      <c r="I156" s="505">
        <f t="shared" si="24"/>
        <v>454499</v>
      </c>
      <c r="J156" s="388">
        <v>744992</v>
      </c>
      <c r="K156" s="389">
        <v>697343</v>
      </c>
      <c r="L156" s="391">
        <v>577695</v>
      </c>
      <c r="M156" s="388">
        <v>895589</v>
      </c>
      <c r="N156" s="389">
        <v>843026</v>
      </c>
      <c r="O156" s="317"/>
    </row>
    <row r="157" spans="1:15" ht="15.75" thickBot="1" x14ac:dyDescent="0.3">
      <c r="D157" s="393"/>
      <c r="E157" s="392"/>
      <c r="F157" s="393"/>
      <c r="G157" s="393"/>
      <c r="H157" s="392"/>
      <c r="J157" s="393"/>
      <c r="K157" s="392"/>
      <c r="M157" s="393"/>
      <c r="N157" s="392"/>
      <c r="O157" s="117"/>
    </row>
    <row r="158" spans="1:15" ht="15" customHeight="1" thickBot="1" x14ac:dyDescent="0.3">
      <c r="A158" s="118" t="s">
        <v>270</v>
      </c>
      <c r="B158" s="509"/>
      <c r="C158" s="507">
        <v>9</v>
      </c>
      <c r="D158" s="397">
        <v>9</v>
      </c>
      <c r="E158" s="394"/>
      <c r="F158" s="513">
        <v>19</v>
      </c>
      <c r="G158" s="396">
        <v>19</v>
      </c>
      <c r="H158" s="395"/>
      <c r="I158" s="507">
        <v>32</v>
      </c>
      <c r="J158" s="397">
        <v>32</v>
      </c>
      <c r="K158" s="394"/>
      <c r="L158" s="508">
        <v>60</v>
      </c>
      <c r="M158" s="396">
        <f>J158+L158</f>
        <v>92</v>
      </c>
      <c r="N158" s="394"/>
      <c r="O158" s="318"/>
    </row>
    <row r="159" spans="1:15" ht="14.25" customHeight="1" thickBot="1" x14ac:dyDescent="0.3">
      <c r="A159" s="118" t="s">
        <v>271</v>
      </c>
      <c r="B159" s="509"/>
      <c r="C159" s="507">
        <v>0</v>
      </c>
      <c r="D159" s="397"/>
      <c r="E159" s="394"/>
      <c r="F159" s="508">
        <v>0</v>
      </c>
      <c r="G159" s="397"/>
      <c r="H159" s="395"/>
      <c r="I159" s="507">
        <v>0</v>
      </c>
      <c r="J159" s="397">
        <v>65</v>
      </c>
      <c r="K159" s="394"/>
      <c r="L159" s="508">
        <v>65</v>
      </c>
      <c r="M159" s="397">
        <f>J159+L159</f>
        <v>130</v>
      </c>
      <c r="N159" s="394"/>
      <c r="O159" s="318"/>
    </row>
    <row r="160" spans="1:15" s="324" customFormat="1" x14ac:dyDescent="0.25">
      <c r="A160" s="322"/>
      <c r="B160" s="323"/>
      <c r="C160" s="399"/>
      <c r="D160" s="400"/>
      <c r="E160" s="400"/>
      <c r="F160" s="399"/>
      <c r="G160" s="400"/>
      <c r="H160" s="400"/>
      <c r="I160" s="399"/>
      <c r="J160" s="400"/>
      <c r="K160" s="400"/>
      <c r="L160" s="399"/>
      <c r="M160" s="400"/>
      <c r="N160" s="400"/>
    </row>
    <row r="161" spans="1:14" s="324" customFormat="1" x14ac:dyDescent="0.25">
      <c r="A161" s="322"/>
      <c r="B161" s="323"/>
      <c r="C161" s="399"/>
      <c r="D161" s="400"/>
      <c r="E161" s="400"/>
      <c r="F161" s="399"/>
      <c r="G161" s="400"/>
      <c r="H161" s="400"/>
      <c r="I161" s="399"/>
      <c r="J161" s="400"/>
      <c r="K161" s="400"/>
      <c r="L161" s="399"/>
      <c r="M161" s="400"/>
      <c r="N161" s="400"/>
    </row>
    <row r="162" spans="1:14" s="324" customFormat="1" x14ac:dyDescent="0.25">
      <c r="A162" s="322"/>
      <c r="B162" s="323"/>
      <c r="C162" s="399"/>
      <c r="D162" s="400"/>
      <c r="E162" s="400"/>
      <c r="F162" s="399"/>
      <c r="G162" s="400"/>
      <c r="H162" s="400"/>
      <c r="I162" s="399"/>
      <c r="J162" s="400"/>
      <c r="K162" s="400"/>
      <c r="L162" s="399"/>
      <c r="M162" s="400"/>
      <c r="N162" s="400"/>
    </row>
    <row r="163" spans="1:14" s="324" customFormat="1" x14ac:dyDescent="0.25">
      <c r="A163" s="322"/>
      <c r="B163" s="323"/>
      <c r="C163" s="399"/>
      <c r="D163" s="400"/>
      <c r="E163" s="400"/>
      <c r="F163" s="399"/>
      <c r="G163" s="400"/>
      <c r="H163" s="400"/>
      <c r="I163" s="399"/>
      <c r="J163" s="400"/>
      <c r="K163" s="400"/>
      <c r="L163" s="399"/>
      <c r="M163" s="400"/>
      <c r="N163" s="400"/>
    </row>
    <row r="164" spans="1:14" s="324" customFormat="1" x14ac:dyDescent="0.25">
      <c r="A164" s="322"/>
      <c r="B164" s="323"/>
      <c r="C164" s="399"/>
      <c r="D164" s="400"/>
      <c r="E164" s="400"/>
      <c r="F164" s="399"/>
      <c r="G164" s="400"/>
      <c r="H164" s="400"/>
      <c r="I164" s="399"/>
      <c r="J164" s="400"/>
      <c r="K164" s="400"/>
      <c r="L164" s="399"/>
      <c r="M164" s="400"/>
      <c r="N164" s="400"/>
    </row>
    <row r="165" spans="1:14" s="324" customFormat="1" x14ac:dyDescent="0.25">
      <c r="A165" s="322"/>
      <c r="B165" s="323"/>
      <c r="C165" s="399"/>
      <c r="D165" s="400"/>
      <c r="E165" s="400"/>
      <c r="F165" s="399"/>
      <c r="G165" s="400"/>
      <c r="H165" s="400"/>
      <c r="I165" s="399"/>
      <c r="J165" s="400"/>
      <c r="K165" s="400"/>
      <c r="L165" s="399"/>
      <c r="M165" s="400"/>
      <c r="N165" s="400"/>
    </row>
    <row r="166" spans="1:14" s="324" customFormat="1" x14ac:dyDescent="0.25">
      <c r="A166" s="322"/>
      <c r="B166" s="323"/>
      <c r="C166" s="399"/>
      <c r="D166" s="400"/>
      <c r="E166" s="400"/>
      <c r="F166" s="399"/>
      <c r="G166" s="400"/>
      <c r="H166" s="400"/>
      <c r="I166" s="399"/>
      <c r="J166" s="400"/>
      <c r="K166" s="400"/>
      <c r="L166" s="399"/>
      <c r="M166" s="400"/>
      <c r="N166" s="400"/>
    </row>
    <row r="167" spans="1:14" s="324" customFormat="1" x14ac:dyDescent="0.25">
      <c r="A167" s="322"/>
      <c r="B167" s="323"/>
      <c r="C167" s="399"/>
      <c r="D167" s="400"/>
      <c r="E167" s="400"/>
      <c r="F167" s="399"/>
      <c r="G167" s="400"/>
      <c r="H167" s="400"/>
      <c r="I167" s="399"/>
      <c r="J167" s="400"/>
      <c r="K167" s="400"/>
      <c r="L167" s="399"/>
      <c r="M167" s="400"/>
      <c r="N167" s="400"/>
    </row>
    <row r="168" spans="1:14" s="324" customFormat="1" x14ac:dyDescent="0.25">
      <c r="A168" s="322"/>
      <c r="B168" s="323"/>
      <c r="C168" s="399"/>
      <c r="D168" s="400"/>
      <c r="E168" s="400"/>
      <c r="F168" s="399"/>
      <c r="G168" s="400"/>
      <c r="H168" s="400"/>
      <c r="I168" s="399"/>
      <c r="J168" s="400"/>
      <c r="K168" s="400"/>
      <c r="L168" s="399"/>
      <c r="M168" s="400"/>
      <c r="N168" s="400"/>
    </row>
    <row r="169" spans="1:14" s="324" customFormat="1" x14ac:dyDescent="0.25">
      <c r="A169" s="322"/>
      <c r="B169" s="323"/>
      <c r="C169" s="399"/>
      <c r="D169" s="400"/>
      <c r="E169" s="400"/>
      <c r="F169" s="399"/>
      <c r="G169" s="400"/>
      <c r="H169" s="400"/>
      <c r="I169" s="399"/>
      <c r="J169" s="400"/>
      <c r="K169" s="400"/>
      <c r="L169" s="399"/>
      <c r="M169" s="400"/>
      <c r="N169" s="400"/>
    </row>
    <row r="170" spans="1:14" s="324" customFormat="1" x14ac:dyDescent="0.25">
      <c r="A170" s="322"/>
      <c r="B170" s="323"/>
      <c r="C170" s="399"/>
      <c r="D170" s="400"/>
      <c r="E170" s="400"/>
      <c r="F170" s="399"/>
      <c r="G170" s="400"/>
      <c r="H170" s="400"/>
      <c r="I170" s="399"/>
      <c r="J170" s="400"/>
      <c r="K170" s="400"/>
      <c r="L170" s="399"/>
      <c r="M170" s="400"/>
      <c r="N170" s="400"/>
    </row>
    <row r="171" spans="1:14" s="324" customFormat="1" x14ac:dyDescent="0.25">
      <c r="A171" s="322"/>
      <c r="B171" s="323"/>
      <c r="C171" s="399"/>
      <c r="D171" s="400"/>
      <c r="E171" s="400"/>
      <c r="F171" s="399"/>
      <c r="G171" s="400"/>
      <c r="H171" s="400"/>
      <c r="I171" s="399"/>
      <c r="J171" s="400"/>
      <c r="K171" s="400"/>
      <c r="L171" s="399"/>
      <c r="M171" s="400"/>
      <c r="N171" s="400"/>
    </row>
    <row r="172" spans="1:14" s="324" customFormat="1" x14ac:dyDescent="0.25">
      <c r="A172" s="322"/>
      <c r="B172" s="323"/>
      <c r="C172" s="399"/>
      <c r="D172" s="400"/>
      <c r="E172" s="400"/>
      <c r="F172" s="399"/>
      <c r="G172" s="400"/>
      <c r="H172" s="400"/>
      <c r="I172" s="399"/>
      <c r="J172" s="400"/>
      <c r="K172" s="400"/>
      <c r="L172" s="399"/>
      <c r="M172" s="400"/>
      <c r="N172" s="400"/>
    </row>
    <row r="173" spans="1:14" s="324" customFormat="1" x14ac:dyDescent="0.25">
      <c r="A173" s="322"/>
      <c r="B173" s="323"/>
      <c r="C173" s="399"/>
      <c r="D173" s="400"/>
      <c r="E173" s="400"/>
      <c r="F173" s="399"/>
      <c r="G173" s="400"/>
      <c r="H173" s="400"/>
      <c r="I173" s="399"/>
      <c r="J173" s="400"/>
      <c r="K173" s="400"/>
      <c r="L173" s="399"/>
      <c r="M173" s="400"/>
      <c r="N173" s="400"/>
    </row>
    <row r="174" spans="1:14" s="324" customFormat="1" x14ac:dyDescent="0.25">
      <c r="A174" s="322"/>
      <c r="B174" s="323"/>
      <c r="C174" s="399"/>
      <c r="D174" s="400"/>
      <c r="E174" s="400"/>
      <c r="F174" s="399"/>
      <c r="G174" s="400"/>
      <c r="H174" s="400"/>
      <c r="I174" s="399"/>
      <c r="J174" s="400"/>
      <c r="K174" s="400"/>
      <c r="L174" s="399"/>
      <c r="M174" s="400"/>
      <c r="N174" s="400"/>
    </row>
    <row r="175" spans="1:14" s="324" customFormat="1" x14ac:dyDescent="0.25">
      <c r="A175" s="322"/>
      <c r="B175" s="323"/>
      <c r="C175" s="399"/>
      <c r="D175" s="400"/>
      <c r="E175" s="400"/>
      <c r="F175" s="399"/>
      <c r="G175" s="400"/>
      <c r="H175" s="400"/>
      <c r="I175" s="399"/>
      <c r="J175" s="400"/>
      <c r="K175" s="400"/>
      <c r="L175" s="399"/>
      <c r="M175" s="400"/>
      <c r="N175" s="400"/>
    </row>
    <row r="176" spans="1:14" s="324" customFormat="1" x14ac:dyDescent="0.25">
      <c r="A176" s="322"/>
      <c r="B176" s="323"/>
      <c r="C176" s="399"/>
      <c r="D176" s="400"/>
      <c r="E176" s="400"/>
      <c r="F176" s="399"/>
      <c r="G176" s="400"/>
      <c r="H176" s="400"/>
      <c r="I176" s="399"/>
      <c r="J176" s="400"/>
      <c r="K176" s="400"/>
      <c r="L176" s="399"/>
      <c r="M176" s="400"/>
      <c r="N176" s="400"/>
    </row>
    <row r="177" spans="1:14" s="324" customFormat="1" x14ac:dyDescent="0.25">
      <c r="A177" s="322"/>
      <c r="B177" s="323"/>
      <c r="C177" s="399"/>
      <c r="D177" s="400"/>
      <c r="E177" s="400"/>
      <c r="F177" s="399"/>
      <c r="G177" s="400"/>
      <c r="H177" s="400"/>
      <c r="I177" s="399"/>
      <c r="J177" s="400"/>
      <c r="K177" s="400"/>
      <c r="L177" s="399"/>
      <c r="M177" s="400"/>
      <c r="N177" s="400"/>
    </row>
    <row r="178" spans="1:14" s="324" customFormat="1" x14ac:dyDescent="0.25">
      <c r="A178" s="322"/>
      <c r="B178" s="323"/>
      <c r="C178" s="399"/>
      <c r="D178" s="400"/>
      <c r="E178" s="400"/>
      <c r="F178" s="399"/>
      <c r="G178" s="400"/>
      <c r="H178" s="400"/>
      <c r="I178" s="399"/>
      <c r="J178" s="400"/>
      <c r="K178" s="400"/>
      <c r="L178" s="399"/>
      <c r="M178" s="400"/>
      <c r="N178" s="400"/>
    </row>
    <row r="179" spans="1:14" s="324" customFormat="1" x14ac:dyDescent="0.25">
      <c r="A179" s="322"/>
      <c r="B179" s="323"/>
      <c r="C179" s="399"/>
      <c r="D179" s="400"/>
      <c r="E179" s="400"/>
      <c r="F179" s="399"/>
      <c r="G179" s="400"/>
      <c r="H179" s="400"/>
      <c r="I179" s="399"/>
      <c r="J179" s="400"/>
      <c r="K179" s="400"/>
      <c r="L179" s="399"/>
      <c r="M179" s="400"/>
      <c r="N179" s="400"/>
    </row>
    <row r="180" spans="1:14" s="324" customFormat="1" x14ac:dyDescent="0.25">
      <c r="A180" s="322"/>
      <c r="B180" s="323"/>
      <c r="C180" s="399"/>
      <c r="D180" s="400"/>
      <c r="E180" s="400"/>
      <c r="F180" s="399"/>
      <c r="G180" s="400"/>
      <c r="H180" s="400"/>
      <c r="I180" s="399"/>
      <c r="J180" s="400"/>
      <c r="K180" s="400"/>
      <c r="L180" s="399"/>
      <c r="M180" s="400"/>
      <c r="N180" s="400"/>
    </row>
    <row r="181" spans="1:14" s="324" customFormat="1" x14ac:dyDescent="0.25">
      <c r="A181" s="322"/>
      <c r="B181" s="323"/>
      <c r="C181" s="399"/>
      <c r="D181" s="400"/>
      <c r="E181" s="400"/>
      <c r="F181" s="399"/>
      <c r="G181" s="400"/>
      <c r="H181" s="400"/>
      <c r="I181" s="399"/>
      <c r="J181" s="400"/>
      <c r="K181" s="400"/>
      <c r="L181" s="399"/>
      <c r="M181" s="400"/>
      <c r="N181" s="400"/>
    </row>
    <row r="182" spans="1:14" s="324" customFormat="1" x14ac:dyDescent="0.25">
      <c r="A182" s="322"/>
      <c r="B182" s="323"/>
      <c r="C182" s="399"/>
      <c r="D182" s="400"/>
      <c r="E182" s="400"/>
      <c r="F182" s="399"/>
      <c r="G182" s="400"/>
      <c r="H182" s="400"/>
      <c r="I182" s="399"/>
      <c r="J182" s="400"/>
      <c r="K182" s="400"/>
      <c r="L182" s="399"/>
      <c r="M182" s="400"/>
      <c r="N182" s="400"/>
    </row>
    <row r="183" spans="1:14" s="324" customFormat="1" x14ac:dyDescent="0.25">
      <c r="A183" s="322"/>
      <c r="B183" s="323"/>
      <c r="C183" s="399"/>
      <c r="D183" s="400"/>
      <c r="E183" s="400"/>
      <c r="F183" s="399"/>
      <c r="G183" s="400"/>
      <c r="H183" s="400"/>
      <c r="I183" s="399"/>
      <c r="J183" s="400"/>
      <c r="K183" s="400"/>
      <c r="L183" s="399"/>
      <c r="M183" s="400"/>
      <c r="N183" s="400"/>
    </row>
    <row r="184" spans="1:14" s="324" customFormat="1" x14ac:dyDescent="0.25">
      <c r="A184" s="322"/>
      <c r="B184" s="323"/>
      <c r="C184" s="399"/>
      <c r="D184" s="400"/>
      <c r="E184" s="400"/>
      <c r="F184" s="399"/>
      <c r="G184" s="400"/>
      <c r="H184" s="400"/>
      <c r="I184" s="399"/>
      <c r="J184" s="400"/>
      <c r="K184" s="400"/>
      <c r="L184" s="399"/>
      <c r="M184" s="400"/>
      <c r="N184" s="400"/>
    </row>
    <row r="185" spans="1:14" s="324" customFormat="1" x14ac:dyDescent="0.25">
      <c r="A185" s="322"/>
      <c r="B185" s="323"/>
      <c r="C185" s="399"/>
      <c r="D185" s="400"/>
      <c r="E185" s="400"/>
      <c r="F185" s="399"/>
      <c r="G185" s="400"/>
      <c r="H185" s="400"/>
      <c r="I185" s="399"/>
      <c r="J185" s="400"/>
      <c r="K185" s="400"/>
      <c r="L185" s="399"/>
      <c r="M185" s="400"/>
      <c r="N185" s="400"/>
    </row>
    <row r="186" spans="1:14" s="324" customFormat="1" x14ac:dyDescent="0.25">
      <c r="A186" s="322"/>
      <c r="B186" s="323"/>
      <c r="C186" s="399"/>
      <c r="D186" s="400"/>
      <c r="E186" s="400"/>
      <c r="F186" s="399"/>
      <c r="G186" s="400"/>
      <c r="H186" s="400"/>
      <c r="I186" s="399"/>
      <c r="J186" s="400"/>
      <c r="K186" s="400"/>
      <c r="L186" s="399"/>
      <c r="M186" s="400"/>
      <c r="N186" s="400"/>
    </row>
    <row r="187" spans="1:14" s="324" customFormat="1" x14ac:dyDescent="0.25">
      <c r="A187" s="322"/>
      <c r="B187" s="323"/>
      <c r="C187" s="399"/>
      <c r="D187" s="400"/>
      <c r="E187" s="400"/>
      <c r="F187" s="399"/>
      <c r="G187" s="400"/>
      <c r="H187" s="400"/>
      <c r="I187" s="399"/>
      <c r="J187" s="400"/>
      <c r="K187" s="400"/>
      <c r="L187" s="399"/>
      <c r="M187" s="400"/>
      <c r="N187" s="400"/>
    </row>
    <row r="188" spans="1:14" s="324" customFormat="1" x14ac:dyDescent="0.25">
      <c r="A188" s="322"/>
      <c r="B188" s="323"/>
      <c r="C188" s="399"/>
      <c r="D188" s="400"/>
      <c r="E188" s="400"/>
      <c r="F188" s="399"/>
      <c r="G188" s="400"/>
      <c r="H188" s="400"/>
      <c r="I188" s="399"/>
      <c r="J188" s="400"/>
      <c r="K188" s="400"/>
      <c r="L188" s="399"/>
      <c r="M188" s="400"/>
      <c r="N188" s="400"/>
    </row>
    <row r="189" spans="1:14" s="324" customFormat="1" x14ac:dyDescent="0.25">
      <c r="A189" s="322"/>
      <c r="B189" s="323"/>
      <c r="C189" s="399"/>
      <c r="D189" s="400"/>
      <c r="E189" s="400"/>
      <c r="F189" s="399"/>
      <c r="G189" s="400"/>
      <c r="H189" s="400"/>
      <c r="I189" s="399"/>
      <c r="J189" s="400"/>
      <c r="K189" s="400"/>
      <c r="L189" s="399"/>
      <c r="M189" s="400"/>
      <c r="N189" s="400"/>
    </row>
    <row r="190" spans="1:14" s="324" customFormat="1" x14ac:dyDescent="0.25">
      <c r="A190" s="322"/>
      <c r="B190" s="323"/>
      <c r="C190" s="399"/>
      <c r="D190" s="400"/>
      <c r="E190" s="400"/>
      <c r="F190" s="399"/>
      <c r="G190" s="400"/>
      <c r="H190" s="400"/>
      <c r="I190" s="399"/>
      <c r="J190" s="400"/>
      <c r="K190" s="400"/>
      <c r="L190" s="399"/>
      <c r="M190" s="400"/>
      <c r="N190" s="400"/>
    </row>
    <row r="191" spans="1:14" s="324" customFormat="1" x14ac:dyDescent="0.25">
      <c r="A191" s="322"/>
      <c r="B191" s="323"/>
      <c r="C191" s="399"/>
      <c r="D191" s="400"/>
      <c r="E191" s="400"/>
      <c r="F191" s="399"/>
      <c r="G191" s="400"/>
      <c r="H191" s="400"/>
      <c r="I191" s="399"/>
      <c r="J191" s="400"/>
      <c r="K191" s="400"/>
      <c r="L191" s="399"/>
      <c r="M191" s="400"/>
      <c r="N191" s="400"/>
    </row>
    <row r="192" spans="1:14" s="324" customFormat="1" x14ac:dyDescent="0.25">
      <c r="A192" s="322"/>
      <c r="B192" s="323"/>
      <c r="C192" s="399"/>
      <c r="D192" s="400"/>
      <c r="E192" s="400"/>
      <c r="F192" s="399"/>
      <c r="G192" s="400"/>
      <c r="H192" s="400"/>
      <c r="I192" s="399"/>
      <c r="J192" s="400"/>
      <c r="K192" s="400"/>
      <c r="L192" s="399"/>
      <c r="M192" s="400"/>
      <c r="N192" s="400"/>
    </row>
    <row r="193" spans="1:14" s="324" customFormat="1" x14ac:dyDescent="0.25">
      <c r="A193" s="322"/>
      <c r="B193" s="323"/>
      <c r="C193" s="399"/>
      <c r="D193" s="400"/>
      <c r="E193" s="400"/>
      <c r="F193" s="399"/>
      <c r="G193" s="400"/>
      <c r="H193" s="400"/>
      <c r="I193" s="399"/>
      <c r="J193" s="400"/>
      <c r="K193" s="400"/>
      <c r="L193" s="399"/>
      <c r="M193" s="400"/>
      <c r="N193" s="400"/>
    </row>
    <row r="194" spans="1:14" s="324" customFormat="1" x14ac:dyDescent="0.25">
      <c r="A194" s="322"/>
      <c r="B194" s="323"/>
      <c r="C194" s="399"/>
      <c r="D194" s="400"/>
      <c r="E194" s="400"/>
      <c r="F194" s="399"/>
      <c r="G194" s="400"/>
      <c r="H194" s="400"/>
      <c r="I194" s="399"/>
      <c r="J194" s="400"/>
      <c r="K194" s="400"/>
      <c r="L194" s="399"/>
      <c r="M194" s="400"/>
      <c r="N194" s="400"/>
    </row>
    <row r="195" spans="1:14" s="324" customFormat="1" x14ac:dyDescent="0.25">
      <c r="A195" s="322"/>
      <c r="B195" s="323"/>
      <c r="C195" s="399"/>
      <c r="D195" s="400"/>
      <c r="E195" s="400"/>
      <c r="F195" s="399"/>
      <c r="G195" s="400"/>
      <c r="H195" s="400"/>
      <c r="I195" s="399"/>
      <c r="J195" s="400"/>
      <c r="K195" s="400"/>
      <c r="L195" s="399"/>
      <c r="M195" s="400"/>
      <c r="N195" s="400"/>
    </row>
    <row r="196" spans="1:14" s="324" customFormat="1" x14ac:dyDescent="0.25">
      <c r="A196" s="322"/>
      <c r="B196" s="323"/>
      <c r="C196" s="399"/>
      <c r="D196" s="400"/>
      <c r="E196" s="400"/>
      <c r="F196" s="399"/>
      <c r="G196" s="400"/>
      <c r="H196" s="400"/>
      <c r="I196" s="399"/>
      <c r="J196" s="400"/>
      <c r="K196" s="400"/>
      <c r="L196" s="399"/>
      <c r="M196" s="400"/>
      <c r="N196" s="400"/>
    </row>
    <row r="197" spans="1:14" s="324" customFormat="1" x14ac:dyDescent="0.25">
      <c r="A197" s="322"/>
      <c r="B197" s="323"/>
      <c r="C197" s="399"/>
      <c r="D197" s="400"/>
      <c r="E197" s="400"/>
      <c r="F197" s="399"/>
      <c r="G197" s="400"/>
      <c r="H197" s="400"/>
      <c r="I197" s="399"/>
      <c r="J197" s="400"/>
      <c r="K197" s="400"/>
      <c r="L197" s="399"/>
      <c r="M197" s="400"/>
      <c r="N197" s="400"/>
    </row>
    <row r="198" spans="1:14" s="324" customFormat="1" x14ac:dyDescent="0.25">
      <c r="A198" s="322"/>
      <c r="B198" s="323"/>
      <c r="C198" s="399"/>
      <c r="D198" s="400"/>
      <c r="E198" s="400"/>
      <c r="F198" s="399"/>
      <c r="G198" s="400"/>
      <c r="H198" s="400"/>
      <c r="I198" s="399"/>
      <c r="J198" s="400"/>
      <c r="K198" s="400"/>
      <c r="L198" s="399"/>
      <c r="M198" s="400"/>
      <c r="N198" s="400"/>
    </row>
    <row r="199" spans="1:14" s="324" customFormat="1" x14ac:dyDescent="0.25">
      <c r="A199" s="322"/>
      <c r="B199" s="323"/>
      <c r="C199" s="399"/>
      <c r="D199" s="400"/>
      <c r="E199" s="400"/>
      <c r="F199" s="399"/>
      <c r="G199" s="400"/>
      <c r="H199" s="400"/>
      <c r="I199" s="399"/>
      <c r="J199" s="400"/>
      <c r="K199" s="400"/>
      <c r="L199" s="399"/>
      <c r="M199" s="400"/>
      <c r="N199" s="400"/>
    </row>
    <row r="200" spans="1:14" s="324" customFormat="1" x14ac:dyDescent="0.25">
      <c r="A200" s="322"/>
      <c r="B200" s="323"/>
      <c r="C200" s="399"/>
      <c r="D200" s="400"/>
      <c r="E200" s="400"/>
      <c r="F200" s="399"/>
      <c r="G200" s="400"/>
      <c r="H200" s="400"/>
      <c r="I200" s="399"/>
      <c r="J200" s="400"/>
      <c r="K200" s="400"/>
      <c r="L200" s="399"/>
      <c r="M200" s="400"/>
      <c r="N200" s="400"/>
    </row>
    <row r="201" spans="1:14" s="324" customFormat="1" x14ac:dyDescent="0.25">
      <c r="A201" s="322"/>
      <c r="B201" s="323"/>
      <c r="C201" s="399"/>
      <c r="D201" s="400"/>
      <c r="E201" s="400"/>
      <c r="F201" s="399"/>
      <c r="G201" s="400"/>
      <c r="H201" s="400"/>
      <c r="I201" s="399"/>
      <c r="J201" s="400"/>
      <c r="K201" s="400"/>
      <c r="L201" s="399"/>
      <c r="M201" s="400"/>
      <c r="N201" s="400"/>
    </row>
    <row r="202" spans="1:14" s="324" customFormat="1" x14ac:dyDescent="0.25">
      <c r="A202" s="322"/>
      <c r="B202" s="323"/>
      <c r="C202" s="399"/>
      <c r="D202" s="400"/>
      <c r="E202" s="400"/>
      <c r="F202" s="399"/>
      <c r="G202" s="400"/>
      <c r="H202" s="400"/>
      <c r="I202" s="399"/>
      <c r="J202" s="400"/>
      <c r="K202" s="400"/>
      <c r="L202" s="399"/>
      <c r="M202" s="400"/>
      <c r="N202" s="400"/>
    </row>
    <row r="203" spans="1:14" s="324" customFormat="1" x14ac:dyDescent="0.25">
      <c r="A203" s="322"/>
      <c r="B203" s="323"/>
      <c r="C203" s="399"/>
      <c r="D203" s="400"/>
      <c r="E203" s="400"/>
      <c r="F203" s="399"/>
      <c r="G203" s="400"/>
      <c r="H203" s="400"/>
      <c r="I203" s="399"/>
      <c r="J203" s="400"/>
      <c r="K203" s="400"/>
      <c r="L203" s="399"/>
      <c r="M203" s="400"/>
      <c r="N203" s="400"/>
    </row>
    <row r="204" spans="1:14" s="324" customFormat="1" x14ac:dyDescent="0.25">
      <c r="A204" s="322"/>
      <c r="B204" s="323"/>
      <c r="C204" s="399"/>
      <c r="D204" s="400"/>
      <c r="E204" s="400"/>
      <c r="F204" s="399"/>
      <c r="G204" s="400"/>
      <c r="H204" s="400"/>
      <c r="I204" s="399"/>
      <c r="J204" s="400"/>
      <c r="K204" s="400"/>
      <c r="L204" s="399"/>
      <c r="M204" s="400"/>
      <c r="N204" s="400"/>
    </row>
    <row r="205" spans="1:14" s="324" customFormat="1" x14ac:dyDescent="0.25">
      <c r="A205" s="322"/>
      <c r="B205" s="323"/>
      <c r="C205" s="399"/>
      <c r="D205" s="400"/>
      <c r="E205" s="400"/>
      <c r="F205" s="399"/>
      <c r="G205" s="400"/>
      <c r="H205" s="400"/>
      <c r="I205" s="399"/>
      <c r="J205" s="400"/>
      <c r="K205" s="400"/>
      <c r="L205" s="399"/>
      <c r="M205" s="400"/>
      <c r="N205" s="400"/>
    </row>
    <row r="206" spans="1:14" s="324" customFormat="1" x14ac:dyDescent="0.25">
      <c r="A206" s="322"/>
      <c r="B206" s="323"/>
      <c r="C206" s="399"/>
      <c r="D206" s="400"/>
      <c r="E206" s="400"/>
      <c r="F206" s="399"/>
      <c r="G206" s="400"/>
      <c r="H206" s="400"/>
      <c r="I206" s="399"/>
      <c r="J206" s="400"/>
      <c r="K206" s="400"/>
      <c r="L206" s="399"/>
      <c r="M206" s="400"/>
      <c r="N206" s="400"/>
    </row>
    <row r="207" spans="1:14" s="324" customFormat="1" x14ac:dyDescent="0.25">
      <c r="A207" s="322"/>
      <c r="B207" s="323"/>
      <c r="C207" s="399"/>
      <c r="D207" s="400"/>
      <c r="E207" s="400"/>
      <c r="F207" s="399"/>
      <c r="G207" s="400"/>
      <c r="H207" s="400"/>
      <c r="I207" s="399"/>
      <c r="J207" s="400"/>
      <c r="K207" s="400"/>
      <c r="L207" s="399"/>
      <c r="M207" s="400"/>
      <c r="N207" s="400"/>
    </row>
    <row r="208" spans="1:14" s="324" customFormat="1" x14ac:dyDescent="0.25">
      <c r="A208" s="322"/>
      <c r="B208" s="323"/>
      <c r="C208" s="399"/>
      <c r="D208" s="400"/>
      <c r="E208" s="400"/>
      <c r="F208" s="399"/>
      <c r="G208" s="400"/>
      <c r="H208" s="400"/>
      <c r="I208" s="399"/>
      <c r="J208" s="400"/>
      <c r="K208" s="400"/>
      <c r="L208" s="399"/>
      <c r="M208" s="400"/>
      <c r="N208" s="400"/>
    </row>
    <row r="209" spans="1:14" s="324" customFormat="1" x14ac:dyDescent="0.25">
      <c r="A209" s="322"/>
      <c r="B209" s="323"/>
      <c r="C209" s="399"/>
      <c r="D209" s="400"/>
      <c r="E209" s="400"/>
      <c r="F209" s="399"/>
      <c r="G209" s="400"/>
      <c r="H209" s="400"/>
      <c r="I209" s="399"/>
      <c r="J209" s="400"/>
      <c r="K209" s="400"/>
      <c r="L209" s="399"/>
      <c r="M209" s="400"/>
      <c r="N209" s="400"/>
    </row>
    <row r="210" spans="1:14" s="324" customFormat="1" x14ac:dyDescent="0.25">
      <c r="A210" s="322"/>
      <c r="B210" s="323"/>
      <c r="C210" s="399"/>
      <c r="D210" s="400"/>
      <c r="E210" s="400"/>
      <c r="F210" s="399"/>
      <c r="G210" s="400"/>
      <c r="H210" s="400"/>
      <c r="I210" s="399"/>
      <c r="J210" s="400"/>
      <c r="K210" s="400"/>
      <c r="L210" s="399"/>
      <c r="M210" s="400"/>
      <c r="N210" s="400"/>
    </row>
    <row r="211" spans="1:14" s="324" customFormat="1" x14ac:dyDescent="0.25">
      <c r="A211" s="322"/>
      <c r="B211" s="323"/>
      <c r="C211" s="399"/>
      <c r="D211" s="400"/>
      <c r="E211" s="400"/>
      <c r="F211" s="399"/>
      <c r="G211" s="400"/>
      <c r="H211" s="400"/>
      <c r="I211" s="399"/>
      <c r="J211" s="400"/>
      <c r="K211" s="400"/>
      <c r="L211" s="399"/>
      <c r="M211" s="400"/>
      <c r="N211" s="400"/>
    </row>
    <row r="212" spans="1:14" s="324" customFormat="1" x14ac:dyDescent="0.25">
      <c r="A212" s="322"/>
      <c r="B212" s="323"/>
      <c r="C212" s="399"/>
      <c r="D212" s="400"/>
      <c r="E212" s="400"/>
      <c r="F212" s="399"/>
      <c r="G212" s="400"/>
      <c r="H212" s="400"/>
      <c r="I212" s="399"/>
      <c r="J212" s="400"/>
      <c r="K212" s="400"/>
      <c r="L212" s="399"/>
      <c r="M212" s="400"/>
      <c r="N212" s="400"/>
    </row>
    <row r="213" spans="1:14" s="324" customFormat="1" x14ac:dyDescent="0.25">
      <c r="A213" s="322"/>
      <c r="B213" s="323"/>
      <c r="C213" s="399"/>
      <c r="D213" s="400"/>
      <c r="E213" s="400"/>
      <c r="F213" s="399"/>
      <c r="G213" s="400"/>
      <c r="H213" s="400"/>
      <c r="I213" s="399"/>
      <c r="J213" s="400"/>
      <c r="K213" s="400"/>
      <c r="L213" s="399"/>
      <c r="M213" s="400"/>
      <c r="N213" s="400"/>
    </row>
    <row r="214" spans="1:14" s="324" customFormat="1" x14ac:dyDescent="0.25">
      <c r="A214" s="322"/>
      <c r="B214" s="323"/>
      <c r="C214" s="399"/>
      <c r="D214" s="400"/>
      <c r="E214" s="400"/>
      <c r="F214" s="399"/>
      <c r="G214" s="400"/>
      <c r="H214" s="400"/>
      <c r="I214" s="399"/>
      <c r="J214" s="400"/>
      <c r="K214" s="400"/>
      <c r="L214" s="399"/>
      <c r="M214" s="400"/>
      <c r="N214" s="400"/>
    </row>
    <row r="215" spans="1:14" s="324" customFormat="1" x14ac:dyDescent="0.25">
      <c r="A215" s="322"/>
      <c r="B215" s="323"/>
      <c r="C215" s="399"/>
      <c r="D215" s="400"/>
      <c r="E215" s="400"/>
      <c r="F215" s="399"/>
      <c r="G215" s="400"/>
      <c r="H215" s="400"/>
      <c r="I215" s="399"/>
      <c r="J215" s="400"/>
      <c r="K215" s="400"/>
      <c r="L215" s="399"/>
      <c r="M215" s="400"/>
      <c r="N215" s="400"/>
    </row>
    <row r="216" spans="1:14" s="324" customFormat="1" x14ac:dyDescent="0.25">
      <c r="A216" s="322"/>
      <c r="B216" s="323"/>
      <c r="C216" s="399"/>
      <c r="D216" s="400"/>
      <c r="E216" s="400"/>
      <c r="F216" s="399"/>
      <c r="G216" s="400"/>
      <c r="H216" s="400"/>
      <c r="I216" s="399"/>
      <c r="J216" s="400"/>
      <c r="K216" s="400"/>
      <c r="L216" s="399"/>
      <c r="M216" s="400"/>
      <c r="N216" s="400"/>
    </row>
    <row r="217" spans="1:14" s="324" customFormat="1" x14ac:dyDescent="0.25">
      <c r="A217" s="322"/>
      <c r="B217" s="323"/>
      <c r="C217" s="399"/>
      <c r="D217" s="400"/>
      <c r="E217" s="400"/>
      <c r="F217" s="399"/>
      <c r="G217" s="400"/>
      <c r="H217" s="400"/>
      <c r="I217" s="399"/>
      <c r="J217" s="400"/>
      <c r="K217" s="400"/>
      <c r="L217" s="399"/>
      <c r="M217" s="400"/>
      <c r="N217" s="400"/>
    </row>
    <row r="218" spans="1:14" s="324" customFormat="1" x14ac:dyDescent="0.25">
      <c r="A218" s="322"/>
      <c r="B218" s="323"/>
      <c r="C218" s="399"/>
      <c r="D218" s="400"/>
      <c r="E218" s="400"/>
      <c r="F218" s="399"/>
      <c r="G218" s="400"/>
      <c r="H218" s="400"/>
      <c r="I218" s="399"/>
      <c r="J218" s="400"/>
      <c r="K218" s="400"/>
      <c r="L218" s="399"/>
      <c r="M218" s="400"/>
      <c r="N218" s="400"/>
    </row>
    <row r="219" spans="1:14" s="324" customFormat="1" x14ac:dyDescent="0.25">
      <c r="A219" s="322"/>
      <c r="B219" s="323"/>
      <c r="C219" s="399"/>
      <c r="D219" s="400"/>
      <c r="E219" s="400"/>
      <c r="F219" s="399"/>
      <c r="G219" s="400"/>
      <c r="H219" s="400"/>
      <c r="I219" s="399"/>
      <c r="J219" s="400"/>
      <c r="K219" s="400"/>
      <c r="L219" s="399"/>
      <c r="M219" s="400"/>
      <c r="N219" s="400"/>
    </row>
    <row r="220" spans="1:14" s="324" customFormat="1" x14ac:dyDescent="0.25">
      <c r="A220" s="322"/>
      <c r="B220" s="323"/>
      <c r="C220" s="399"/>
      <c r="D220" s="400"/>
      <c r="E220" s="400"/>
      <c r="F220" s="399"/>
      <c r="G220" s="400"/>
      <c r="H220" s="400"/>
      <c r="I220" s="399"/>
      <c r="J220" s="400"/>
      <c r="K220" s="400"/>
      <c r="L220" s="399"/>
      <c r="M220" s="400"/>
      <c r="N220" s="400"/>
    </row>
    <row r="221" spans="1:14" s="324" customFormat="1" x14ac:dyDescent="0.25">
      <c r="A221" s="322"/>
      <c r="B221" s="323"/>
      <c r="C221" s="399"/>
      <c r="D221" s="400"/>
      <c r="E221" s="400"/>
      <c r="F221" s="399"/>
      <c r="G221" s="400"/>
      <c r="H221" s="400"/>
      <c r="I221" s="399"/>
      <c r="J221" s="400"/>
      <c r="K221" s="400"/>
      <c r="L221" s="399"/>
      <c r="M221" s="400"/>
      <c r="N221" s="400"/>
    </row>
    <row r="222" spans="1:14" s="324" customFormat="1" x14ac:dyDescent="0.25">
      <c r="A222" s="322"/>
      <c r="B222" s="323"/>
      <c r="C222" s="399"/>
      <c r="D222" s="400"/>
      <c r="E222" s="400"/>
      <c r="F222" s="399"/>
      <c r="G222" s="400"/>
      <c r="H222" s="400"/>
      <c r="I222" s="399"/>
      <c r="J222" s="400"/>
      <c r="K222" s="400"/>
      <c r="L222" s="399"/>
      <c r="M222" s="400"/>
      <c r="N222" s="400"/>
    </row>
    <row r="223" spans="1:14" s="324" customFormat="1" x14ac:dyDescent="0.25">
      <c r="A223" s="322"/>
      <c r="B223" s="323"/>
      <c r="C223" s="399"/>
      <c r="D223" s="400"/>
      <c r="E223" s="400"/>
      <c r="F223" s="399"/>
      <c r="G223" s="400"/>
      <c r="H223" s="400"/>
      <c r="I223" s="399"/>
      <c r="J223" s="400"/>
      <c r="K223" s="400"/>
      <c r="L223" s="399"/>
      <c r="M223" s="400"/>
      <c r="N223" s="400"/>
    </row>
    <row r="224" spans="1:14" s="324" customFormat="1" x14ac:dyDescent="0.25">
      <c r="A224" s="322"/>
      <c r="B224" s="323"/>
      <c r="C224" s="399"/>
      <c r="D224" s="400"/>
      <c r="E224" s="400"/>
      <c r="F224" s="399"/>
      <c r="G224" s="400"/>
      <c r="H224" s="400"/>
      <c r="I224" s="399"/>
      <c r="J224" s="400"/>
      <c r="K224" s="400"/>
      <c r="L224" s="399"/>
      <c r="M224" s="400"/>
      <c r="N224" s="400"/>
    </row>
    <row r="225" spans="1:14" s="324" customFormat="1" x14ac:dyDescent="0.25">
      <c r="A225" s="322"/>
      <c r="B225" s="323"/>
      <c r="C225" s="399"/>
      <c r="D225" s="400"/>
      <c r="E225" s="400"/>
      <c r="F225" s="399"/>
      <c r="G225" s="400"/>
      <c r="H225" s="400"/>
      <c r="I225" s="399"/>
      <c r="J225" s="400"/>
      <c r="K225" s="400"/>
      <c r="L225" s="399"/>
      <c r="M225" s="400"/>
      <c r="N225" s="400"/>
    </row>
    <row r="226" spans="1:14" s="324" customFormat="1" x14ac:dyDescent="0.25">
      <c r="A226" s="322"/>
      <c r="B226" s="323"/>
      <c r="C226" s="399"/>
      <c r="D226" s="400"/>
      <c r="E226" s="400"/>
      <c r="F226" s="399"/>
      <c r="G226" s="400"/>
      <c r="H226" s="400"/>
      <c r="I226" s="399"/>
      <c r="J226" s="400"/>
      <c r="K226" s="400"/>
      <c r="L226" s="399"/>
      <c r="M226" s="400"/>
      <c r="N226" s="400"/>
    </row>
    <row r="227" spans="1:14" s="324" customFormat="1" x14ac:dyDescent="0.25">
      <c r="A227" s="322"/>
      <c r="B227" s="323"/>
      <c r="C227" s="399"/>
      <c r="D227" s="400"/>
      <c r="E227" s="400"/>
      <c r="F227" s="399"/>
      <c r="G227" s="400"/>
      <c r="H227" s="400"/>
      <c r="I227" s="399"/>
      <c r="J227" s="400"/>
      <c r="K227" s="400"/>
      <c r="L227" s="399"/>
      <c r="M227" s="400"/>
      <c r="N227" s="400"/>
    </row>
    <row r="228" spans="1:14" s="324" customFormat="1" x14ac:dyDescent="0.25">
      <c r="A228" s="322"/>
      <c r="B228" s="323"/>
      <c r="C228" s="399"/>
      <c r="D228" s="400"/>
      <c r="E228" s="400"/>
      <c r="F228" s="399"/>
      <c r="G228" s="400"/>
      <c r="H228" s="400"/>
      <c r="I228" s="399"/>
      <c r="J228" s="400"/>
      <c r="K228" s="400"/>
      <c r="L228" s="399"/>
      <c r="M228" s="400"/>
      <c r="N228" s="400"/>
    </row>
    <row r="229" spans="1:14" s="324" customFormat="1" x14ac:dyDescent="0.25">
      <c r="A229" s="322"/>
      <c r="B229" s="323"/>
      <c r="C229" s="399"/>
      <c r="D229" s="400"/>
      <c r="E229" s="400"/>
      <c r="F229" s="399"/>
      <c r="G229" s="400"/>
      <c r="H229" s="400"/>
      <c r="I229" s="399"/>
      <c r="J229" s="400"/>
      <c r="K229" s="400"/>
      <c r="L229" s="399"/>
      <c r="M229" s="400"/>
      <c r="N229" s="400"/>
    </row>
    <row r="230" spans="1:14" s="324" customFormat="1" x14ac:dyDescent="0.25">
      <c r="A230" s="322"/>
      <c r="B230" s="323"/>
      <c r="C230" s="399"/>
      <c r="D230" s="400"/>
      <c r="E230" s="400"/>
      <c r="F230" s="399"/>
      <c r="G230" s="400"/>
      <c r="H230" s="400"/>
      <c r="I230" s="399"/>
      <c r="J230" s="400"/>
      <c r="K230" s="400"/>
      <c r="L230" s="399"/>
      <c r="M230" s="400"/>
      <c r="N230" s="400"/>
    </row>
    <row r="231" spans="1:14" s="324" customFormat="1" x14ac:dyDescent="0.25">
      <c r="A231" s="322"/>
      <c r="B231" s="323"/>
      <c r="C231" s="399"/>
      <c r="D231" s="400"/>
      <c r="E231" s="400"/>
      <c r="F231" s="399"/>
      <c r="G231" s="400"/>
      <c r="H231" s="400"/>
      <c r="I231" s="399"/>
      <c r="J231" s="400"/>
      <c r="K231" s="400"/>
      <c r="L231" s="399"/>
      <c r="M231" s="400"/>
      <c r="N231" s="400"/>
    </row>
    <row r="232" spans="1:14" s="324" customFormat="1" x14ac:dyDescent="0.25">
      <c r="A232" s="322"/>
      <c r="B232" s="323"/>
      <c r="C232" s="399"/>
      <c r="D232" s="400"/>
      <c r="E232" s="400"/>
      <c r="F232" s="399"/>
      <c r="G232" s="400"/>
      <c r="H232" s="400"/>
      <c r="I232" s="399"/>
      <c r="J232" s="400"/>
      <c r="K232" s="400"/>
      <c r="L232" s="399"/>
      <c r="M232" s="400"/>
      <c r="N232" s="400"/>
    </row>
    <row r="233" spans="1:14" s="324" customFormat="1" x14ac:dyDescent="0.25">
      <c r="A233" s="322"/>
      <c r="B233" s="323"/>
      <c r="C233" s="399"/>
      <c r="D233" s="400"/>
      <c r="E233" s="400"/>
      <c r="F233" s="399"/>
      <c r="G233" s="400"/>
      <c r="H233" s="400"/>
      <c r="I233" s="399"/>
      <c r="J233" s="400"/>
      <c r="K233" s="400"/>
      <c r="L233" s="399"/>
      <c r="M233" s="400"/>
      <c r="N233" s="400"/>
    </row>
    <row r="234" spans="1:14" s="324" customFormat="1" x14ac:dyDescent="0.25">
      <c r="A234" s="322"/>
      <c r="B234" s="323"/>
      <c r="C234" s="399"/>
      <c r="D234" s="400"/>
      <c r="E234" s="400"/>
      <c r="F234" s="399"/>
      <c r="G234" s="400"/>
      <c r="H234" s="400"/>
      <c r="I234" s="399"/>
      <c r="J234" s="400"/>
      <c r="K234" s="400"/>
      <c r="L234" s="399"/>
      <c r="M234" s="400"/>
      <c r="N234" s="400"/>
    </row>
    <row r="235" spans="1:14" s="324" customFormat="1" x14ac:dyDescent="0.25">
      <c r="A235" s="322"/>
      <c r="B235" s="323"/>
      <c r="C235" s="399"/>
      <c r="D235" s="400"/>
      <c r="E235" s="400"/>
      <c r="F235" s="399"/>
      <c r="G235" s="400"/>
      <c r="H235" s="400"/>
      <c r="I235" s="399"/>
      <c r="J235" s="400"/>
      <c r="K235" s="400"/>
      <c r="L235" s="399"/>
      <c r="M235" s="400"/>
      <c r="N235" s="400"/>
    </row>
    <row r="236" spans="1:14" s="324" customFormat="1" x14ac:dyDescent="0.25">
      <c r="A236" s="322"/>
      <c r="B236" s="323"/>
      <c r="C236" s="399"/>
      <c r="D236" s="400"/>
      <c r="E236" s="400"/>
      <c r="F236" s="399"/>
      <c r="G236" s="400"/>
      <c r="H236" s="400"/>
      <c r="I236" s="399"/>
      <c r="J236" s="400"/>
      <c r="K236" s="400"/>
      <c r="L236" s="399"/>
      <c r="M236" s="400"/>
      <c r="N236" s="400"/>
    </row>
    <row r="237" spans="1:14" s="324" customFormat="1" x14ac:dyDescent="0.25">
      <c r="A237" s="322"/>
      <c r="B237" s="323"/>
      <c r="C237" s="399"/>
      <c r="D237" s="400"/>
      <c r="E237" s="400"/>
      <c r="F237" s="399"/>
      <c r="G237" s="400"/>
      <c r="H237" s="400"/>
      <c r="I237" s="399"/>
      <c r="J237" s="400"/>
      <c r="K237" s="400"/>
      <c r="L237" s="399"/>
      <c r="M237" s="400"/>
      <c r="N237" s="400"/>
    </row>
    <row r="238" spans="1:14" s="324" customFormat="1" x14ac:dyDescent="0.25">
      <c r="A238" s="322"/>
      <c r="B238" s="323"/>
      <c r="C238" s="399"/>
      <c r="D238" s="400"/>
      <c r="E238" s="400"/>
      <c r="F238" s="399"/>
      <c r="G238" s="400"/>
      <c r="H238" s="400"/>
      <c r="I238" s="399"/>
      <c r="J238" s="400"/>
      <c r="K238" s="400"/>
      <c r="L238" s="399"/>
      <c r="M238" s="400"/>
      <c r="N238" s="400"/>
    </row>
    <row r="239" spans="1:14" s="324" customFormat="1" x14ac:dyDescent="0.25">
      <c r="A239" s="322"/>
      <c r="B239" s="323"/>
      <c r="C239" s="399"/>
      <c r="D239" s="400"/>
      <c r="E239" s="400"/>
      <c r="F239" s="399"/>
      <c r="G239" s="400"/>
      <c r="H239" s="400"/>
      <c r="I239" s="399"/>
      <c r="J239" s="400"/>
      <c r="K239" s="400"/>
      <c r="L239" s="399"/>
      <c r="M239" s="400"/>
      <c r="N239" s="400"/>
    </row>
    <row r="240" spans="1:14" s="324" customFormat="1" x14ac:dyDescent="0.25">
      <c r="A240" s="322"/>
      <c r="B240" s="323"/>
      <c r="C240" s="399"/>
      <c r="D240" s="400"/>
      <c r="E240" s="400"/>
      <c r="F240" s="399"/>
      <c r="G240" s="400"/>
      <c r="H240" s="400"/>
      <c r="I240" s="399"/>
      <c r="J240" s="400"/>
      <c r="K240" s="400"/>
      <c r="L240" s="399"/>
      <c r="M240" s="400"/>
      <c r="N240" s="400"/>
    </row>
    <row r="241" spans="1:14" s="324" customFormat="1" x14ac:dyDescent="0.25">
      <c r="A241" s="322"/>
      <c r="B241" s="323"/>
      <c r="C241" s="399"/>
      <c r="D241" s="400"/>
      <c r="E241" s="400"/>
      <c r="F241" s="399"/>
      <c r="G241" s="400"/>
      <c r="H241" s="400"/>
      <c r="I241" s="399"/>
      <c r="J241" s="400"/>
      <c r="K241" s="400"/>
      <c r="L241" s="399"/>
      <c r="M241" s="400"/>
      <c r="N241" s="400"/>
    </row>
    <row r="242" spans="1:14" s="324" customFormat="1" x14ac:dyDescent="0.25">
      <c r="A242" s="322"/>
      <c r="B242" s="323"/>
      <c r="C242" s="399"/>
      <c r="D242" s="400"/>
      <c r="E242" s="400"/>
      <c r="F242" s="399"/>
      <c r="G242" s="400"/>
      <c r="H242" s="400"/>
      <c r="I242" s="399"/>
      <c r="J242" s="400"/>
      <c r="K242" s="400"/>
      <c r="L242" s="399"/>
      <c r="M242" s="400"/>
      <c r="N242" s="400"/>
    </row>
    <row r="243" spans="1:14" s="324" customFormat="1" x14ac:dyDescent="0.25">
      <c r="A243" s="322"/>
      <c r="B243" s="323"/>
      <c r="C243" s="399"/>
      <c r="D243" s="400"/>
      <c r="E243" s="400"/>
      <c r="F243" s="399"/>
      <c r="G243" s="400"/>
      <c r="H243" s="400"/>
      <c r="I243" s="399"/>
      <c r="J243" s="400"/>
      <c r="K243" s="400"/>
      <c r="L243" s="399"/>
      <c r="M243" s="400"/>
      <c r="N243" s="400"/>
    </row>
    <row r="244" spans="1:14" s="324" customFormat="1" x14ac:dyDescent="0.25">
      <c r="A244" s="322"/>
      <c r="B244" s="323"/>
      <c r="C244" s="399"/>
      <c r="D244" s="400"/>
      <c r="E244" s="400"/>
      <c r="F244" s="399"/>
      <c r="G244" s="400"/>
      <c r="H244" s="400"/>
      <c r="I244" s="399"/>
      <c r="J244" s="400"/>
      <c r="K244" s="400"/>
      <c r="L244" s="399"/>
      <c r="M244" s="400"/>
      <c r="N244" s="400"/>
    </row>
    <row r="245" spans="1:14" s="324" customFormat="1" x14ac:dyDescent="0.25">
      <c r="A245" s="322"/>
      <c r="B245" s="323"/>
      <c r="C245" s="399"/>
      <c r="D245" s="400"/>
      <c r="E245" s="400"/>
      <c r="F245" s="399"/>
      <c r="G245" s="400"/>
      <c r="H245" s="400"/>
      <c r="I245" s="399"/>
      <c r="J245" s="400"/>
      <c r="K245" s="400"/>
      <c r="L245" s="399"/>
      <c r="M245" s="400"/>
      <c r="N245" s="400"/>
    </row>
    <row r="246" spans="1:14" s="324" customFormat="1" x14ac:dyDescent="0.25">
      <c r="A246" s="322"/>
      <c r="B246" s="323"/>
      <c r="C246" s="399"/>
      <c r="D246" s="400"/>
      <c r="E246" s="400"/>
      <c r="F246" s="399"/>
      <c r="G246" s="400"/>
      <c r="H246" s="400"/>
      <c r="I246" s="399"/>
      <c r="J246" s="400"/>
      <c r="K246" s="400"/>
      <c r="L246" s="399"/>
      <c r="M246" s="400"/>
      <c r="N246" s="400"/>
    </row>
    <row r="247" spans="1:14" s="324" customFormat="1" x14ac:dyDescent="0.25">
      <c r="A247" s="322"/>
      <c r="B247" s="323"/>
      <c r="C247" s="399"/>
      <c r="D247" s="400"/>
      <c r="E247" s="400"/>
      <c r="F247" s="399"/>
      <c r="G247" s="400"/>
      <c r="H247" s="400"/>
      <c r="I247" s="399"/>
      <c r="J247" s="400"/>
      <c r="K247" s="400"/>
      <c r="L247" s="399"/>
      <c r="M247" s="400"/>
      <c r="N247" s="400"/>
    </row>
    <row r="248" spans="1:14" s="324" customFormat="1" x14ac:dyDescent="0.25">
      <c r="A248" s="322"/>
      <c r="B248" s="323"/>
      <c r="C248" s="399"/>
      <c r="D248" s="400"/>
      <c r="E248" s="400"/>
      <c r="F248" s="399"/>
      <c r="G248" s="400"/>
      <c r="H248" s="400"/>
      <c r="I248" s="399"/>
      <c r="J248" s="400"/>
      <c r="K248" s="400"/>
      <c r="L248" s="399"/>
      <c r="M248" s="400"/>
      <c r="N248" s="400"/>
    </row>
    <row r="249" spans="1:14" s="324" customFormat="1" x14ac:dyDescent="0.25">
      <c r="A249" s="322"/>
      <c r="B249" s="323"/>
      <c r="C249" s="399"/>
      <c r="D249" s="400"/>
      <c r="E249" s="400"/>
      <c r="F249" s="399"/>
      <c r="G249" s="400"/>
      <c r="H249" s="400"/>
      <c r="I249" s="399"/>
      <c r="J249" s="400"/>
      <c r="K249" s="400"/>
      <c r="L249" s="399"/>
      <c r="M249" s="400"/>
      <c r="N249" s="400"/>
    </row>
    <row r="250" spans="1:14" s="324" customFormat="1" x14ac:dyDescent="0.25">
      <c r="A250" s="322"/>
      <c r="B250" s="323"/>
      <c r="C250" s="399"/>
      <c r="D250" s="400"/>
      <c r="E250" s="400"/>
      <c r="F250" s="399"/>
      <c r="G250" s="400"/>
      <c r="H250" s="400"/>
      <c r="I250" s="399"/>
      <c r="J250" s="400"/>
      <c r="K250" s="400"/>
      <c r="L250" s="399"/>
      <c r="M250" s="400"/>
      <c r="N250" s="400"/>
    </row>
    <row r="251" spans="1:14" s="324" customFormat="1" x14ac:dyDescent="0.25">
      <c r="A251" s="322"/>
      <c r="B251" s="323"/>
      <c r="C251" s="399"/>
      <c r="D251" s="400"/>
      <c r="E251" s="400"/>
      <c r="F251" s="399"/>
      <c r="G251" s="400"/>
      <c r="H251" s="400"/>
      <c r="I251" s="399"/>
      <c r="J251" s="400"/>
      <c r="K251" s="400"/>
      <c r="L251" s="399"/>
      <c r="M251" s="400"/>
      <c r="N251" s="400"/>
    </row>
    <row r="252" spans="1:14" s="324" customFormat="1" x14ac:dyDescent="0.25">
      <c r="A252" s="322"/>
      <c r="B252" s="323"/>
      <c r="C252" s="399"/>
      <c r="D252" s="400"/>
      <c r="E252" s="400"/>
      <c r="F252" s="399"/>
      <c r="G252" s="400"/>
      <c r="H252" s="400"/>
      <c r="I252" s="399"/>
      <c r="J252" s="400"/>
      <c r="K252" s="400"/>
      <c r="L252" s="399"/>
      <c r="M252" s="400"/>
      <c r="N252" s="400"/>
    </row>
    <row r="253" spans="1:14" s="324" customFormat="1" x14ac:dyDescent="0.25">
      <c r="A253" s="322"/>
      <c r="B253" s="323"/>
      <c r="C253" s="399"/>
      <c r="D253" s="400"/>
      <c r="E253" s="400"/>
      <c r="F253" s="399"/>
      <c r="G253" s="400"/>
      <c r="H253" s="400"/>
      <c r="I253" s="399"/>
      <c r="J253" s="400"/>
      <c r="K253" s="400"/>
      <c r="L253" s="399"/>
      <c r="M253" s="400"/>
      <c r="N253" s="400"/>
    </row>
    <row r="254" spans="1:14" s="324" customFormat="1" x14ac:dyDescent="0.25">
      <c r="A254" s="322"/>
      <c r="B254" s="323"/>
      <c r="C254" s="399"/>
      <c r="D254" s="400"/>
      <c r="E254" s="400"/>
      <c r="F254" s="399"/>
      <c r="G254" s="400"/>
      <c r="H254" s="400"/>
      <c r="I254" s="399"/>
      <c r="J254" s="400"/>
      <c r="K254" s="400"/>
      <c r="L254" s="399"/>
      <c r="M254" s="400"/>
      <c r="N254" s="400"/>
    </row>
    <row r="255" spans="1:14" s="324" customFormat="1" x14ac:dyDescent="0.25">
      <c r="A255" s="322"/>
      <c r="B255" s="323"/>
      <c r="C255" s="399"/>
      <c r="D255" s="400"/>
      <c r="E255" s="400"/>
      <c r="F255" s="399"/>
      <c r="G255" s="400"/>
      <c r="H255" s="400"/>
      <c r="I255" s="399"/>
      <c r="J255" s="400"/>
      <c r="K255" s="400"/>
      <c r="L255" s="399"/>
      <c r="M255" s="400"/>
      <c r="N255" s="400"/>
    </row>
    <row r="256" spans="1:14" s="324" customFormat="1" x14ac:dyDescent="0.25">
      <c r="A256" s="322"/>
      <c r="B256" s="323"/>
      <c r="C256" s="399"/>
      <c r="D256" s="400"/>
      <c r="E256" s="400"/>
      <c r="F256" s="399"/>
      <c r="G256" s="400"/>
      <c r="H256" s="400"/>
      <c r="I256" s="399"/>
      <c r="J256" s="400"/>
      <c r="K256" s="400"/>
      <c r="L256" s="399"/>
      <c r="M256" s="400"/>
      <c r="N256" s="400"/>
    </row>
    <row r="257" spans="1:14" s="324" customFormat="1" x14ac:dyDescent="0.25">
      <c r="A257" s="322"/>
      <c r="B257" s="323"/>
      <c r="C257" s="399"/>
      <c r="D257" s="400"/>
      <c r="E257" s="400"/>
      <c r="F257" s="399"/>
      <c r="G257" s="400"/>
      <c r="H257" s="400"/>
      <c r="I257" s="399"/>
      <c r="J257" s="400"/>
      <c r="K257" s="400"/>
      <c r="L257" s="399"/>
      <c r="M257" s="400"/>
      <c r="N257" s="400"/>
    </row>
    <row r="258" spans="1:14" s="324" customFormat="1" x14ac:dyDescent="0.25">
      <c r="A258" s="322"/>
      <c r="B258" s="323"/>
      <c r="C258" s="399"/>
      <c r="D258" s="400"/>
      <c r="E258" s="400"/>
      <c r="F258" s="399"/>
      <c r="G258" s="400"/>
      <c r="H258" s="400"/>
      <c r="I258" s="399"/>
      <c r="J258" s="400"/>
      <c r="K258" s="400"/>
      <c r="L258" s="399"/>
      <c r="M258" s="400"/>
      <c r="N258" s="400"/>
    </row>
    <row r="259" spans="1:14" s="324" customFormat="1" x14ac:dyDescent="0.25">
      <c r="A259" s="322"/>
      <c r="B259" s="323"/>
      <c r="C259" s="399"/>
      <c r="D259" s="400"/>
      <c r="E259" s="400"/>
      <c r="F259" s="399"/>
      <c r="G259" s="400"/>
      <c r="H259" s="400"/>
      <c r="I259" s="399"/>
      <c r="J259" s="400"/>
      <c r="K259" s="400"/>
      <c r="L259" s="399"/>
      <c r="M259" s="400"/>
      <c r="N259" s="400"/>
    </row>
    <row r="260" spans="1:14" s="324" customFormat="1" x14ac:dyDescent="0.25">
      <c r="A260" s="322"/>
      <c r="B260" s="323"/>
      <c r="C260" s="399"/>
      <c r="D260" s="400"/>
      <c r="E260" s="400"/>
      <c r="F260" s="399"/>
      <c r="G260" s="400"/>
      <c r="H260" s="400"/>
      <c r="I260" s="399"/>
      <c r="J260" s="400"/>
      <c r="K260" s="400"/>
      <c r="L260" s="399"/>
      <c r="M260" s="400"/>
      <c r="N260" s="400"/>
    </row>
    <row r="261" spans="1:14" s="324" customFormat="1" x14ac:dyDescent="0.25">
      <c r="A261" s="322"/>
      <c r="B261" s="323"/>
      <c r="C261" s="399"/>
      <c r="D261" s="400"/>
      <c r="E261" s="400"/>
      <c r="F261" s="399"/>
      <c r="G261" s="400"/>
      <c r="H261" s="400"/>
      <c r="I261" s="399"/>
      <c r="J261" s="400"/>
      <c r="K261" s="400"/>
      <c r="L261" s="399"/>
      <c r="M261" s="400"/>
      <c r="N261" s="400"/>
    </row>
  </sheetData>
  <mergeCells count="9">
    <mergeCell ref="A93:B93"/>
    <mergeCell ref="C2:E3"/>
    <mergeCell ref="F2:H3"/>
    <mergeCell ref="I2:K3"/>
    <mergeCell ref="A1:N1"/>
    <mergeCell ref="L2:N3"/>
    <mergeCell ref="A2:A3"/>
    <mergeCell ref="B2:B3"/>
    <mergeCell ref="A7:B7"/>
  </mergeCells>
  <pageMargins left="0.7" right="0.7" top="0.75" bottom="0.75" header="0.3" footer="0.3"/>
  <pageSetup paperSize="8" scale="91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1"/>
  <sheetViews>
    <sheetView topLeftCell="A127" workbookViewId="0">
      <selection activeCell="A93" sqref="A93:K159"/>
    </sheetView>
  </sheetViews>
  <sheetFormatPr defaultRowHeight="15" x14ac:dyDescent="0.25"/>
  <cols>
    <col min="1" max="1" width="13.85546875" style="115" customWidth="1"/>
    <col min="2" max="2" width="57.28515625" style="116" bestFit="1" customWidth="1"/>
    <col min="3" max="3" width="12.140625" style="392" customWidth="1"/>
    <col min="4" max="5" width="12.140625" style="398" customWidth="1"/>
    <col min="6" max="6" width="12.140625" style="392" customWidth="1"/>
    <col min="7" max="8" width="12.140625" style="398" customWidth="1"/>
    <col min="9" max="9" width="12.140625" style="392" customWidth="1"/>
    <col min="10" max="10" width="12.140625" style="401" customWidth="1"/>
    <col min="11" max="11" width="12.140625" style="398" customWidth="1"/>
    <col min="12" max="253" width="9.140625" style="14"/>
    <col min="254" max="254" width="13.85546875" style="14" customWidth="1"/>
    <col min="255" max="255" width="53.140625" style="14" customWidth="1"/>
    <col min="256" max="264" width="12.140625" style="14" customWidth="1"/>
    <col min="265" max="509" width="9.140625" style="14"/>
    <col min="510" max="510" width="13.85546875" style="14" customWidth="1"/>
    <col min="511" max="511" width="53.140625" style="14" customWidth="1"/>
    <col min="512" max="520" width="12.140625" style="14" customWidth="1"/>
    <col min="521" max="765" width="9.140625" style="14"/>
    <col min="766" max="766" width="13.85546875" style="14" customWidth="1"/>
    <col min="767" max="767" width="53.140625" style="14" customWidth="1"/>
    <col min="768" max="776" width="12.140625" style="14" customWidth="1"/>
    <col min="777" max="1021" width="9.140625" style="14"/>
    <col min="1022" max="1022" width="13.85546875" style="14" customWidth="1"/>
    <col min="1023" max="1023" width="53.140625" style="14" customWidth="1"/>
    <col min="1024" max="1032" width="12.140625" style="14" customWidth="1"/>
    <col min="1033" max="1277" width="9.140625" style="14"/>
    <col min="1278" max="1278" width="13.85546875" style="14" customWidth="1"/>
    <col min="1279" max="1279" width="53.140625" style="14" customWidth="1"/>
    <col min="1280" max="1288" width="12.140625" style="14" customWidth="1"/>
    <col min="1289" max="1533" width="9.140625" style="14"/>
    <col min="1534" max="1534" width="13.85546875" style="14" customWidth="1"/>
    <col min="1535" max="1535" width="53.140625" style="14" customWidth="1"/>
    <col min="1536" max="1544" width="12.140625" style="14" customWidth="1"/>
    <col min="1545" max="1789" width="9.140625" style="14"/>
    <col min="1790" max="1790" width="13.85546875" style="14" customWidth="1"/>
    <col min="1791" max="1791" width="53.140625" style="14" customWidth="1"/>
    <col min="1792" max="1800" width="12.140625" style="14" customWidth="1"/>
    <col min="1801" max="2045" width="9.140625" style="14"/>
    <col min="2046" max="2046" width="13.85546875" style="14" customWidth="1"/>
    <col min="2047" max="2047" width="53.140625" style="14" customWidth="1"/>
    <col min="2048" max="2056" width="12.140625" style="14" customWidth="1"/>
    <col min="2057" max="2301" width="9.140625" style="14"/>
    <col min="2302" max="2302" width="13.85546875" style="14" customWidth="1"/>
    <col min="2303" max="2303" width="53.140625" style="14" customWidth="1"/>
    <col min="2304" max="2312" width="12.140625" style="14" customWidth="1"/>
    <col min="2313" max="2557" width="9.140625" style="14"/>
    <col min="2558" max="2558" width="13.85546875" style="14" customWidth="1"/>
    <col min="2559" max="2559" width="53.140625" style="14" customWidth="1"/>
    <col min="2560" max="2568" width="12.140625" style="14" customWidth="1"/>
    <col min="2569" max="2813" width="9.140625" style="14"/>
    <col min="2814" max="2814" width="13.85546875" style="14" customWidth="1"/>
    <col min="2815" max="2815" width="53.140625" style="14" customWidth="1"/>
    <col min="2816" max="2824" width="12.140625" style="14" customWidth="1"/>
    <col min="2825" max="3069" width="9.140625" style="14"/>
    <col min="3070" max="3070" width="13.85546875" style="14" customWidth="1"/>
    <col min="3071" max="3071" width="53.140625" style="14" customWidth="1"/>
    <col min="3072" max="3080" width="12.140625" style="14" customWidth="1"/>
    <col min="3081" max="3325" width="9.140625" style="14"/>
    <col min="3326" max="3326" width="13.85546875" style="14" customWidth="1"/>
    <col min="3327" max="3327" width="53.140625" style="14" customWidth="1"/>
    <col min="3328" max="3336" width="12.140625" style="14" customWidth="1"/>
    <col min="3337" max="3581" width="9.140625" style="14"/>
    <col min="3582" max="3582" width="13.85546875" style="14" customWidth="1"/>
    <col min="3583" max="3583" width="53.140625" style="14" customWidth="1"/>
    <col min="3584" max="3592" width="12.140625" style="14" customWidth="1"/>
    <col min="3593" max="3837" width="9.140625" style="14"/>
    <col min="3838" max="3838" width="13.85546875" style="14" customWidth="1"/>
    <col min="3839" max="3839" width="53.140625" style="14" customWidth="1"/>
    <col min="3840" max="3848" width="12.140625" style="14" customWidth="1"/>
    <col min="3849" max="4093" width="9.140625" style="14"/>
    <col min="4094" max="4094" width="13.85546875" style="14" customWidth="1"/>
    <col min="4095" max="4095" width="53.140625" style="14" customWidth="1"/>
    <col min="4096" max="4104" width="12.140625" style="14" customWidth="1"/>
    <col min="4105" max="4349" width="9.140625" style="14"/>
    <col min="4350" max="4350" width="13.85546875" style="14" customWidth="1"/>
    <col min="4351" max="4351" width="53.140625" style="14" customWidth="1"/>
    <col min="4352" max="4360" width="12.140625" style="14" customWidth="1"/>
    <col min="4361" max="4605" width="9.140625" style="14"/>
    <col min="4606" max="4606" width="13.85546875" style="14" customWidth="1"/>
    <col min="4607" max="4607" width="53.140625" style="14" customWidth="1"/>
    <col min="4608" max="4616" width="12.140625" style="14" customWidth="1"/>
    <col min="4617" max="4861" width="9.140625" style="14"/>
    <col min="4862" max="4862" width="13.85546875" style="14" customWidth="1"/>
    <col min="4863" max="4863" width="53.140625" style="14" customWidth="1"/>
    <col min="4864" max="4872" width="12.140625" style="14" customWidth="1"/>
    <col min="4873" max="5117" width="9.140625" style="14"/>
    <col min="5118" max="5118" width="13.85546875" style="14" customWidth="1"/>
    <col min="5119" max="5119" width="53.140625" style="14" customWidth="1"/>
    <col min="5120" max="5128" width="12.140625" style="14" customWidth="1"/>
    <col min="5129" max="5373" width="9.140625" style="14"/>
    <col min="5374" max="5374" width="13.85546875" style="14" customWidth="1"/>
    <col min="5375" max="5375" width="53.140625" style="14" customWidth="1"/>
    <col min="5376" max="5384" width="12.140625" style="14" customWidth="1"/>
    <col min="5385" max="5629" width="9.140625" style="14"/>
    <col min="5630" max="5630" width="13.85546875" style="14" customWidth="1"/>
    <col min="5631" max="5631" width="53.140625" style="14" customWidth="1"/>
    <col min="5632" max="5640" width="12.140625" style="14" customWidth="1"/>
    <col min="5641" max="5885" width="9.140625" style="14"/>
    <col min="5886" max="5886" width="13.85546875" style="14" customWidth="1"/>
    <col min="5887" max="5887" width="53.140625" style="14" customWidth="1"/>
    <col min="5888" max="5896" width="12.140625" style="14" customWidth="1"/>
    <col min="5897" max="6141" width="9.140625" style="14"/>
    <col min="6142" max="6142" width="13.85546875" style="14" customWidth="1"/>
    <col min="6143" max="6143" width="53.140625" style="14" customWidth="1"/>
    <col min="6144" max="6152" width="12.140625" style="14" customWidth="1"/>
    <col min="6153" max="6397" width="9.140625" style="14"/>
    <col min="6398" max="6398" width="13.85546875" style="14" customWidth="1"/>
    <col min="6399" max="6399" width="53.140625" style="14" customWidth="1"/>
    <col min="6400" max="6408" width="12.140625" style="14" customWidth="1"/>
    <col min="6409" max="6653" width="9.140625" style="14"/>
    <col min="6654" max="6654" width="13.85546875" style="14" customWidth="1"/>
    <col min="6655" max="6655" width="53.140625" style="14" customWidth="1"/>
    <col min="6656" max="6664" width="12.140625" style="14" customWidth="1"/>
    <col min="6665" max="6909" width="9.140625" style="14"/>
    <col min="6910" max="6910" width="13.85546875" style="14" customWidth="1"/>
    <col min="6911" max="6911" width="53.140625" style="14" customWidth="1"/>
    <col min="6912" max="6920" width="12.140625" style="14" customWidth="1"/>
    <col min="6921" max="7165" width="9.140625" style="14"/>
    <col min="7166" max="7166" width="13.85546875" style="14" customWidth="1"/>
    <col min="7167" max="7167" width="53.140625" style="14" customWidth="1"/>
    <col min="7168" max="7176" width="12.140625" style="14" customWidth="1"/>
    <col min="7177" max="7421" width="9.140625" style="14"/>
    <col min="7422" max="7422" width="13.85546875" style="14" customWidth="1"/>
    <col min="7423" max="7423" width="53.140625" style="14" customWidth="1"/>
    <col min="7424" max="7432" width="12.140625" style="14" customWidth="1"/>
    <col min="7433" max="7677" width="9.140625" style="14"/>
    <col min="7678" max="7678" width="13.85546875" style="14" customWidth="1"/>
    <col min="7679" max="7679" width="53.140625" style="14" customWidth="1"/>
    <col min="7680" max="7688" width="12.140625" style="14" customWidth="1"/>
    <col min="7689" max="7933" width="9.140625" style="14"/>
    <col min="7934" max="7934" width="13.85546875" style="14" customWidth="1"/>
    <col min="7935" max="7935" width="53.140625" style="14" customWidth="1"/>
    <col min="7936" max="7944" width="12.140625" style="14" customWidth="1"/>
    <col min="7945" max="8189" width="9.140625" style="14"/>
    <col min="8190" max="8190" width="13.85546875" style="14" customWidth="1"/>
    <col min="8191" max="8191" width="53.140625" style="14" customWidth="1"/>
    <col min="8192" max="8200" width="12.140625" style="14" customWidth="1"/>
    <col min="8201" max="8445" width="9.140625" style="14"/>
    <col min="8446" max="8446" width="13.85546875" style="14" customWidth="1"/>
    <col min="8447" max="8447" width="53.140625" style="14" customWidth="1"/>
    <col min="8448" max="8456" width="12.140625" style="14" customWidth="1"/>
    <col min="8457" max="8701" width="9.140625" style="14"/>
    <col min="8702" max="8702" width="13.85546875" style="14" customWidth="1"/>
    <col min="8703" max="8703" width="53.140625" style="14" customWidth="1"/>
    <col min="8704" max="8712" width="12.140625" style="14" customWidth="1"/>
    <col min="8713" max="8957" width="9.140625" style="14"/>
    <col min="8958" max="8958" width="13.85546875" style="14" customWidth="1"/>
    <col min="8959" max="8959" width="53.140625" style="14" customWidth="1"/>
    <col min="8960" max="8968" width="12.140625" style="14" customWidth="1"/>
    <col min="8969" max="9213" width="9.140625" style="14"/>
    <col min="9214" max="9214" width="13.85546875" style="14" customWidth="1"/>
    <col min="9215" max="9215" width="53.140625" style="14" customWidth="1"/>
    <col min="9216" max="9224" width="12.140625" style="14" customWidth="1"/>
    <col min="9225" max="9469" width="9.140625" style="14"/>
    <col min="9470" max="9470" width="13.85546875" style="14" customWidth="1"/>
    <col min="9471" max="9471" width="53.140625" style="14" customWidth="1"/>
    <col min="9472" max="9480" width="12.140625" style="14" customWidth="1"/>
    <col min="9481" max="9725" width="9.140625" style="14"/>
    <col min="9726" max="9726" width="13.85546875" style="14" customWidth="1"/>
    <col min="9727" max="9727" width="53.140625" style="14" customWidth="1"/>
    <col min="9728" max="9736" width="12.140625" style="14" customWidth="1"/>
    <col min="9737" max="9981" width="9.140625" style="14"/>
    <col min="9982" max="9982" width="13.85546875" style="14" customWidth="1"/>
    <col min="9983" max="9983" width="53.140625" style="14" customWidth="1"/>
    <col min="9984" max="9992" width="12.140625" style="14" customWidth="1"/>
    <col min="9993" max="10237" width="9.140625" style="14"/>
    <col min="10238" max="10238" width="13.85546875" style="14" customWidth="1"/>
    <col min="10239" max="10239" width="53.140625" style="14" customWidth="1"/>
    <col min="10240" max="10248" width="12.140625" style="14" customWidth="1"/>
    <col min="10249" max="10493" width="9.140625" style="14"/>
    <col min="10494" max="10494" width="13.85546875" style="14" customWidth="1"/>
    <col min="10495" max="10495" width="53.140625" style="14" customWidth="1"/>
    <col min="10496" max="10504" width="12.140625" style="14" customWidth="1"/>
    <col min="10505" max="10749" width="9.140625" style="14"/>
    <col min="10750" max="10750" width="13.85546875" style="14" customWidth="1"/>
    <col min="10751" max="10751" width="53.140625" style="14" customWidth="1"/>
    <col min="10752" max="10760" width="12.140625" style="14" customWidth="1"/>
    <col min="10761" max="11005" width="9.140625" style="14"/>
    <col min="11006" max="11006" width="13.85546875" style="14" customWidth="1"/>
    <col min="11007" max="11007" width="53.140625" style="14" customWidth="1"/>
    <col min="11008" max="11016" width="12.140625" style="14" customWidth="1"/>
    <col min="11017" max="11261" width="9.140625" style="14"/>
    <col min="11262" max="11262" width="13.85546875" style="14" customWidth="1"/>
    <col min="11263" max="11263" width="53.140625" style="14" customWidth="1"/>
    <col min="11264" max="11272" width="12.140625" style="14" customWidth="1"/>
    <col min="11273" max="11517" width="9.140625" style="14"/>
    <col min="11518" max="11518" width="13.85546875" style="14" customWidth="1"/>
    <col min="11519" max="11519" width="53.140625" style="14" customWidth="1"/>
    <col min="11520" max="11528" width="12.140625" style="14" customWidth="1"/>
    <col min="11529" max="11773" width="9.140625" style="14"/>
    <col min="11774" max="11774" width="13.85546875" style="14" customWidth="1"/>
    <col min="11775" max="11775" width="53.140625" style="14" customWidth="1"/>
    <col min="11776" max="11784" width="12.140625" style="14" customWidth="1"/>
    <col min="11785" max="12029" width="9.140625" style="14"/>
    <col min="12030" max="12030" width="13.85546875" style="14" customWidth="1"/>
    <col min="12031" max="12031" width="53.140625" style="14" customWidth="1"/>
    <col min="12032" max="12040" width="12.140625" style="14" customWidth="1"/>
    <col min="12041" max="12285" width="9.140625" style="14"/>
    <col min="12286" max="12286" width="13.85546875" style="14" customWidth="1"/>
    <col min="12287" max="12287" width="53.140625" style="14" customWidth="1"/>
    <col min="12288" max="12296" width="12.140625" style="14" customWidth="1"/>
    <col min="12297" max="12541" width="9.140625" style="14"/>
    <col min="12542" max="12542" width="13.85546875" style="14" customWidth="1"/>
    <col min="12543" max="12543" width="53.140625" style="14" customWidth="1"/>
    <col min="12544" max="12552" width="12.140625" style="14" customWidth="1"/>
    <col min="12553" max="12797" width="9.140625" style="14"/>
    <col min="12798" max="12798" width="13.85546875" style="14" customWidth="1"/>
    <col min="12799" max="12799" width="53.140625" style="14" customWidth="1"/>
    <col min="12800" max="12808" width="12.140625" style="14" customWidth="1"/>
    <col min="12809" max="13053" width="9.140625" style="14"/>
    <col min="13054" max="13054" width="13.85546875" style="14" customWidth="1"/>
    <col min="13055" max="13055" width="53.140625" style="14" customWidth="1"/>
    <col min="13056" max="13064" width="12.140625" style="14" customWidth="1"/>
    <col min="13065" max="13309" width="9.140625" style="14"/>
    <col min="13310" max="13310" width="13.85546875" style="14" customWidth="1"/>
    <col min="13311" max="13311" width="53.140625" style="14" customWidth="1"/>
    <col min="13312" max="13320" width="12.140625" style="14" customWidth="1"/>
    <col min="13321" max="13565" width="9.140625" style="14"/>
    <col min="13566" max="13566" width="13.85546875" style="14" customWidth="1"/>
    <col min="13567" max="13567" width="53.140625" style="14" customWidth="1"/>
    <col min="13568" max="13576" width="12.140625" style="14" customWidth="1"/>
    <col min="13577" max="13821" width="9.140625" style="14"/>
    <col min="13822" max="13822" width="13.85546875" style="14" customWidth="1"/>
    <col min="13823" max="13823" width="53.140625" style="14" customWidth="1"/>
    <col min="13824" max="13832" width="12.140625" style="14" customWidth="1"/>
    <col min="13833" max="14077" width="9.140625" style="14"/>
    <col min="14078" max="14078" width="13.85546875" style="14" customWidth="1"/>
    <col min="14079" max="14079" width="53.140625" style="14" customWidth="1"/>
    <col min="14080" max="14088" width="12.140625" style="14" customWidth="1"/>
    <col min="14089" max="14333" width="9.140625" style="14"/>
    <col min="14334" max="14334" width="13.85546875" style="14" customWidth="1"/>
    <col min="14335" max="14335" width="53.140625" style="14" customWidth="1"/>
    <col min="14336" max="14344" width="12.140625" style="14" customWidth="1"/>
    <col min="14345" max="14589" width="9.140625" style="14"/>
    <col min="14590" max="14590" width="13.85546875" style="14" customWidth="1"/>
    <col min="14591" max="14591" width="53.140625" style="14" customWidth="1"/>
    <col min="14592" max="14600" width="12.140625" style="14" customWidth="1"/>
    <col min="14601" max="14845" width="9.140625" style="14"/>
    <col min="14846" max="14846" width="13.85546875" style="14" customWidth="1"/>
    <col min="14847" max="14847" width="53.140625" style="14" customWidth="1"/>
    <col min="14848" max="14856" width="12.140625" style="14" customWidth="1"/>
    <col min="14857" max="15101" width="9.140625" style="14"/>
    <col min="15102" max="15102" width="13.85546875" style="14" customWidth="1"/>
    <col min="15103" max="15103" width="53.140625" style="14" customWidth="1"/>
    <col min="15104" max="15112" width="12.140625" style="14" customWidth="1"/>
    <col min="15113" max="15357" width="9.140625" style="14"/>
    <col min="15358" max="15358" width="13.85546875" style="14" customWidth="1"/>
    <col min="15359" max="15359" width="53.140625" style="14" customWidth="1"/>
    <col min="15360" max="15368" width="12.140625" style="14" customWidth="1"/>
    <col min="15369" max="15613" width="9.140625" style="14"/>
    <col min="15614" max="15614" width="13.85546875" style="14" customWidth="1"/>
    <col min="15615" max="15615" width="53.140625" style="14" customWidth="1"/>
    <col min="15616" max="15624" width="12.140625" style="14" customWidth="1"/>
    <col min="15625" max="15869" width="9.140625" style="14"/>
    <col min="15870" max="15870" width="13.85546875" style="14" customWidth="1"/>
    <col min="15871" max="15871" width="53.140625" style="14" customWidth="1"/>
    <col min="15872" max="15880" width="12.140625" style="14" customWidth="1"/>
    <col min="15881" max="16125" width="9.140625" style="14"/>
    <col min="16126" max="16126" width="13.85546875" style="14" customWidth="1"/>
    <col min="16127" max="16127" width="53.140625" style="14" customWidth="1"/>
    <col min="16128" max="16136" width="12.140625" style="14" customWidth="1"/>
    <col min="16137" max="16384" width="9.140625" style="14"/>
  </cols>
  <sheetData>
    <row r="1" spans="1:13" s="3" customFormat="1" ht="16.5" customHeight="1" thickBot="1" x14ac:dyDescent="0.25">
      <c r="A1" s="1"/>
      <c r="B1" s="2"/>
      <c r="C1" s="328"/>
      <c r="D1" s="329"/>
      <c r="E1" s="329"/>
      <c r="F1" s="328"/>
      <c r="G1" s="329"/>
      <c r="H1" s="736" t="s">
        <v>601</v>
      </c>
      <c r="I1" s="737"/>
      <c r="J1" s="737"/>
      <c r="K1" s="737"/>
    </row>
    <row r="2" spans="1:13" s="6" customFormat="1" ht="21" customHeight="1" thickBot="1" x14ac:dyDescent="0.3">
      <c r="A2" s="5" t="s">
        <v>0</v>
      </c>
      <c r="B2" s="726" t="s">
        <v>373</v>
      </c>
      <c r="C2" s="728" t="s">
        <v>2</v>
      </c>
      <c r="D2" s="729"/>
      <c r="E2" s="730"/>
      <c r="F2" s="734" t="s">
        <v>382</v>
      </c>
      <c r="G2" s="729"/>
      <c r="H2" s="730"/>
      <c r="I2" s="722" t="s">
        <v>3</v>
      </c>
      <c r="J2" s="722"/>
      <c r="K2" s="717"/>
      <c r="M2" s="554"/>
    </row>
    <row r="3" spans="1:13" s="6" customFormat="1" ht="24.75" thickBot="1" x14ac:dyDescent="0.3">
      <c r="A3" s="5" t="s">
        <v>4</v>
      </c>
      <c r="B3" s="727"/>
      <c r="C3" s="731"/>
      <c r="D3" s="732"/>
      <c r="E3" s="733"/>
      <c r="F3" s="735"/>
      <c r="G3" s="732"/>
      <c r="H3" s="733"/>
      <c r="I3" s="719"/>
      <c r="J3" s="719"/>
      <c r="K3" s="720"/>
    </row>
    <row r="4" spans="1:13" s="9" customFormat="1" ht="15.95" customHeight="1" thickBot="1" x14ac:dyDescent="0.3">
      <c r="A4" s="7"/>
      <c r="B4" s="7"/>
      <c r="C4" s="448"/>
      <c r="D4" s="448"/>
      <c r="E4" s="448" t="s">
        <v>429</v>
      </c>
      <c r="F4" s="420"/>
      <c r="G4" s="420"/>
      <c r="H4" s="420" t="s">
        <v>426</v>
      </c>
      <c r="I4" s="420"/>
      <c r="J4" s="331"/>
      <c r="K4" s="403" t="s">
        <v>426</v>
      </c>
    </row>
    <row r="5" spans="1:13" ht="36.75" thickBot="1" x14ac:dyDescent="0.3">
      <c r="A5" s="10" t="s">
        <v>5</v>
      </c>
      <c r="B5" s="435" t="s">
        <v>6</v>
      </c>
      <c r="C5" s="518" t="s">
        <v>425</v>
      </c>
      <c r="D5" s="519" t="s">
        <v>383</v>
      </c>
      <c r="E5" s="520" t="s">
        <v>424</v>
      </c>
      <c r="F5" s="447" t="s">
        <v>425</v>
      </c>
      <c r="G5" s="332" t="s">
        <v>383</v>
      </c>
      <c r="H5" s="434" t="s">
        <v>424</v>
      </c>
      <c r="I5" s="402" t="s">
        <v>425</v>
      </c>
      <c r="J5" s="333" t="e">
        <f>+CONCATENATE(LEFT([1]ÖSSZEFÜGGÉSEK!G7,4),"2015.",CHAR(10),"Módosítás utáni")</f>
        <v>#REF!</v>
      </c>
      <c r="K5" s="405" t="s">
        <v>424</v>
      </c>
    </row>
    <row r="6" spans="1:13" s="19" customFormat="1" ht="12.95" customHeight="1" thickBot="1" x14ac:dyDescent="0.3">
      <c r="A6" s="15" t="s">
        <v>7</v>
      </c>
      <c r="B6" s="436" t="s">
        <v>8</v>
      </c>
      <c r="C6" s="455" t="s">
        <v>9</v>
      </c>
      <c r="D6" s="450" t="s">
        <v>336</v>
      </c>
      <c r="E6" s="451" t="s">
        <v>337</v>
      </c>
      <c r="F6" s="449" t="s">
        <v>276</v>
      </c>
      <c r="G6" s="450" t="s">
        <v>277</v>
      </c>
      <c r="H6" s="451"/>
      <c r="I6" s="421" t="s">
        <v>348</v>
      </c>
      <c r="J6" s="334" t="s">
        <v>349</v>
      </c>
      <c r="K6" s="407" t="s">
        <v>350</v>
      </c>
    </row>
    <row r="7" spans="1:13" s="19" customFormat="1" ht="15.95" customHeight="1" thickBot="1" x14ac:dyDescent="0.3">
      <c r="A7" s="10"/>
      <c r="B7" s="10" t="s">
        <v>12</v>
      </c>
      <c r="C7" s="408"/>
      <c r="D7" s="335"/>
      <c r="E7" s="335"/>
      <c r="F7" s="452"/>
      <c r="G7" s="453"/>
      <c r="H7" s="454"/>
      <c r="I7" s="335"/>
      <c r="J7" s="335"/>
      <c r="K7" s="336"/>
    </row>
    <row r="8" spans="1:13" s="19" customFormat="1" ht="12" customHeight="1" thickBot="1" x14ac:dyDescent="0.3">
      <c r="A8" s="22" t="s">
        <v>13</v>
      </c>
      <c r="B8" s="437" t="s">
        <v>14</v>
      </c>
      <c r="C8" s="409">
        <f t="shared" ref="C8:I8" si="0">+C9+C10+C11+C12+C13+C14</f>
        <v>0</v>
      </c>
      <c r="D8" s="339"/>
      <c r="E8" s="458"/>
      <c r="F8" s="409"/>
      <c r="G8" s="339"/>
      <c r="H8" s="458"/>
      <c r="I8" s="349">
        <f t="shared" si="0"/>
        <v>0</v>
      </c>
      <c r="J8" s="342"/>
      <c r="K8" s="410"/>
    </row>
    <row r="9" spans="1:13" s="32" customFormat="1" ht="12" customHeight="1" x14ac:dyDescent="0.2">
      <c r="A9" s="27" t="s">
        <v>15</v>
      </c>
      <c r="B9" s="438" t="s">
        <v>16</v>
      </c>
      <c r="C9" s="411"/>
      <c r="D9" s="456"/>
      <c r="E9" s="457"/>
      <c r="F9" s="422"/>
      <c r="G9" s="456"/>
      <c r="H9" s="457"/>
      <c r="I9" s="422"/>
      <c r="J9" s="345"/>
      <c r="K9" s="343"/>
    </row>
    <row r="10" spans="1:13" s="38" customFormat="1" ht="12" customHeight="1" x14ac:dyDescent="0.2">
      <c r="A10" s="33" t="s">
        <v>17</v>
      </c>
      <c r="B10" s="439" t="s">
        <v>18</v>
      </c>
      <c r="C10" s="412"/>
      <c r="D10" s="430"/>
      <c r="E10" s="432"/>
      <c r="F10" s="423"/>
      <c r="G10" s="430"/>
      <c r="H10" s="432"/>
      <c r="I10" s="423"/>
      <c r="J10" s="348"/>
      <c r="K10" s="346"/>
    </row>
    <row r="11" spans="1:13" s="38" customFormat="1" ht="12" customHeight="1" x14ac:dyDescent="0.2">
      <c r="A11" s="33" t="s">
        <v>19</v>
      </c>
      <c r="B11" s="439" t="s">
        <v>20</v>
      </c>
      <c r="C11" s="412"/>
      <c r="D11" s="430"/>
      <c r="E11" s="432"/>
      <c r="F11" s="423"/>
      <c r="G11" s="430"/>
      <c r="H11" s="432"/>
      <c r="I11" s="423"/>
      <c r="J11" s="348"/>
      <c r="K11" s="346"/>
    </row>
    <row r="12" spans="1:13" s="38" customFormat="1" ht="12" customHeight="1" x14ac:dyDescent="0.2">
      <c r="A12" s="33" t="s">
        <v>21</v>
      </c>
      <c r="B12" s="439" t="s">
        <v>22</v>
      </c>
      <c r="C12" s="412"/>
      <c r="D12" s="430"/>
      <c r="E12" s="432"/>
      <c r="F12" s="423"/>
      <c r="G12" s="430"/>
      <c r="H12" s="432"/>
      <c r="I12" s="423"/>
      <c r="J12" s="348"/>
      <c r="K12" s="346"/>
    </row>
    <row r="13" spans="1:13" s="38" customFormat="1" ht="12" customHeight="1" x14ac:dyDescent="0.2">
      <c r="A13" s="33" t="s">
        <v>23</v>
      </c>
      <c r="B13" s="439" t="s">
        <v>24</v>
      </c>
      <c r="C13" s="412"/>
      <c r="D13" s="430"/>
      <c r="E13" s="432"/>
      <c r="F13" s="423"/>
      <c r="G13" s="430"/>
      <c r="H13" s="432"/>
      <c r="I13" s="423"/>
      <c r="J13" s="348"/>
      <c r="K13" s="346"/>
    </row>
    <row r="14" spans="1:13" s="32" customFormat="1" ht="12" customHeight="1" thickBot="1" x14ac:dyDescent="0.25">
      <c r="A14" s="39" t="s">
        <v>25</v>
      </c>
      <c r="B14" s="440" t="s">
        <v>26</v>
      </c>
      <c r="C14" s="413"/>
      <c r="D14" s="459"/>
      <c r="E14" s="460"/>
      <c r="F14" s="424"/>
      <c r="G14" s="459"/>
      <c r="H14" s="460"/>
      <c r="I14" s="423"/>
      <c r="J14" s="348"/>
      <c r="K14" s="346"/>
    </row>
    <row r="15" spans="1:13" s="32" customFormat="1" ht="12" customHeight="1" thickBot="1" x14ac:dyDescent="0.3">
      <c r="A15" s="22" t="s">
        <v>27</v>
      </c>
      <c r="B15" s="441" t="s">
        <v>28</v>
      </c>
      <c r="C15" s="409">
        <f t="shared" ref="C15:I15" si="1">+C16+C17+C18+C19+C20</f>
        <v>0</v>
      </c>
      <c r="D15" s="339"/>
      <c r="E15" s="458"/>
      <c r="F15" s="349">
        <f t="shared" si="1"/>
        <v>0</v>
      </c>
      <c r="G15" s="339"/>
      <c r="H15" s="458"/>
      <c r="I15" s="349">
        <f t="shared" si="1"/>
        <v>0</v>
      </c>
      <c r="J15" s="349"/>
      <c r="K15" s="340"/>
    </row>
    <row r="16" spans="1:13" s="32" customFormat="1" ht="12" customHeight="1" x14ac:dyDescent="0.2">
      <c r="A16" s="27" t="s">
        <v>29</v>
      </c>
      <c r="B16" s="438" t="s">
        <v>30</v>
      </c>
      <c r="C16" s="411"/>
      <c r="D16" s="456"/>
      <c r="E16" s="457"/>
      <c r="F16" s="422"/>
      <c r="G16" s="456"/>
      <c r="H16" s="457"/>
      <c r="I16" s="422"/>
      <c r="J16" s="345"/>
      <c r="K16" s="343"/>
    </row>
    <row r="17" spans="1:11" s="32" customFormat="1" ht="12" customHeight="1" x14ac:dyDescent="0.2">
      <c r="A17" s="33" t="s">
        <v>31</v>
      </c>
      <c r="B17" s="439" t="s">
        <v>32</v>
      </c>
      <c r="C17" s="412"/>
      <c r="D17" s="430"/>
      <c r="E17" s="432"/>
      <c r="F17" s="423"/>
      <c r="G17" s="430"/>
      <c r="H17" s="432"/>
      <c r="I17" s="423"/>
      <c r="J17" s="348"/>
      <c r="K17" s="346"/>
    </row>
    <row r="18" spans="1:11" s="32" customFormat="1" ht="12" customHeight="1" x14ac:dyDescent="0.2">
      <c r="A18" s="33" t="s">
        <v>33</v>
      </c>
      <c r="B18" s="439" t="s">
        <v>34</v>
      </c>
      <c r="C18" s="412"/>
      <c r="D18" s="430"/>
      <c r="E18" s="432"/>
      <c r="F18" s="423"/>
      <c r="G18" s="430"/>
      <c r="H18" s="432"/>
      <c r="I18" s="423"/>
      <c r="J18" s="348"/>
      <c r="K18" s="346"/>
    </row>
    <row r="19" spans="1:11" s="32" customFormat="1" ht="12" customHeight="1" x14ac:dyDescent="0.2">
      <c r="A19" s="33" t="s">
        <v>35</v>
      </c>
      <c r="B19" s="439" t="s">
        <v>36</v>
      </c>
      <c r="C19" s="412"/>
      <c r="D19" s="430"/>
      <c r="E19" s="432"/>
      <c r="F19" s="423"/>
      <c r="G19" s="430"/>
      <c r="H19" s="432"/>
      <c r="I19" s="423"/>
      <c r="J19" s="348"/>
      <c r="K19" s="346"/>
    </row>
    <row r="20" spans="1:11" s="32" customFormat="1" ht="12" customHeight="1" x14ac:dyDescent="0.2">
      <c r="A20" s="33" t="s">
        <v>37</v>
      </c>
      <c r="B20" s="439" t="s">
        <v>38</v>
      </c>
      <c r="C20" s="412"/>
      <c r="D20" s="430"/>
      <c r="E20" s="432"/>
      <c r="F20" s="423"/>
      <c r="G20" s="430"/>
      <c r="H20" s="432"/>
      <c r="I20" s="423"/>
      <c r="J20" s="348"/>
      <c r="K20" s="346"/>
    </row>
    <row r="21" spans="1:11" s="38" customFormat="1" ht="12" customHeight="1" thickBot="1" x14ac:dyDescent="0.25">
      <c r="A21" s="39" t="s">
        <v>39</v>
      </c>
      <c r="B21" s="440" t="s">
        <v>40</v>
      </c>
      <c r="C21" s="413"/>
      <c r="D21" s="459"/>
      <c r="E21" s="460"/>
      <c r="F21" s="424"/>
      <c r="G21" s="459"/>
      <c r="H21" s="460"/>
      <c r="I21" s="424"/>
      <c r="J21" s="352"/>
      <c r="K21" s="350"/>
    </row>
    <row r="22" spans="1:11" s="38" customFormat="1" ht="12" customHeight="1" thickBot="1" x14ac:dyDescent="0.3">
      <c r="A22" s="22" t="s">
        <v>41</v>
      </c>
      <c r="B22" s="442" t="s">
        <v>42</v>
      </c>
      <c r="C22" s="409">
        <f t="shared" ref="C22:I22" si="2">+C23+C24+C25+C26+C27</f>
        <v>0</v>
      </c>
      <c r="D22" s="339"/>
      <c r="E22" s="458"/>
      <c r="F22" s="349">
        <f t="shared" si="2"/>
        <v>0</v>
      </c>
      <c r="G22" s="339"/>
      <c r="H22" s="458"/>
      <c r="I22" s="349">
        <f t="shared" si="2"/>
        <v>0</v>
      </c>
      <c r="J22" s="349"/>
      <c r="K22" s="340"/>
    </row>
    <row r="23" spans="1:11" s="38" customFormat="1" ht="12" customHeight="1" x14ac:dyDescent="0.2">
      <c r="A23" s="27" t="s">
        <v>43</v>
      </c>
      <c r="B23" s="438" t="s">
        <v>44</v>
      </c>
      <c r="C23" s="411"/>
      <c r="D23" s="456"/>
      <c r="E23" s="457"/>
      <c r="F23" s="422"/>
      <c r="G23" s="456"/>
      <c r="H23" s="457"/>
      <c r="I23" s="422"/>
      <c r="J23" s="345"/>
      <c r="K23" s="343"/>
    </row>
    <row r="24" spans="1:11" s="32" customFormat="1" ht="12" customHeight="1" x14ac:dyDescent="0.2">
      <c r="A24" s="33" t="s">
        <v>45</v>
      </c>
      <c r="B24" s="439" t="s">
        <v>46</v>
      </c>
      <c r="C24" s="412"/>
      <c r="D24" s="430"/>
      <c r="E24" s="432"/>
      <c r="F24" s="423"/>
      <c r="G24" s="430"/>
      <c r="H24" s="432"/>
      <c r="I24" s="423"/>
      <c r="J24" s="348"/>
      <c r="K24" s="346"/>
    </row>
    <row r="25" spans="1:11" s="38" customFormat="1" ht="12" customHeight="1" x14ac:dyDescent="0.2">
      <c r="A25" s="33" t="s">
        <v>47</v>
      </c>
      <c r="B25" s="439" t="s">
        <v>48</v>
      </c>
      <c r="C25" s="412"/>
      <c r="D25" s="430"/>
      <c r="E25" s="432"/>
      <c r="F25" s="423"/>
      <c r="G25" s="430"/>
      <c r="H25" s="432"/>
      <c r="I25" s="423"/>
      <c r="J25" s="348"/>
      <c r="K25" s="346"/>
    </row>
    <row r="26" spans="1:11" s="38" customFormat="1" ht="12" customHeight="1" x14ac:dyDescent="0.2">
      <c r="A26" s="33" t="s">
        <v>49</v>
      </c>
      <c r="B26" s="439" t="s">
        <v>50</v>
      </c>
      <c r="C26" s="412"/>
      <c r="D26" s="430"/>
      <c r="E26" s="432"/>
      <c r="F26" s="423"/>
      <c r="G26" s="430"/>
      <c r="H26" s="432"/>
      <c r="I26" s="423"/>
      <c r="J26" s="348"/>
      <c r="K26" s="346"/>
    </row>
    <row r="27" spans="1:11" s="38" customFormat="1" ht="12" customHeight="1" x14ac:dyDescent="0.2">
      <c r="A27" s="33" t="s">
        <v>51</v>
      </c>
      <c r="B27" s="439" t="s">
        <v>52</v>
      </c>
      <c r="C27" s="412"/>
      <c r="D27" s="430"/>
      <c r="E27" s="432"/>
      <c r="F27" s="423"/>
      <c r="G27" s="430"/>
      <c r="H27" s="432"/>
      <c r="I27" s="423"/>
      <c r="J27" s="348"/>
      <c r="K27" s="346"/>
    </row>
    <row r="28" spans="1:11" s="38" customFormat="1" ht="12" customHeight="1" thickBot="1" x14ac:dyDescent="0.25">
      <c r="A28" s="39" t="s">
        <v>53</v>
      </c>
      <c r="B28" s="440" t="s">
        <v>54</v>
      </c>
      <c r="C28" s="413"/>
      <c r="D28" s="459"/>
      <c r="E28" s="460"/>
      <c r="F28" s="424"/>
      <c r="G28" s="459"/>
      <c r="H28" s="460"/>
      <c r="I28" s="424"/>
      <c r="J28" s="352"/>
      <c r="K28" s="350"/>
    </row>
    <row r="29" spans="1:11" s="38" customFormat="1" ht="12" customHeight="1" thickBot="1" x14ac:dyDescent="0.3">
      <c r="A29" s="22" t="s">
        <v>55</v>
      </c>
      <c r="B29" s="437" t="s">
        <v>56</v>
      </c>
      <c r="C29" s="414">
        <f t="shared" ref="C29:I29" si="3">+C30+C31+C32+C33+C34+C35+C36</f>
        <v>0</v>
      </c>
      <c r="D29" s="353"/>
      <c r="E29" s="461"/>
      <c r="F29" s="356">
        <f t="shared" si="3"/>
        <v>0</v>
      </c>
      <c r="G29" s="353"/>
      <c r="H29" s="461"/>
      <c r="I29" s="356">
        <f t="shared" si="3"/>
        <v>0</v>
      </c>
      <c r="J29" s="356"/>
      <c r="K29" s="354"/>
    </row>
    <row r="30" spans="1:11" s="38" customFormat="1" ht="12" customHeight="1" x14ac:dyDescent="0.2">
      <c r="A30" s="27" t="s">
        <v>57</v>
      </c>
      <c r="B30" s="438" t="s">
        <v>58</v>
      </c>
      <c r="C30" s="411"/>
      <c r="D30" s="456"/>
      <c r="E30" s="457"/>
      <c r="F30" s="422"/>
      <c r="G30" s="456"/>
      <c r="H30" s="457"/>
      <c r="I30" s="422"/>
      <c r="J30" s="345"/>
      <c r="K30" s="343"/>
    </row>
    <row r="31" spans="1:11" s="38" customFormat="1" ht="12" customHeight="1" x14ac:dyDescent="0.2">
      <c r="A31" s="33" t="s">
        <v>59</v>
      </c>
      <c r="B31" s="439" t="s">
        <v>60</v>
      </c>
      <c r="C31" s="412"/>
      <c r="D31" s="430"/>
      <c r="E31" s="432"/>
      <c r="F31" s="423"/>
      <c r="G31" s="430"/>
      <c r="H31" s="432"/>
      <c r="I31" s="423"/>
      <c r="J31" s="348"/>
      <c r="K31" s="346"/>
    </row>
    <row r="32" spans="1:11" s="38" customFormat="1" ht="12" customHeight="1" x14ac:dyDescent="0.2">
      <c r="A32" s="33" t="s">
        <v>61</v>
      </c>
      <c r="B32" s="439" t="s">
        <v>62</v>
      </c>
      <c r="C32" s="412"/>
      <c r="D32" s="430"/>
      <c r="E32" s="432"/>
      <c r="F32" s="423"/>
      <c r="G32" s="430"/>
      <c r="H32" s="432"/>
      <c r="I32" s="423"/>
      <c r="J32" s="348"/>
      <c r="K32" s="346"/>
    </row>
    <row r="33" spans="1:11" s="38" customFormat="1" ht="12" customHeight="1" x14ac:dyDescent="0.2">
      <c r="A33" s="33" t="s">
        <v>63</v>
      </c>
      <c r="B33" s="439" t="s">
        <v>64</v>
      </c>
      <c r="C33" s="412"/>
      <c r="D33" s="430"/>
      <c r="E33" s="432"/>
      <c r="F33" s="423"/>
      <c r="G33" s="430"/>
      <c r="H33" s="432"/>
      <c r="I33" s="423"/>
      <c r="J33" s="348"/>
      <c r="K33" s="346"/>
    </row>
    <row r="34" spans="1:11" s="38" customFormat="1" ht="12" customHeight="1" x14ac:dyDescent="0.2">
      <c r="A34" s="33" t="s">
        <v>65</v>
      </c>
      <c r="B34" s="439" t="s">
        <v>66</v>
      </c>
      <c r="C34" s="412"/>
      <c r="D34" s="430"/>
      <c r="E34" s="432"/>
      <c r="F34" s="423"/>
      <c r="G34" s="430"/>
      <c r="H34" s="432"/>
      <c r="I34" s="423"/>
      <c r="J34" s="348"/>
      <c r="K34" s="346"/>
    </row>
    <row r="35" spans="1:11" s="38" customFormat="1" ht="12" customHeight="1" x14ac:dyDescent="0.2">
      <c r="A35" s="33" t="s">
        <v>67</v>
      </c>
      <c r="B35" s="439" t="s">
        <v>68</v>
      </c>
      <c r="C35" s="412"/>
      <c r="D35" s="430"/>
      <c r="E35" s="432"/>
      <c r="F35" s="423"/>
      <c r="G35" s="430"/>
      <c r="H35" s="432"/>
      <c r="I35" s="423"/>
      <c r="J35" s="348"/>
      <c r="K35" s="346"/>
    </row>
    <row r="36" spans="1:11" s="38" customFormat="1" ht="12" customHeight="1" thickBot="1" x14ac:dyDescent="0.25">
      <c r="A36" s="39" t="s">
        <v>69</v>
      </c>
      <c r="B36" s="440" t="s">
        <v>70</v>
      </c>
      <c r="C36" s="413"/>
      <c r="D36" s="459"/>
      <c r="E36" s="460"/>
      <c r="F36" s="424"/>
      <c r="G36" s="459"/>
      <c r="H36" s="460"/>
      <c r="I36" s="424"/>
      <c r="J36" s="352"/>
      <c r="K36" s="350"/>
    </row>
    <row r="37" spans="1:11" s="38" customFormat="1" ht="12" customHeight="1" thickBot="1" x14ac:dyDescent="0.3">
      <c r="A37" s="22" t="s">
        <v>71</v>
      </c>
      <c r="B37" s="437" t="s">
        <v>72</v>
      </c>
      <c r="C37" s="409">
        <f t="shared" ref="C37:F37" si="4">SUM(C38:C48)</f>
        <v>0</v>
      </c>
      <c r="D37" s="339"/>
      <c r="E37" s="458"/>
      <c r="F37" s="349">
        <f t="shared" si="4"/>
        <v>632</v>
      </c>
      <c r="G37" s="339">
        <v>632</v>
      </c>
      <c r="H37" s="458">
        <v>438</v>
      </c>
      <c r="I37" s="349">
        <v>632</v>
      </c>
      <c r="J37" s="349">
        <v>632</v>
      </c>
      <c r="K37" s="340">
        <v>438</v>
      </c>
    </row>
    <row r="38" spans="1:11" s="38" customFormat="1" ht="12" customHeight="1" x14ac:dyDescent="0.2">
      <c r="A38" s="27" t="s">
        <v>73</v>
      </c>
      <c r="B38" s="438" t="s">
        <v>74</v>
      </c>
      <c r="C38" s="411"/>
      <c r="D38" s="456"/>
      <c r="E38" s="457"/>
      <c r="F38" s="422"/>
      <c r="G38" s="456"/>
      <c r="H38" s="457"/>
      <c r="I38" s="422"/>
      <c r="J38" s="345"/>
      <c r="K38" s="343"/>
    </row>
    <row r="39" spans="1:11" s="38" customFormat="1" ht="12" customHeight="1" x14ac:dyDescent="0.2">
      <c r="A39" s="33" t="s">
        <v>75</v>
      </c>
      <c r="B39" s="439" t="s">
        <v>76</v>
      </c>
      <c r="C39" s="412"/>
      <c r="D39" s="430"/>
      <c r="E39" s="432"/>
      <c r="F39" s="423"/>
      <c r="G39" s="430"/>
      <c r="H39" s="432"/>
      <c r="I39" s="423"/>
      <c r="J39" s="348"/>
      <c r="K39" s="346"/>
    </row>
    <row r="40" spans="1:11" s="38" customFormat="1" ht="12" customHeight="1" x14ac:dyDescent="0.2">
      <c r="A40" s="33" t="s">
        <v>77</v>
      </c>
      <c r="B40" s="439" t="s">
        <v>78</v>
      </c>
      <c r="C40" s="412"/>
      <c r="D40" s="430"/>
      <c r="E40" s="432"/>
      <c r="F40" s="423">
        <v>244</v>
      </c>
      <c r="G40" s="430">
        <v>244</v>
      </c>
      <c r="H40" s="432">
        <v>244</v>
      </c>
      <c r="I40" s="423">
        <v>244</v>
      </c>
      <c r="J40" s="348">
        <v>244</v>
      </c>
      <c r="K40" s="346">
        <v>244</v>
      </c>
    </row>
    <row r="41" spans="1:11" s="38" customFormat="1" ht="12" customHeight="1" x14ac:dyDescent="0.2">
      <c r="A41" s="33" t="s">
        <v>79</v>
      </c>
      <c r="B41" s="439" t="s">
        <v>80</v>
      </c>
      <c r="C41" s="412"/>
      <c r="D41" s="430"/>
      <c r="E41" s="432"/>
      <c r="F41" s="423"/>
      <c r="G41" s="430"/>
      <c r="H41" s="432"/>
      <c r="I41" s="423"/>
      <c r="J41" s="348"/>
      <c r="K41" s="346"/>
    </row>
    <row r="42" spans="1:11" s="38" customFormat="1" ht="12" customHeight="1" x14ac:dyDescent="0.2">
      <c r="A42" s="33" t="s">
        <v>81</v>
      </c>
      <c r="B42" s="439" t="s">
        <v>82</v>
      </c>
      <c r="C42" s="412"/>
      <c r="D42" s="430"/>
      <c r="E42" s="432"/>
      <c r="F42" s="423"/>
      <c r="G42" s="430"/>
      <c r="H42" s="432"/>
      <c r="I42" s="423"/>
      <c r="J42" s="348"/>
      <c r="K42" s="346"/>
    </row>
    <row r="43" spans="1:11" s="38" customFormat="1" ht="12" customHeight="1" x14ac:dyDescent="0.2">
      <c r="A43" s="33" t="s">
        <v>83</v>
      </c>
      <c r="B43" s="439" t="s">
        <v>84</v>
      </c>
      <c r="C43" s="412"/>
      <c r="D43" s="430"/>
      <c r="E43" s="432"/>
      <c r="F43" s="423">
        <v>100</v>
      </c>
      <c r="G43" s="430">
        <v>100</v>
      </c>
      <c r="H43" s="432">
        <v>50</v>
      </c>
      <c r="I43" s="423">
        <v>100</v>
      </c>
      <c r="J43" s="348">
        <v>100</v>
      </c>
      <c r="K43" s="346">
        <v>50</v>
      </c>
    </row>
    <row r="44" spans="1:11" s="38" customFormat="1" ht="12" customHeight="1" x14ac:dyDescent="0.2">
      <c r="A44" s="33" t="s">
        <v>85</v>
      </c>
      <c r="B44" s="439" t="s">
        <v>86</v>
      </c>
      <c r="C44" s="412"/>
      <c r="D44" s="430"/>
      <c r="E44" s="432"/>
      <c r="F44" s="423">
        <v>288</v>
      </c>
      <c r="G44" s="430">
        <v>288</v>
      </c>
      <c r="H44" s="432">
        <v>144</v>
      </c>
      <c r="I44" s="423">
        <v>288</v>
      </c>
      <c r="J44" s="348">
        <v>288</v>
      </c>
      <c r="K44" s="346">
        <v>144</v>
      </c>
    </row>
    <row r="45" spans="1:11" s="38" customFormat="1" ht="12" customHeight="1" x14ac:dyDescent="0.2">
      <c r="A45" s="33" t="s">
        <v>87</v>
      </c>
      <c r="B45" s="439" t="s">
        <v>88</v>
      </c>
      <c r="C45" s="412"/>
      <c r="D45" s="430"/>
      <c r="E45" s="432"/>
      <c r="F45" s="423"/>
      <c r="G45" s="430"/>
      <c r="H45" s="432"/>
      <c r="I45" s="423"/>
      <c r="J45" s="348"/>
      <c r="K45" s="346"/>
    </row>
    <row r="46" spans="1:11" s="38" customFormat="1" ht="12" customHeight="1" x14ac:dyDescent="0.2">
      <c r="A46" s="33" t="s">
        <v>89</v>
      </c>
      <c r="B46" s="439" t="s">
        <v>90</v>
      </c>
      <c r="C46" s="415"/>
      <c r="D46" s="431"/>
      <c r="E46" s="433"/>
      <c r="F46" s="425"/>
      <c r="G46" s="431"/>
      <c r="H46" s="433"/>
      <c r="I46" s="425"/>
      <c r="J46" s="359"/>
      <c r="K46" s="357"/>
    </row>
    <row r="47" spans="1:11" s="38" customFormat="1" ht="12" customHeight="1" x14ac:dyDescent="0.2">
      <c r="A47" s="39" t="s">
        <v>91</v>
      </c>
      <c r="B47" s="440" t="s">
        <v>92</v>
      </c>
      <c r="C47" s="415"/>
      <c r="D47" s="431"/>
      <c r="E47" s="433"/>
      <c r="F47" s="425"/>
      <c r="G47" s="431"/>
      <c r="H47" s="433"/>
      <c r="I47" s="426"/>
      <c r="J47" s="362"/>
      <c r="K47" s="360"/>
    </row>
    <row r="48" spans="1:11" s="38" customFormat="1" ht="12" customHeight="1" thickBot="1" x14ac:dyDescent="0.25">
      <c r="A48" s="39" t="s">
        <v>93</v>
      </c>
      <c r="B48" s="440" t="s">
        <v>94</v>
      </c>
      <c r="C48" s="416"/>
      <c r="D48" s="462"/>
      <c r="E48" s="463"/>
      <c r="F48" s="426"/>
      <c r="G48" s="462"/>
      <c r="H48" s="463"/>
      <c r="I48" s="426"/>
      <c r="J48" s="362"/>
      <c r="K48" s="360"/>
    </row>
    <row r="49" spans="1:11" s="38" customFormat="1" ht="12" customHeight="1" thickBot="1" x14ac:dyDescent="0.3">
      <c r="A49" s="22" t="s">
        <v>95</v>
      </c>
      <c r="B49" s="437" t="s">
        <v>96</v>
      </c>
      <c r="C49" s="409">
        <f t="shared" ref="C49:F49" si="5">SUM(C50:C54)</f>
        <v>0</v>
      </c>
      <c r="D49" s="339"/>
      <c r="E49" s="458"/>
      <c r="F49" s="349">
        <f t="shared" si="5"/>
        <v>0</v>
      </c>
      <c r="G49" s="339"/>
      <c r="H49" s="458"/>
      <c r="I49" s="349">
        <f t="shared" ref="I49" si="6">SUM(I50:I54)</f>
        <v>0</v>
      </c>
      <c r="J49" s="349"/>
      <c r="K49" s="340"/>
    </row>
    <row r="50" spans="1:11" s="38" customFormat="1" ht="12" customHeight="1" x14ac:dyDescent="0.2">
      <c r="A50" s="27" t="s">
        <v>97</v>
      </c>
      <c r="B50" s="438" t="s">
        <v>98</v>
      </c>
      <c r="C50" s="417"/>
      <c r="D50" s="464"/>
      <c r="E50" s="465"/>
      <c r="F50" s="427"/>
      <c r="G50" s="464"/>
      <c r="H50" s="465"/>
      <c r="I50" s="427"/>
      <c r="J50" s="365"/>
      <c r="K50" s="363"/>
    </row>
    <row r="51" spans="1:11" s="38" customFormat="1" ht="12" customHeight="1" x14ac:dyDescent="0.2">
      <c r="A51" s="33" t="s">
        <v>99</v>
      </c>
      <c r="B51" s="439" t="s">
        <v>100</v>
      </c>
      <c r="C51" s="415"/>
      <c r="D51" s="431"/>
      <c r="E51" s="433"/>
      <c r="F51" s="425"/>
      <c r="G51" s="431"/>
      <c r="H51" s="433"/>
      <c r="I51" s="425"/>
      <c r="J51" s="359"/>
      <c r="K51" s="357"/>
    </row>
    <row r="52" spans="1:11" s="38" customFormat="1" ht="12" customHeight="1" x14ac:dyDescent="0.2">
      <c r="A52" s="33" t="s">
        <v>101</v>
      </c>
      <c r="B52" s="439" t="s">
        <v>102</v>
      </c>
      <c r="C52" s="415"/>
      <c r="D52" s="431"/>
      <c r="E52" s="433"/>
      <c r="F52" s="425"/>
      <c r="G52" s="431"/>
      <c r="H52" s="433"/>
      <c r="I52" s="425"/>
      <c r="J52" s="359"/>
      <c r="K52" s="357"/>
    </row>
    <row r="53" spans="1:11" s="38" customFormat="1" ht="12" customHeight="1" x14ac:dyDescent="0.2">
      <c r="A53" s="33" t="s">
        <v>103</v>
      </c>
      <c r="B53" s="439" t="s">
        <v>104</v>
      </c>
      <c r="C53" s="415"/>
      <c r="D53" s="431"/>
      <c r="E53" s="433"/>
      <c r="F53" s="425"/>
      <c r="G53" s="431"/>
      <c r="H53" s="433"/>
      <c r="I53" s="425"/>
      <c r="J53" s="359"/>
      <c r="K53" s="357"/>
    </row>
    <row r="54" spans="1:11" s="38" customFormat="1" ht="12" customHeight="1" thickBot="1" x14ac:dyDescent="0.25">
      <c r="A54" s="39" t="s">
        <v>105</v>
      </c>
      <c r="B54" s="440" t="s">
        <v>106</v>
      </c>
      <c r="C54" s="416"/>
      <c r="D54" s="462"/>
      <c r="E54" s="463"/>
      <c r="F54" s="426"/>
      <c r="G54" s="462"/>
      <c r="H54" s="463"/>
      <c r="I54" s="426"/>
      <c r="J54" s="362"/>
      <c r="K54" s="360"/>
    </row>
    <row r="55" spans="1:11" s="38" customFormat="1" ht="12" customHeight="1" thickBot="1" x14ac:dyDescent="0.3">
      <c r="A55" s="22" t="s">
        <v>107</v>
      </c>
      <c r="B55" s="437" t="s">
        <v>108</v>
      </c>
      <c r="C55" s="409">
        <f t="shared" ref="C55:F55" si="7">SUM(C56:C58)</f>
        <v>0</v>
      </c>
      <c r="D55" s="339"/>
      <c r="E55" s="458"/>
      <c r="F55" s="349">
        <f t="shared" si="7"/>
        <v>0</v>
      </c>
      <c r="G55" s="339"/>
      <c r="H55" s="458"/>
      <c r="I55" s="349">
        <f t="shared" ref="I55" si="8">SUM(I56:I58)</f>
        <v>0</v>
      </c>
      <c r="J55" s="349"/>
      <c r="K55" s="340"/>
    </row>
    <row r="56" spans="1:11" s="38" customFormat="1" ht="12" customHeight="1" x14ac:dyDescent="0.2">
      <c r="A56" s="27" t="s">
        <v>109</v>
      </c>
      <c r="B56" s="438" t="s">
        <v>110</v>
      </c>
      <c r="C56" s="411"/>
      <c r="D56" s="456"/>
      <c r="E56" s="457"/>
      <c r="F56" s="422"/>
      <c r="G56" s="456"/>
      <c r="H56" s="457"/>
      <c r="I56" s="422"/>
      <c r="J56" s="345"/>
      <c r="K56" s="343"/>
    </row>
    <row r="57" spans="1:11" s="38" customFormat="1" ht="12" customHeight="1" x14ac:dyDescent="0.2">
      <c r="A57" s="33" t="s">
        <v>111</v>
      </c>
      <c r="B57" s="439" t="s">
        <v>112</v>
      </c>
      <c r="C57" s="412"/>
      <c r="D57" s="430"/>
      <c r="E57" s="432"/>
      <c r="F57" s="423"/>
      <c r="G57" s="430"/>
      <c r="H57" s="432"/>
      <c r="I57" s="423"/>
      <c r="J57" s="348"/>
      <c r="K57" s="346"/>
    </row>
    <row r="58" spans="1:11" s="38" customFormat="1" ht="12" customHeight="1" x14ac:dyDescent="0.2">
      <c r="A58" s="33" t="s">
        <v>113</v>
      </c>
      <c r="B58" s="439" t="s">
        <v>114</v>
      </c>
      <c r="C58" s="412"/>
      <c r="D58" s="430"/>
      <c r="E58" s="432"/>
      <c r="F58" s="423"/>
      <c r="G58" s="430"/>
      <c r="H58" s="432"/>
      <c r="I58" s="423"/>
      <c r="J58" s="348"/>
      <c r="K58" s="346"/>
    </row>
    <row r="59" spans="1:11" s="38" customFormat="1" ht="12" customHeight="1" thickBot="1" x14ac:dyDescent="0.25">
      <c r="A59" s="39" t="s">
        <v>115</v>
      </c>
      <c r="B59" s="440" t="s">
        <v>116</v>
      </c>
      <c r="C59" s="413"/>
      <c r="D59" s="459"/>
      <c r="E59" s="460"/>
      <c r="F59" s="424"/>
      <c r="G59" s="459"/>
      <c r="H59" s="460"/>
      <c r="I59" s="424"/>
      <c r="J59" s="352"/>
      <c r="K59" s="350"/>
    </row>
    <row r="60" spans="1:11" s="38" customFormat="1" ht="12" customHeight="1" thickBot="1" x14ac:dyDescent="0.3">
      <c r="A60" s="22" t="s">
        <v>117</v>
      </c>
      <c r="B60" s="441" t="s">
        <v>118</v>
      </c>
      <c r="C60" s="409">
        <f t="shared" ref="C60:F60" si="9">SUM(C61:C63)</f>
        <v>0</v>
      </c>
      <c r="D60" s="339"/>
      <c r="E60" s="458"/>
      <c r="F60" s="349">
        <f t="shared" si="9"/>
        <v>0</v>
      </c>
      <c r="G60" s="339"/>
      <c r="H60" s="458"/>
      <c r="I60" s="349">
        <f t="shared" ref="I60" si="10">SUM(I61:I63)</f>
        <v>0</v>
      </c>
      <c r="J60" s="349"/>
      <c r="K60" s="340"/>
    </row>
    <row r="61" spans="1:11" s="38" customFormat="1" ht="12" customHeight="1" x14ac:dyDescent="0.2">
      <c r="A61" s="27" t="s">
        <v>119</v>
      </c>
      <c r="B61" s="438" t="s">
        <v>120</v>
      </c>
      <c r="C61" s="417"/>
      <c r="D61" s="464"/>
      <c r="E61" s="465"/>
      <c r="F61" s="427"/>
      <c r="G61" s="464"/>
      <c r="H61" s="465"/>
      <c r="I61" s="425"/>
      <c r="J61" s="359"/>
      <c r="K61" s="357"/>
    </row>
    <row r="62" spans="1:11" s="38" customFormat="1" ht="12" customHeight="1" x14ac:dyDescent="0.2">
      <c r="A62" s="33" t="s">
        <v>121</v>
      </c>
      <c r="B62" s="439" t="s">
        <v>122</v>
      </c>
      <c r="C62" s="415"/>
      <c r="D62" s="431"/>
      <c r="E62" s="433"/>
      <c r="F62" s="425"/>
      <c r="G62" s="431"/>
      <c r="H62" s="433"/>
      <c r="I62" s="425"/>
      <c r="J62" s="359"/>
      <c r="K62" s="357"/>
    </row>
    <row r="63" spans="1:11" s="38" customFormat="1" ht="12" customHeight="1" x14ac:dyDescent="0.2">
      <c r="A63" s="33" t="s">
        <v>123</v>
      </c>
      <c r="B63" s="439" t="s">
        <v>124</v>
      </c>
      <c r="C63" s="415"/>
      <c r="D63" s="431"/>
      <c r="E63" s="433"/>
      <c r="F63" s="425"/>
      <c r="G63" s="431"/>
      <c r="H63" s="433"/>
      <c r="I63" s="425"/>
      <c r="J63" s="359"/>
      <c r="K63" s="357"/>
    </row>
    <row r="64" spans="1:11" s="38" customFormat="1" ht="12" customHeight="1" thickBot="1" x14ac:dyDescent="0.25">
      <c r="A64" s="39" t="s">
        <v>125</v>
      </c>
      <c r="B64" s="440" t="s">
        <v>126</v>
      </c>
      <c r="C64" s="416"/>
      <c r="D64" s="462"/>
      <c r="E64" s="463"/>
      <c r="F64" s="426"/>
      <c r="G64" s="462"/>
      <c r="H64" s="463"/>
      <c r="I64" s="425"/>
      <c r="J64" s="359"/>
      <c r="K64" s="357"/>
    </row>
    <row r="65" spans="1:11" s="38" customFormat="1" ht="12" customHeight="1" thickBot="1" x14ac:dyDescent="0.3">
      <c r="A65" s="22" t="s">
        <v>127</v>
      </c>
      <c r="B65" s="437" t="s">
        <v>128</v>
      </c>
      <c r="C65" s="414">
        <f t="shared" ref="C65:F65" si="11">+C8+C15+C22+C29+C37+C49+C55+C60</f>
        <v>0</v>
      </c>
      <c r="D65" s="353"/>
      <c r="E65" s="461"/>
      <c r="F65" s="356">
        <f t="shared" si="11"/>
        <v>632</v>
      </c>
      <c r="G65" s="353">
        <v>632</v>
      </c>
      <c r="H65" s="461">
        <v>438</v>
      </c>
      <c r="I65" s="356">
        <v>632</v>
      </c>
      <c r="J65" s="356">
        <v>632</v>
      </c>
      <c r="K65" s="354">
        <v>438</v>
      </c>
    </row>
    <row r="66" spans="1:11" s="38" customFormat="1" ht="12" customHeight="1" thickBot="1" x14ac:dyDescent="0.2">
      <c r="A66" s="58" t="s">
        <v>129</v>
      </c>
      <c r="B66" s="441" t="s">
        <v>130</v>
      </c>
      <c r="C66" s="409">
        <f t="shared" ref="C66:F66" si="12">SUM(C67:C69)</f>
        <v>0</v>
      </c>
      <c r="D66" s="339"/>
      <c r="E66" s="458"/>
      <c r="F66" s="349">
        <f t="shared" si="12"/>
        <v>0</v>
      </c>
      <c r="G66" s="339"/>
      <c r="H66" s="458"/>
      <c r="I66" s="349">
        <f t="shared" ref="I66" si="13">SUM(I67:I69)</f>
        <v>0</v>
      </c>
      <c r="J66" s="349"/>
      <c r="K66" s="340"/>
    </row>
    <row r="67" spans="1:11" s="38" customFormat="1" ht="12" customHeight="1" x14ac:dyDescent="0.2">
      <c r="A67" s="27" t="s">
        <v>131</v>
      </c>
      <c r="B67" s="438" t="s">
        <v>132</v>
      </c>
      <c r="C67" s="417"/>
      <c r="D67" s="464"/>
      <c r="E67" s="465"/>
      <c r="F67" s="427"/>
      <c r="G67" s="464"/>
      <c r="H67" s="465"/>
      <c r="I67" s="425"/>
      <c r="J67" s="359"/>
      <c r="K67" s="357"/>
    </row>
    <row r="68" spans="1:11" s="38" customFormat="1" ht="12" customHeight="1" x14ac:dyDescent="0.2">
      <c r="A68" s="33" t="s">
        <v>133</v>
      </c>
      <c r="B68" s="439" t="s">
        <v>134</v>
      </c>
      <c r="C68" s="415"/>
      <c r="D68" s="431"/>
      <c r="E68" s="433"/>
      <c r="F68" s="425"/>
      <c r="G68" s="431"/>
      <c r="H68" s="433"/>
      <c r="I68" s="425"/>
      <c r="J68" s="359"/>
      <c r="K68" s="357"/>
    </row>
    <row r="69" spans="1:11" s="38" customFormat="1" ht="12" customHeight="1" thickBot="1" x14ac:dyDescent="0.25">
      <c r="A69" s="39" t="s">
        <v>135</v>
      </c>
      <c r="B69" s="443" t="s">
        <v>136</v>
      </c>
      <c r="C69" s="416"/>
      <c r="D69" s="462"/>
      <c r="E69" s="463"/>
      <c r="F69" s="426"/>
      <c r="G69" s="462"/>
      <c r="H69" s="463"/>
      <c r="I69" s="425"/>
      <c r="J69" s="359"/>
      <c r="K69" s="357"/>
    </row>
    <row r="70" spans="1:11" s="38" customFormat="1" ht="12" customHeight="1" thickBot="1" x14ac:dyDescent="0.2">
      <c r="A70" s="58" t="s">
        <v>137</v>
      </c>
      <c r="B70" s="441" t="s">
        <v>138</v>
      </c>
      <c r="C70" s="409">
        <f t="shared" ref="C70:F70" si="14">SUM(C71:C74)</f>
        <v>0</v>
      </c>
      <c r="D70" s="339"/>
      <c r="E70" s="458"/>
      <c r="F70" s="349">
        <f t="shared" si="14"/>
        <v>0</v>
      </c>
      <c r="G70" s="339"/>
      <c r="H70" s="458"/>
      <c r="I70" s="349">
        <f t="shared" ref="I70" si="15">SUM(I71:I74)</f>
        <v>0</v>
      </c>
      <c r="J70" s="349"/>
      <c r="K70" s="340"/>
    </row>
    <row r="71" spans="1:11" s="38" customFormat="1" ht="12" customHeight="1" x14ac:dyDescent="0.2">
      <c r="A71" s="27" t="s">
        <v>139</v>
      </c>
      <c r="B71" s="438" t="s">
        <v>140</v>
      </c>
      <c r="C71" s="417"/>
      <c r="D71" s="464"/>
      <c r="E71" s="465"/>
      <c r="F71" s="427"/>
      <c r="G71" s="464"/>
      <c r="H71" s="465"/>
      <c r="I71" s="425"/>
      <c r="J71" s="359"/>
      <c r="K71" s="357"/>
    </row>
    <row r="72" spans="1:11" s="38" customFormat="1" ht="12" customHeight="1" x14ac:dyDescent="0.2">
      <c r="A72" s="33" t="s">
        <v>141</v>
      </c>
      <c r="B72" s="439" t="s">
        <v>142</v>
      </c>
      <c r="C72" s="415"/>
      <c r="D72" s="431"/>
      <c r="E72" s="433"/>
      <c r="F72" s="425"/>
      <c r="G72" s="431"/>
      <c r="H72" s="433"/>
      <c r="I72" s="425"/>
      <c r="J72" s="359"/>
      <c r="K72" s="357"/>
    </row>
    <row r="73" spans="1:11" s="38" customFormat="1" ht="12" customHeight="1" x14ac:dyDescent="0.2">
      <c r="A73" s="33" t="s">
        <v>143</v>
      </c>
      <c r="B73" s="439" t="s">
        <v>144</v>
      </c>
      <c r="C73" s="415"/>
      <c r="D73" s="431"/>
      <c r="E73" s="433"/>
      <c r="F73" s="425"/>
      <c r="G73" s="431"/>
      <c r="H73" s="433"/>
      <c r="I73" s="425"/>
      <c r="J73" s="359"/>
      <c r="K73" s="357"/>
    </row>
    <row r="74" spans="1:11" s="38" customFormat="1" ht="12" customHeight="1" thickBot="1" x14ac:dyDescent="0.25">
      <c r="A74" s="39" t="s">
        <v>145</v>
      </c>
      <c r="B74" s="440" t="s">
        <v>146</v>
      </c>
      <c r="C74" s="416"/>
      <c r="D74" s="462"/>
      <c r="E74" s="463"/>
      <c r="F74" s="426"/>
      <c r="G74" s="462"/>
      <c r="H74" s="463"/>
      <c r="I74" s="425"/>
      <c r="J74" s="359"/>
      <c r="K74" s="357"/>
    </row>
    <row r="75" spans="1:11" s="38" customFormat="1" ht="12" customHeight="1" thickBot="1" x14ac:dyDescent="0.2">
      <c r="A75" s="58" t="s">
        <v>147</v>
      </c>
      <c r="B75" s="441" t="s">
        <v>148</v>
      </c>
      <c r="C75" s="409">
        <f t="shared" ref="C75:F75" si="16">SUM(C76:C77)</f>
        <v>0</v>
      </c>
      <c r="D75" s="339"/>
      <c r="E75" s="458"/>
      <c r="F75" s="349">
        <f t="shared" si="16"/>
        <v>190</v>
      </c>
      <c r="G75" s="339">
        <v>1482</v>
      </c>
      <c r="H75" s="458">
        <v>1482</v>
      </c>
      <c r="I75" s="349">
        <f t="shared" ref="I75" si="17">SUM(I76:I77)</f>
        <v>190</v>
      </c>
      <c r="J75" s="349">
        <v>1482</v>
      </c>
      <c r="K75" s="340">
        <v>1482</v>
      </c>
    </row>
    <row r="76" spans="1:11" s="38" customFormat="1" ht="12" customHeight="1" x14ac:dyDescent="0.2">
      <c r="A76" s="27" t="s">
        <v>149</v>
      </c>
      <c r="B76" s="438" t="s">
        <v>150</v>
      </c>
      <c r="C76" s="417"/>
      <c r="D76" s="464"/>
      <c r="E76" s="465"/>
      <c r="F76" s="427">
        <v>190</v>
      </c>
      <c r="G76" s="464">
        <v>1482</v>
      </c>
      <c r="H76" s="465">
        <v>1482</v>
      </c>
      <c r="I76" s="425">
        <v>190</v>
      </c>
      <c r="J76" s="359">
        <v>1482</v>
      </c>
      <c r="K76" s="357">
        <v>1482</v>
      </c>
    </row>
    <row r="77" spans="1:11" s="38" customFormat="1" ht="12" customHeight="1" thickBot="1" x14ac:dyDescent="0.25">
      <c r="A77" s="39" t="s">
        <v>151</v>
      </c>
      <c r="B77" s="440" t="s">
        <v>152</v>
      </c>
      <c r="C77" s="416"/>
      <c r="D77" s="462"/>
      <c r="E77" s="463"/>
      <c r="F77" s="426"/>
      <c r="G77" s="462"/>
      <c r="H77" s="463"/>
      <c r="I77" s="425"/>
      <c r="J77" s="359"/>
      <c r="K77" s="357"/>
    </row>
    <row r="78" spans="1:11" s="32" customFormat="1" ht="12" customHeight="1" thickBot="1" x14ac:dyDescent="0.2">
      <c r="A78" s="58" t="s">
        <v>153</v>
      </c>
      <c r="B78" s="441" t="s">
        <v>154</v>
      </c>
      <c r="C78" s="409">
        <f t="shared" ref="C78:F78" si="18">SUM(C79:C82)</f>
        <v>3774</v>
      </c>
      <c r="D78" s="339">
        <v>5504</v>
      </c>
      <c r="E78" s="458">
        <v>5459</v>
      </c>
      <c r="F78" s="349">
        <f t="shared" si="18"/>
        <v>33965</v>
      </c>
      <c r="G78" s="339">
        <v>49534</v>
      </c>
      <c r="H78" s="458">
        <v>49133</v>
      </c>
      <c r="I78" s="349">
        <f t="shared" ref="I78" si="19">SUM(I79:I82)</f>
        <v>37739</v>
      </c>
      <c r="J78" s="349">
        <v>55038</v>
      </c>
      <c r="K78" s="340">
        <v>54592</v>
      </c>
    </row>
    <row r="79" spans="1:11" s="38" customFormat="1" ht="12" customHeight="1" x14ac:dyDescent="0.2">
      <c r="A79" s="27" t="s">
        <v>155</v>
      </c>
      <c r="B79" s="438" t="s">
        <v>156</v>
      </c>
      <c r="C79" s="417"/>
      <c r="D79" s="464"/>
      <c r="E79" s="465"/>
      <c r="F79" s="427"/>
      <c r="G79" s="464"/>
      <c r="H79" s="465"/>
      <c r="I79" s="425"/>
      <c r="J79" s="359"/>
      <c r="K79" s="357"/>
    </row>
    <row r="80" spans="1:11" s="38" customFormat="1" ht="12" customHeight="1" x14ac:dyDescent="0.2">
      <c r="A80" s="33" t="s">
        <v>157</v>
      </c>
      <c r="B80" s="439" t="s">
        <v>158</v>
      </c>
      <c r="C80" s="415"/>
      <c r="D80" s="431"/>
      <c r="E80" s="433"/>
      <c r="F80" s="425"/>
      <c r="G80" s="431"/>
      <c r="H80" s="433"/>
      <c r="I80" s="425"/>
      <c r="J80" s="359"/>
      <c r="K80" s="357"/>
    </row>
    <row r="81" spans="1:11" s="38" customFormat="1" ht="12" customHeight="1" x14ac:dyDescent="0.2">
      <c r="A81" s="39" t="s">
        <v>159</v>
      </c>
      <c r="B81" s="440" t="s">
        <v>160</v>
      </c>
      <c r="C81" s="415"/>
      <c r="D81" s="431"/>
      <c r="E81" s="433"/>
      <c r="F81" s="425"/>
      <c r="G81" s="431"/>
      <c r="H81" s="433"/>
      <c r="I81" s="425"/>
      <c r="J81" s="359"/>
      <c r="K81" s="357"/>
    </row>
    <row r="82" spans="1:11" s="38" customFormat="1" ht="12" customHeight="1" thickBot="1" x14ac:dyDescent="0.25">
      <c r="A82" s="61" t="s">
        <v>161</v>
      </c>
      <c r="B82" s="444" t="s">
        <v>162</v>
      </c>
      <c r="C82" s="416">
        <v>3774</v>
      </c>
      <c r="D82" s="462">
        <v>5504</v>
      </c>
      <c r="E82" s="463">
        <v>5459</v>
      </c>
      <c r="F82" s="426">
        <v>33965</v>
      </c>
      <c r="G82" s="462">
        <v>49534</v>
      </c>
      <c r="H82" s="463">
        <v>49133</v>
      </c>
      <c r="I82" s="368">
        <v>37739</v>
      </c>
      <c r="J82" s="369">
        <v>55038</v>
      </c>
      <c r="K82" s="366">
        <v>54592</v>
      </c>
    </row>
    <row r="83" spans="1:11" s="38" customFormat="1" ht="12" customHeight="1" thickBot="1" x14ac:dyDescent="0.2">
      <c r="A83" s="58" t="s">
        <v>163</v>
      </c>
      <c r="B83" s="441" t="s">
        <v>164</v>
      </c>
      <c r="C83" s="409">
        <f t="shared" ref="C83:F83" si="20">SUM(C84:C87)</f>
        <v>0</v>
      </c>
      <c r="D83" s="339"/>
      <c r="E83" s="458"/>
      <c r="F83" s="349">
        <f t="shared" si="20"/>
        <v>0</v>
      </c>
      <c r="G83" s="339"/>
      <c r="H83" s="458"/>
      <c r="I83" s="349">
        <f t="shared" ref="I83" si="21">SUM(I84:I87)</f>
        <v>0</v>
      </c>
      <c r="J83" s="349"/>
      <c r="K83" s="340"/>
    </row>
    <row r="84" spans="1:11" s="38" customFormat="1" ht="12" customHeight="1" x14ac:dyDescent="0.2">
      <c r="A84" s="65" t="s">
        <v>165</v>
      </c>
      <c r="B84" s="438" t="s">
        <v>166</v>
      </c>
      <c r="C84" s="417"/>
      <c r="D84" s="464"/>
      <c r="E84" s="465"/>
      <c r="F84" s="427"/>
      <c r="G84" s="464"/>
      <c r="H84" s="465"/>
      <c r="I84" s="425"/>
      <c r="J84" s="359"/>
      <c r="K84" s="357"/>
    </row>
    <row r="85" spans="1:11" s="38" customFormat="1" ht="12" customHeight="1" x14ac:dyDescent="0.2">
      <c r="A85" s="66" t="s">
        <v>167</v>
      </c>
      <c r="B85" s="439" t="s">
        <v>168</v>
      </c>
      <c r="C85" s="415"/>
      <c r="D85" s="431"/>
      <c r="E85" s="433"/>
      <c r="F85" s="425"/>
      <c r="G85" s="431"/>
      <c r="H85" s="433"/>
      <c r="I85" s="425"/>
      <c r="J85" s="359"/>
      <c r="K85" s="357"/>
    </row>
    <row r="86" spans="1:11" s="38" customFormat="1" ht="12" customHeight="1" x14ac:dyDescent="0.2">
      <c r="A86" s="66" t="s">
        <v>169</v>
      </c>
      <c r="B86" s="439" t="s">
        <v>170</v>
      </c>
      <c r="C86" s="415"/>
      <c r="D86" s="431"/>
      <c r="E86" s="433"/>
      <c r="F86" s="425"/>
      <c r="G86" s="431"/>
      <c r="H86" s="433"/>
      <c r="I86" s="425"/>
      <c r="J86" s="359"/>
      <c r="K86" s="357"/>
    </row>
    <row r="87" spans="1:11" s="32" customFormat="1" ht="12" customHeight="1" thickBot="1" x14ac:dyDescent="0.25">
      <c r="A87" s="67" t="s">
        <v>171</v>
      </c>
      <c r="B87" s="440" t="s">
        <v>172</v>
      </c>
      <c r="C87" s="416"/>
      <c r="D87" s="462"/>
      <c r="E87" s="463"/>
      <c r="F87" s="426"/>
      <c r="G87" s="462"/>
      <c r="H87" s="463"/>
      <c r="I87" s="425"/>
      <c r="J87" s="359"/>
      <c r="K87" s="357"/>
    </row>
    <row r="88" spans="1:11" s="32" customFormat="1" ht="12" customHeight="1" thickBot="1" x14ac:dyDescent="0.2">
      <c r="A88" s="466" t="s">
        <v>173</v>
      </c>
      <c r="B88" s="468" t="s">
        <v>174</v>
      </c>
      <c r="C88" s="419"/>
      <c r="D88" s="339"/>
      <c r="E88" s="458"/>
      <c r="F88" s="428"/>
      <c r="G88" s="339"/>
      <c r="H88" s="458"/>
      <c r="I88" s="428"/>
      <c r="J88" s="349"/>
      <c r="K88" s="340"/>
    </row>
    <row r="89" spans="1:11" s="32" customFormat="1" ht="12" customHeight="1" thickBot="1" x14ac:dyDescent="0.2">
      <c r="A89" s="58" t="s">
        <v>175</v>
      </c>
      <c r="B89" s="467" t="s">
        <v>176</v>
      </c>
      <c r="C89" s="469"/>
      <c r="D89" s="375"/>
      <c r="E89" s="470"/>
      <c r="F89" s="471"/>
      <c r="G89" s="375"/>
      <c r="H89" s="470"/>
      <c r="I89" s="428"/>
      <c r="J89" s="349"/>
      <c r="K89" s="340"/>
    </row>
    <row r="90" spans="1:11" s="32" customFormat="1" ht="12" customHeight="1" thickBot="1" x14ac:dyDescent="0.2">
      <c r="A90" s="58" t="s">
        <v>177</v>
      </c>
      <c r="B90" s="445" t="s">
        <v>178</v>
      </c>
      <c r="C90" s="414">
        <f t="shared" ref="C90:I90" si="22">+C66+C70+C75+C78+C83+C89+C88</f>
        <v>3774</v>
      </c>
      <c r="D90" s="353">
        <v>5504</v>
      </c>
      <c r="E90" s="461">
        <v>5459</v>
      </c>
      <c r="F90" s="356">
        <f t="shared" si="22"/>
        <v>34155</v>
      </c>
      <c r="G90" s="353">
        <v>51016</v>
      </c>
      <c r="H90" s="461">
        <v>50615</v>
      </c>
      <c r="I90" s="356">
        <f t="shared" si="22"/>
        <v>37929</v>
      </c>
      <c r="J90" s="356">
        <v>56520</v>
      </c>
      <c r="K90" s="354">
        <v>56074</v>
      </c>
    </row>
    <row r="91" spans="1:11" s="32" customFormat="1" ht="12" customHeight="1" thickBot="1" x14ac:dyDescent="0.2">
      <c r="A91" s="70" t="s">
        <v>179</v>
      </c>
      <c r="B91" s="446" t="s">
        <v>180</v>
      </c>
      <c r="C91" s="472">
        <f t="shared" ref="C91:I91" si="23">+C65+C90</f>
        <v>3774</v>
      </c>
      <c r="D91" s="473">
        <v>5504</v>
      </c>
      <c r="E91" s="474">
        <v>5459</v>
      </c>
      <c r="F91" s="475">
        <f t="shared" si="23"/>
        <v>34787</v>
      </c>
      <c r="G91" s="473">
        <v>51648</v>
      </c>
      <c r="H91" s="474">
        <v>51053</v>
      </c>
      <c r="I91" s="356">
        <f t="shared" si="23"/>
        <v>38561</v>
      </c>
      <c r="J91" s="353">
        <v>57152</v>
      </c>
      <c r="K91" s="354">
        <v>56512</v>
      </c>
    </row>
    <row r="92" spans="1:11" s="38" customFormat="1" ht="15" customHeight="1" x14ac:dyDescent="0.25">
      <c r="A92" s="72"/>
      <c r="B92" s="73"/>
      <c r="C92" s="370"/>
      <c r="D92" s="371"/>
      <c r="E92" s="371"/>
      <c r="F92" s="370"/>
      <c r="G92" s="371"/>
      <c r="H92" s="371"/>
      <c r="I92" s="370"/>
      <c r="J92" s="372"/>
      <c r="K92" s="371"/>
    </row>
    <row r="93" spans="1:11" s="19" customFormat="1" ht="16.5" customHeight="1" thickBot="1" x14ac:dyDescent="0.3">
      <c r="A93" s="75"/>
      <c r="B93" s="75" t="s">
        <v>181</v>
      </c>
      <c r="C93" s="337"/>
      <c r="D93" s="337"/>
      <c r="E93" s="337"/>
      <c r="F93" s="338"/>
      <c r="G93" s="338"/>
      <c r="H93" s="429"/>
      <c r="I93" s="337"/>
      <c r="J93" s="337"/>
      <c r="K93" s="337"/>
    </row>
    <row r="94" spans="1:11" s="80" customFormat="1" ht="12" customHeight="1" thickBot="1" x14ac:dyDescent="0.3">
      <c r="A94" s="76" t="s">
        <v>13</v>
      </c>
      <c r="B94" s="476" t="s">
        <v>182</v>
      </c>
      <c r="C94" s="409">
        <f t="shared" ref="C94:I94" si="24">+C95+C96+C97+C98+C99+C112</f>
        <v>3743</v>
      </c>
      <c r="D94" s="339">
        <v>5609</v>
      </c>
      <c r="E94" s="458">
        <v>5471</v>
      </c>
      <c r="F94" s="349">
        <f t="shared" si="24"/>
        <v>33886</v>
      </c>
      <c r="G94" s="339">
        <v>50903</v>
      </c>
      <c r="H94" s="458">
        <v>49661</v>
      </c>
      <c r="I94" s="349">
        <f t="shared" si="24"/>
        <v>37629</v>
      </c>
      <c r="J94" s="339">
        <v>56512</v>
      </c>
      <c r="K94" s="458">
        <v>55132</v>
      </c>
    </row>
    <row r="95" spans="1:11" ht="12" customHeight="1" x14ac:dyDescent="0.25">
      <c r="A95" s="81" t="s">
        <v>15</v>
      </c>
      <c r="B95" s="477" t="s">
        <v>183</v>
      </c>
      <c r="C95" s="411">
        <v>2393</v>
      </c>
      <c r="D95" s="456">
        <v>3877</v>
      </c>
      <c r="E95" s="457">
        <v>3739</v>
      </c>
      <c r="F95" s="422">
        <v>21541</v>
      </c>
      <c r="G95" s="456">
        <v>34894</v>
      </c>
      <c r="H95" s="457">
        <v>33654</v>
      </c>
      <c r="I95" s="422">
        <v>23934</v>
      </c>
      <c r="J95" s="456">
        <v>38771</v>
      </c>
      <c r="K95" s="457">
        <v>37393</v>
      </c>
    </row>
    <row r="96" spans="1:11" ht="12" customHeight="1" x14ac:dyDescent="0.25">
      <c r="A96" s="33" t="s">
        <v>17</v>
      </c>
      <c r="B96" s="478" t="s">
        <v>184</v>
      </c>
      <c r="C96" s="412">
        <v>656</v>
      </c>
      <c r="D96" s="430">
        <v>958</v>
      </c>
      <c r="E96" s="432">
        <v>958</v>
      </c>
      <c r="F96" s="423">
        <v>5907</v>
      </c>
      <c r="G96" s="430">
        <v>8620</v>
      </c>
      <c r="H96" s="432">
        <v>8620</v>
      </c>
      <c r="I96" s="423">
        <v>6563</v>
      </c>
      <c r="J96" s="430">
        <v>9578</v>
      </c>
      <c r="K96" s="432">
        <v>9578</v>
      </c>
    </row>
    <row r="97" spans="1:11" ht="12" customHeight="1" x14ac:dyDescent="0.25">
      <c r="A97" s="33" t="s">
        <v>19</v>
      </c>
      <c r="B97" s="478" t="s">
        <v>185</v>
      </c>
      <c r="C97" s="412">
        <v>694</v>
      </c>
      <c r="D97" s="430">
        <v>774</v>
      </c>
      <c r="E97" s="432">
        <v>774</v>
      </c>
      <c r="F97" s="423">
        <v>6248</v>
      </c>
      <c r="G97" s="430">
        <v>6969</v>
      </c>
      <c r="H97" s="432">
        <v>6967</v>
      </c>
      <c r="I97" s="423">
        <v>6942</v>
      </c>
      <c r="J97" s="430">
        <v>7743</v>
      </c>
      <c r="K97" s="432">
        <v>7741</v>
      </c>
    </row>
    <row r="98" spans="1:11" ht="12" customHeight="1" x14ac:dyDescent="0.25">
      <c r="A98" s="33" t="s">
        <v>21</v>
      </c>
      <c r="B98" s="479" t="s">
        <v>186</v>
      </c>
      <c r="C98" s="412"/>
      <c r="D98" s="430"/>
      <c r="E98" s="432"/>
      <c r="F98" s="423"/>
      <c r="G98" s="430">
        <v>415</v>
      </c>
      <c r="H98" s="432">
        <v>415</v>
      </c>
      <c r="I98" s="423"/>
      <c r="J98" s="430">
        <v>415</v>
      </c>
      <c r="K98" s="432">
        <v>415</v>
      </c>
    </row>
    <row r="99" spans="1:11" ht="12" customHeight="1" x14ac:dyDescent="0.25">
      <c r="A99" s="33" t="s">
        <v>187</v>
      </c>
      <c r="B99" s="87" t="s">
        <v>188</v>
      </c>
      <c r="C99" s="412"/>
      <c r="D99" s="430"/>
      <c r="E99" s="432"/>
      <c r="F99" s="423">
        <v>190</v>
      </c>
      <c r="G99" s="430">
        <v>5</v>
      </c>
      <c r="H99" s="432">
        <v>5</v>
      </c>
      <c r="I99" s="423">
        <v>190</v>
      </c>
      <c r="J99" s="430">
        <v>5</v>
      </c>
      <c r="K99" s="432">
        <v>5</v>
      </c>
    </row>
    <row r="100" spans="1:11" ht="12" customHeight="1" x14ac:dyDescent="0.25">
      <c r="A100" s="33" t="s">
        <v>25</v>
      </c>
      <c r="B100" s="478" t="s">
        <v>189</v>
      </c>
      <c r="C100" s="412"/>
      <c r="D100" s="430"/>
      <c r="E100" s="432"/>
      <c r="F100" s="423"/>
      <c r="G100" s="430"/>
      <c r="H100" s="432"/>
      <c r="I100" s="423"/>
      <c r="J100" s="430"/>
      <c r="K100" s="432"/>
    </row>
    <row r="101" spans="1:11" ht="12" customHeight="1" x14ac:dyDescent="0.2">
      <c r="A101" s="33" t="s">
        <v>190</v>
      </c>
      <c r="B101" s="480" t="s">
        <v>191</v>
      </c>
      <c r="C101" s="412"/>
      <c r="D101" s="430"/>
      <c r="E101" s="432"/>
      <c r="F101" s="423"/>
      <c r="G101" s="430"/>
      <c r="H101" s="432"/>
      <c r="I101" s="423"/>
      <c r="J101" s="430"/>
      <c r="K101" s="432"/>
    </row>
    <row r="102" spans="1:11" ht="12" customHeight="1" x14ac:dyDescent="0.2">
      <c r="A102" s="33" t="s">
        <v>192</v>
      </c>
      <c r="B102" s="480" t="s">
        <v>193</v>
      </c>
      <c r="C102" s="412"/>
      <c r="D102" s="430"/>
      <c r="E102" s="432"/>
      <c r="F102" s="423"/>
      <c r="G102" s="430"/>
      <c r="H102" s="432"/>
      <c r="I102" s="423"/>
      <c r="J102" s="430"/>
      <c r="K102" s="432"/>
    </row>
    <row r="103" spans="1:11" ht="12" customHeight="1" x14ac:dyDescent="0.2">
      <c r="A103" s="33" t="s">
        <v>194</v>
      </c>
      <c r="B103" s="480" t="s">
        <v>195</v>
      </c>
      <c r="C103" s="412"/>
      <c r="D103" s="430"/>
      <c r="E103" s="432"/>
      <c r="F103" s="423"/>
      <c r="G103" s="430"/>
      <c r="H103" s="432"/>
      <c r="I103" s="423"/>
      <c r="J103" s="430"/>
      <c r="K103" s="432"/>
    </row>
    <row r="104" spans="1:11" ht="12" customHeight="1" x14ac:dyDescent="0.25">
      <c r="A104" s="33" t="s">
        <v>196</v>
      </c>
      <c r="B104" s="481" t="s">
        <v>197</v>
      </c>
      <c r="C104" s="412"/>
      <c r="D104" s="430"/>
      <c r="E104" s="432"/>
      <c r="F104" s="423"/>
      <c r="G104" s="430"/>
      <c r="H104" s="432"/>
      <c r="I104" s="423"/>
      <c r="J104" s="430"/>
      <c r="K104" s="432"/>
    </row>
    <row r="105" spans="1:11" ht="12" customHeight="1" x14ac:dyDescent="0.25">
      <c r="A105" s="33" t="s">
        <v>198</v>
      </c>
      <c r="B105" s="481" t="s">
        <v>199</v>
      </c>
      <c r="C105" s="412"/>
      <c r="D105" s="430"/>
      <c r="E105" s="432"/>
      <c r="F105" s="423"/>
      <c r="G105" s="430"/>
      <c r="H105" s="432"/>
      <c r="I105" s="423"/>
      <c r="J105" s="430"/>
      <c r="K105" s="432"/>
    </row>
    <row r="106" spans="1:11" ht="12" customHeight="1" x14ac:dyDescent="0.2">
      <c r="A106" s="33" t="s">
        <v>200</v>
      </c>
      <c r="B106" s="480" t="s">
        <v>201</v>
      </c>
      <c r="C106" s="412"/>
      <c r="D106" s="430"/>
      <c r="E106" s="432"/>
      <c r="F106" s="423"/>
      <c r="G106" s="430"/>
      <c r="H106" s="432"/>
      <c r="I106" s="423"/>
      <c r="J106" s="430"/>
      <c r="K106" s="432"/>
    </row>
    <row r="107" spans="1:11" ht="12" customHeight="1" x14ac:dyDescent="0.2">
      <c r="A107" s="33" t="s">
        <v>202</v>
      </c>
      <c r="B107" s="480" t="s">
        <v>203</v>
      </c>
      <c r="C107" s="412"/>
      <c r="D107" s="430"/>
      <c r="E107" s="432"/>
      <c r="F107" s="423"/>
      <c r="G107" s="430"/>
      <c r="H107" s="432"/>
      <c r="I107" s="423"/>
      <c r="J107" s="430"/>
      <c r="K107" s="432"/>
    </row>
    <row r="108" spans="1:11" ht="12" customHeight="1" x14ac:dyDescent="0.25">
      <c r="A108" s="33" t="s">
        <v>204</v>
      </c>
      <c r="B108" s="481" t="s">
        <v>205</v>
      </c>
      <c r="C108" s="412"/>
      <c r="D108" s="430"/>
      <c r="E108" s="432"/>
      <c r="F108" s="423"/>
      <c r="G108" s="430"/>
      <c r="H108" s="432"/>
      <c r="I108" s="423"/>
      <c r="J108" s="430"/>
      <c r="K108" s="432"/>
    </row>
    <row r="109" spans="1:11" ht="12" customHeight="1" x14ac:dyDescent="0.25">
      <c r="A109" s="90" t="s">
        <v>206</v>
      </c>
      <c r="B109" s="482" t="s">
        <v>207</v>
      </c>
      <c r="C109" s="412"/>
      <c r="D109" s="430"/>
      <c r="E109" s="432"/>
      <c r="F109" s="423"/>
      <c r="G109" s="430"/>
      <c r="H109" s="432"/>
      <c r="I109" s="423"/>
      <c r="J109" s="430"/>
      <c r="K109" s="432"/>
    </row>
    <row r="110" spans="1:11" ht="12" customHeight="1" x14ac:dyDescent="0.25">
      <c r="A110" s="33" t="s">
        <v>208</v>
      </c>
      <c r="B110" s="482" t="s">
        <v>209</v>
      </c>
      <c r="C110" s="412"/>
      <c r="D110" s="430"/>
      <c r="E110" s="432"/>
      <c r="F110" s="423"/>
      <c r="G110" s="430"/>
      <c r="H110" s="432"/>
      <c r="I110" s="423"/>
      <c r="J110" s="430"/>
      <c r="K110" s="432"/>
    </row>
    <row r="111" spans="1:11" ht="12" customHeight="1" x14ac:dyDescent="0.25">
      <c r="A111" s="33" t="s">
        <v>210</v>
      </c>
      <c r="B111" s="481" t="s">
        <v>211</v>
      </c>
      <c r="C111" s="412"/>
      <c r="D111" s="430"/>
      <c r="E111" s="432"/>
      <c r="F111" s="423"/>
      <c r="G111" s="430"/>
      <c r="H111" s="432"/>
      <c r="I111" s="423"/>
      <c r="J111" s="430"/>
      <c r="K111" s="432"/>
    </row>
    <row r="112" spans="1:11" ht="12" customHeight="1" x14ac:dyDescent="0.25">
      <c r="A112" s="33" t="s">
        <v>212</v>
      </c>
      <c r="B112" s="479" t="s">
        <v>213</v>
      </c>
      <c r="C112" s="412"/>
      <c r="D112" s="430"/>
      <c r="E112" s="432"/>
      <c r="F112" s="423"/>
      <c r="G112" s="430"/>
      <c r="H112" s="432"/>
      <c r="I112" s="423"/>
      <c r="J112" s="430"/>
      <c r="K112" s="432"/>
    </row>
    <row r="113" spans="1:11" ht="12" customHeight="1" x14ac:dyDescent="0.25">
      <c r="A113" s="39" t="s">
        <v>214</v>
      </c>
      <c r="B113" s="478" t="s">
        <v>215</v>
      </c>
      <c r="C113" s="412"/>
      <c r="D113" s="430"/>
      <c r="E113" s="432"/>
      <c r="F113" s="423"/>
      <c r="G113" s="430"/>
      <c r="H113" s="432"/>
      <c r="I113" s="423"/>
      <c r="J113" s="430"/>
      <c r="K113" s="432"/>
    </row>
    <row r="114" spans="1:11" ht="12" customHeight="1" thickBot="1" x14ac:dyDescent="0.3">
      <c r="A114" s="61" t="s">
        <v>216</v>
      </c>
      <c r="B114" s="483" t="s">
        <v>217</v>
      </c>
      <c r="C114" s="413"/>
      <c r="D114" s="459"/>
      <c r="E114" s="460"/>
      <c r="F114" s="424"/>
      <c r="G114" s="459"/>
      <c r="H114" s="460"/>
      <c r="I114" s="424"/>
      <c r="J114" s="459"/>
      <c r="K114" s="460"/>
    </row>
    <row r="115" spans="1:11" ht="12" customHeight="1" thickBot="1" x14ac:dyDescent="0.3">
      <c r="A115" s="22" t="s">
        <v>27</v>
      </c>
      <c r="B115" s="484" t="s">
        <v>218</v>
      </c>
      <c r="C115" s="409">
        <f t="shared" ref="C115:I115" si="25">+C116+C118+C120</f>
        <v>0</v>
      </c>
      <c r="D115" s="339"/>
      <c r="E115" s="458"/>
      <c r="F115" s="349">
        <f t="shared" si="25"/>
        <v>300</v>
      </c>
      <c r="G115" s="339">
        <v>640</v>
      </c>
      <c r="H115" s="458">
        <v>640</v>
      </c>
      <c r="I115" s="349">
        <f t="shared" si="25"/>
        <v>300</v>
      </c>
      <c r="J115" s="339">
        <v>640</v>
      </c>
      <c r="K115" s="458">
        <v>640</v>
      </c>
    </row>
    <row r="116" spans="1:11" ht="12" customHeight="1" x14ac:dyDescent="0.25">
      <c r="A116" s="27" t="s">
        <v>29</v>
      </c>
      <c r="B116" s="478" t="s">
        <v>219</v>
      </c>
      <c r="C116" s="411"/>
      <c r="D116" s="456"/>
      <c r="E116" s="457"/>
      <c r="F116" s="422">
        <v>300</v>
      </c>
      <c r="G116" s="456">
        <v>640</v>
      </c>
      <c r="H116" s="457">
        <v>640</v>
      </c>
      <c r="I116" s="422">
        <v>300</v>
      </c>
      <c r="J116" s="456">
        <v>640</v>
      </c>
      <c r="K116" s="457">
        <v>640</v>
      </c>
    </row>
    <row r="117" spans="1:11" ht="12" customHeight="1" x14ac:dyDescent="0.25">
      <c r="A117" s="27" t="s">
        <v>31</v>
      </c>
      <c r="B117" s="485" t="s">
        <v>220</v>
      </c>
      <c r="C117" s="412"/>
      <c r="D117" s="430"/>
      <c r="E117" s="432"/>
      <c r="F117" s="423"/>
      <c r="G117" s="430"/>
      <c r="H117" s="432"/>
      <c r="I117" s="423"/>
      <c r="J117" s="430"/>
      <c r="K117" s="432"/>
    </row>
    <row r="118" spans="1:11" ht="12" customHeight="1" x14ac:dyDescent="0.25">
      <c r="A118" s="27" t="s">
        <v>33</v>
      </c>
      <c r="B118" s="485" t="s">
        <v>221</v>
      </c>
      <c r="C118" s="412"/>
      <c r="D118" s="430"/>
      <c r="E118" s="432"/>
      <c r="F118" s="423"/>
      <c r="G118" s="430"/>
      <c r="H118" s="432"/>
      <c r="I118" s="423"/>
      <c r="J118" s="430"/>
      <c r="K118" s="432"/>
    </row>
    <row r="119" spans="1:11" ht="12" customHeight="1" x14ac:dyDescent="0.25">
      <c r="A119" s="27" t="s">
        <v>35</v>
      </c>
      <c r="B119" s="485" t="s">
        <v>222</v>
      </c>
      <c r="C119" s="412"/>
      <c r="D119" s="430"/>
      <c r="E119" s="432"/>
      <c r="F119" s="423"/>
      <c r="G119" s="430"/>
      <c r="H119" s="432"/>
      <c r="I119" s="423"/>
      <c r="J119" s="430"/>
      <c r="K119" s="432"/>
    </row>
    <row r="120" spans="1:11" ht="12" customHeight="1" x14ac:dyDescent="0.25">
      <c r="A120" s="27" t="s">
        <v>37</v>
      </c>
      <c r="B120" s="486" t="s">
        <v>223</v>
      </c>
      <c r="C120" s="412"/>
      <c r="D120" s="430"/>
      <c r="E120" s="432"/>
      <c r="F120" s="423"/>
      <c r="G120" s="430"/>
      <c r="H120" s="432"/>
      <c r="I120" s="423"/>
      <c r="J120" s="430"/>
      <c r="K120" s="432"/>
    </row>
    <row r="121" spans="1:11" ht="12" customHeight="1" x14ac:dyDescent="0.25">
      <c r="A121" s="27" t="s">
        <v>39</v>
      </c>
      <c r="B121" s="487" t="s">
        <v>224</v>
      </c>
      <c r="C121" s="412"/>
      <c r="D121" s="430"/>
      <c r="E121" s="432"/>
      <c r="F121" s="423"/>
      <c r="G121" s="430"/>
      <c r="H121" s="432"/>
      <c r="I121" s="423"/>
      <c r="J121" s="430"/>
      <c r="K121" s="432"/>
    </row>
    <row r="122" spans="1:11" ht="12" customHeight="1" x14ac:dyDescent="0.25">
      <c r="A122" s="27" t="s">
        <v>225</v>
      </c>
      <c r="B122" s="488" t="s">
        <v>226</v>
      </c>
      <c r="C122" s="412"/>
      <c r="D122" s="430"/>
      <c r="E122" s="432"/>
      <c r="F122" s="423"/>
      <c r="G122" s="430"/>
      <c r="H122" s="432"/>
      <c r="I122" s="423"/>
      <c r="J122" s="430"/>
      <c r="K122" s="432"/>
    </row>
    <row r="123" spans="1:11" ht="12" customHeight="1" x14ac:dyDescent="0.25">
      <c r="A123" s="27" t="s">
        <v>227</v>
      </c>
      <c r="B123" s="481" t="s">
        <v>199</v>
      </c>
      <c r="C123" s="412"/>
      <c r="D123" s="430"/>
      <c r="E123" s="432"/>
      <c r="F123" s="423"/>
      <c r="G123" s="430"/>
      <c r="H123" s="432"/>
      <c r="I123" s="423"/>
      <c r="J123" s="430"/>
      <c r="K123" s="432"/>
    </row>
    <row r="124" spans="1:11" ht="12" customHeight="1" x14ac:dyDescent="0.25">
      <c r="A124" s="27" t="s">
        <v>228</v>
      </c>
      <c r="B124" s="481" t="s">
        <v>229</v>
      </c>
      <c r="C124" s="412"/>
      <c r="D124" s="430"/>
      <c r="E124" s="432"/>
      <c r="F124" s="423"/>
      <c r="G124" s="430"/>
      <c r="H124" s="432"/>
      <c r="I124" s="423"/>
      <c r="J124" s="430"/>
      <c r="K124" s="432"/>
    </row>
    <row r="125" spans="1:11" ht="12" customHeight="1" x14ac:dyDescent="0.25">
      <c r="A125" s="27" t="s">
        <v>230</v>
      </c>
      <c r="B125" s="481" t="s">
        <v>231</v>
      </c>
      <c r="C125" s="412"/>
      <c r="D125" s="430"/>
      <c r="E125" s="432"/>
      <c r="F125" s="423"/>
      <c r="G125" s="430"/>
      <c r="H125" s="432"/>
      <c r="I125" s="423"/>
      <c r="J125" s="430"/>
      <c r="K125" s="432"/>
    </row>
    <row r="126" spans="1:11" ht="12" customHeight="1" x14ac:dyDescent="0.25">
      <c r="A126" s="27" t="s">
        <v>232</v>
      </c>
      <c r="B126" s="481" t="s">
        <v>205</v>
      </c>
      <c r="C126" s="412"/>
      <c r="D126" s="430"/>
      <c r="E126" s="432"/>
      <c r="F126" s="423"/>
      <c r="G126" s="430"/>
      <c r="H126" s="432"/>
      <c r="I126" s="423"/>
      <c r="J126" s="430"/>
      <c r="K126" s="432"/>
    </row>
    <row r="127" spans="1:11" ht="12" customHeight="1" x14ac:dyDescent="0.25">
      <c r="A127" s="27" t="s">
        <v>233</v>
      </c>
      <c r="B127" s="481" t="s">
        <v>234</v>
      </c>
      <c r="C127" s="412"/>
      <c r="D127" s="430"/>
      <c r="E127" s="432"/>
      <c r="F127" s="423"/>
      <c r="G127" s="430"/>
      <c r="H127" s="432"/>
      <c r="I127" s="423"/>
      <c r="J127" s="430"/>
      <c r="K127" s="432"/>
    </row>
    <row r="128" spans="1:11" ht="12" customHeight="1" thickBot="1" x14ac:dyDescent="0.3">
      <c r="A128" s="90" t="s">
        <v>235</v>
      </c>
      <c r="B128" s="481" t="s">
        <v>236</v>
      </c>
      <c r="C128" s="413"/>
      <c r="D128" s="459"/>
      <c r="E128" s="460"/>
      <c r="F128" s="424"/>
      <c r="G128" s="459"/>
      <c r="H128" s="460"/>
      <c r="I128" s="424"/>
      <c r="J128" s="459"/>
      <c r="K128" s="460"/>
    </row>
    <row r="129" spans="1:11" ht="12" customHeight="1" thickBot="1" x14ac:dyDescent="0.3">
      <c r="A129" s="22" t="s">
        <v>41</v>
      </c>
      <c r="B129" s="489" t="s">
        <v>237</v>
      </c>
      <c r="C129" s="409">
        <f t="shared" ref="C129:I129" si="26">+C94+C115</f>
        <v>3743</v>
      </c>
      <c r="D129" s="339">
        <v>5609</v>
      </c>
      <c r="E129" s="458">
        <v>5471</v>
      </c>
      <c r="F129" s="349">
        <f t="shared" si="26"/>
        <v>34186</v>
      </c>
      <c r="G129" s="339">
        <v>51543</v>
      </c>
      <c r="H129" s="458">
        <v>50301</v>
      </c>
      <c r="I129" s="349">
        <f t="shared" si="26"/>
        <v>37929</v>
      </c>
      <c r="J129" s="339">
        <v>57152</v>
      </c>
      <c r="K129" s="458">
        <v>55772</v>
      </c>
    </row>
    <row r="130" spans="1:11" ht="12" customHeight="1" thickBot="1" x14ac:dyDescent="0.3">
      <c r="A130" s="22" t="s">
        <v>238</v>
      </c>
      <c r="B130" s="489" t="s">
        <v>239</v>
      </c>
      <c r="C130" s="409">
        <f t="shared" ref="C130:I130" si="27">+C131+C132+C133</f>
        <v>0</v>
      </c>
      <c r="D130" s="339"/>
      <c r="E130" s="458"/>
      <c r="F130" s="349">
        <f t="shared" si="27"/>
        <v>0</v>
      </c>
      <c r="G130" s="339"/>
      <c r="H130" s="458"/>
      <c r="I130" s="349">
        <f t="shared" si="27"/>
        <v>0</v>
      </c>
      <c r="J130" s="339"/>
      <c r="K130" s="458"/>
    </row>
    <row r="131" spans="1:11" s="80" customFormat="1" ht="12" customHeight="1" x14ac:dyDescent="0.25">
      <c r="A131" s="27" t="s">
        <v>57</v>
      </c>
      <c r="B131" s="490" t="s">
        <v>240</v>
      </c>
      <c r="C131" s="411"/>
      <c r="D131" s="456"/>
      <c r="E131" s="457"/>
      <c r="F131" s="422"/>
      <c r="G131" s="456"/>
      <c r="H131" s="457"/>
      <c r="I131" s="422"/>
      <c r="J131" s="456"/>
      <c r="K131" s="457"/>
    </row>
    <row r="132" spans="1:11" ht="12" customHeight="1" x14ac:dyDescent="0.25">
      <c r="A132" s="27" t="s">
        <v>59</v>
      </c>
      <c r="B132" s="490" t="s">
        <v>241</v>
      </c>
      <c r="C132" s="412"/>
      <c r="D132" s="430"/>
      <c r="E132" s="432"/>
      <c r="F132" s="423"/>
      <c r="G132" s="430"/>
      <c r="H132" s="432"/>
      <c r="I132" s="423"/>
      <c r="J132" s="430"/>
      <c r="K132" s="432"/>
    </row>
    <row r="133" spans="1:11" ht="12" customHeight="1" thickBot="1" x14ac:dyDescent="0.3">
      <c r="A133" s="90" t="s">
        <v>61</v>
      </c>
      <c r="B133" s="491" t="s">
        <v>242</v>
      </c>
      <c r="C133" s="413"/>
      <c r="D133" s="459"/>
      <c r="E133" s="460"/>
      <c r="F133" s="424"/>
      <c r="G133" s="459"/>
      <c r="H133" s="460"/>
      <c r="I133" s="424"/>
      <c r="J133" s="459"/>
      <c r="K133" s="460"/>
    </row>
    <row r="134" spans="1:11" ht="12" customHeight="1" thickBot="1" x14ac:dyDescent="0.3">
      <c r="A134" s="22" t="s">
        <v>71</v>
      </c>
      <c r="B134" s="489" t="s">
        <v>243</v>
      </c>
      <c r="C134" s="409">
        <f t="shared" ref="C134:I134" si="28">+C135+C136+C137+C138+C139+C140</f>
        <v>0</v>
      </c>
      <c r="D134" s="339"/>
      <c r="E134" s="458"/>
      <c r="F134" s="349">
        <f t="shared" si="28"/>
        <v>0</v>
      </c>
      <c r="G134" s="339"/>
      <c r="H134" s="458"/>
      <c r="I134" s="349">
        <f t="shared" si="28"/>
        <v>0</v>
      </c>
      <c r="J134" s="339"/>
      <c r="K134" s="458"/>
    </row>
    <row r="135" spans="1:11" ht="12" customHeight="1" x14ac:dyDescent="0.25">
      <c r="A135" s="27" t="s">
        <v>73</v>
      </c>
      <c r="B135" s="490" t="s">
        <v>244</v>
      </c>
      <c r="C135" s="411"/>
      <c r="D135" s="456"/>
      <c r="E135" s="457"/>
      <c r="F135" s="422"/>
      <c r="G135" s="456"/>
      <c r="H135" s="457"/>
      <c r="I135" s="422"/>
      <c r="J135" s="456"/>
      <c r="K135" s="457"/>
    </row>
    <row r="136" spans="1:11" ht="12" customHeight="1" x14ac:dyDescent="0.25">
      <c r="A136" s="27" t="s">
        <v>75</v>
      </c>
      <c r="B136" s="490" t="s">
        <v>245</v>
      </c>
      <c r="C136" s="412"/>
      <c r="D136" s="430"/>
      <c r="E136" s="432"/>
      <c r="F136" s="423"/>
      <c r="G136" s="430"/>
      <c r="H136" s="432"/>
      <c r="I136" s="423"/>
      <c r="J136" s="430"/>
      <c r="K136" s="432"/>
    </row>
    <row r="137" spans="1:11" ht="12" customHeight="1" x14ac:dyDescent="0.25">
      <c r="A137" s="27" t="s">
        <v>77</v>
      </c>
      <c r="B137" s="490" t="s">
        <v>246</v>
      </c>
      <c r="C137" s="412"/>
      <c r="D137" s="430"/>
      <c r="E137" s="432"/>
      <c r="F137" s="423"/>
      <c r="G137" s="430"/>
      <c r="H137" s="432"/>
      <c r="I137" s="423"/>
      <c r="J137" s="430"/>
      <c r="K137" s="432"/>
    </row>
    <row r="138" spans="1:11" ht="12" customHeight="1" x14ac:dyDescent="0.25">
      <c r="A138" s="27" t="s">
        <v>79</v>
      </c>
      <c r="B138" s="490" t="s">
        <v>247</v>
      </c>
      <c r="C138" s="412"/>
      <c r="D138" s="430"/>
      <c r="E138" s="432"/>
      <c r="F138" s="423"/>
      <c r="G138" s="430"/>
      <c r="H138" s="432"/>
      <c r="I138" s="423"/>
      <c r="J138" s="430"/>
      <c r="K138" s="432"/>
    </row>
    <row r="139" spans="1:11" ht="12" customHeight="1" x14ac:dyDescent="0.25">
      <c r="A139" s="27" t="s">
        <v>81</v>
      </c>
      <c r="B139" s="490" t="s">
        <v>248</v>
      </c>
      <c r="C139" s="412"/>
      <c r="D139" s="430"/>
      <c r="E139" s="432"/>
      <c r="F139" s="423"/>
      <c r="G139" s="430"/>
      <c r="H139" s="432"/>
      <c r="I139" s="423"/>
      <c r="J139" s="430"/>
      <c r="K139" s="432"/>
    </row>
    <row r="140" spans="1:11" s="80" customFormat="1" ht="12" customHeight="1" thickBot="1" x14ac:dyDescent="0.3">
      <c r="A140" s="90" t="s">
        <v>83</v>
      </c>
      <c r="B140" s="491" t="s">
        <v>249</v>
      </c>
      <c r="C140" s="413"/>
      <c r="D140" s="459"/>
      <c r="E140" s="460"/>
      <c r="F140" s="424"/>
      <c r="G140" s="459"/>
      <c r="H140" s="460"/>
      <c r="I140" s="424"/>
      <c r="J140" s="459"/>
      <c r="K140" s="460"/>
    </row>
    <row r="141" spans="1:11" ht="12" customHeight="1" thickBot="1" x14ac:dyDescent="0.3">
      <c r="A141" s="22" t="s">
        <v>95</v>
      </c>
      <c r="B141" s="489" t="s">
        <v>250</v>
      </c>
      <c r="C141" s="414">
        <f t="shared" ref="C141:I141" si="29">+C142+C143+C145+C146+C144</f>
        <v>0</v>
      </c>
      <c r="D141" s="353"/>
      <c r="E141" s="461"/>
      <c r="F141" s="356">
        <f t="shared" si="29"/>
        <v>0</v>
      </c>
      <c r="G141" s="353"/>
      <c r="H141" s="461"/>
      <c r="I141" s="356">
        <f t="shared" si="29"/>
        <v>0</v>
      </c>
      <c r="J141" s="353"/>
      <c r="K141" s="461"/>
    </row>
    <row r="142" spans="1:11" x14ac:dyDescent="0.25">
      <c r="A142" s="27" t="s">
        <v>97</v>
      </c>
      <c r="B142" s="490" t="s">
        <v>251</v>
      </c>
      <c r="C142" s="411"/>
      <c r="D142" s="456"/>
      <c r="E142" s="457"/>
      <c r="F142" s="422"/>
      <c r="G142" s="456"/>
      <c r="H142" s="457"/>
      <c r="I142" s="422"/>
      <c r="J142" s="456"/>
      <c r="K142" s="457"/>
    </row>
    <row r="143" spans="1:11" ht="12" customHeight="1" x14ac:dyDescent="0.25">
      <c r="A143" s="27" t="s">
        <v>99</v>
      </c>
      <c r="B143" s="490" t="s">
        <v>252</v>
      </c>
      <c r="C143" s="412"/>
      <c r="D143" s="430"/>
      <c r="E143" s="432"/>
      <c r="F143" s="423"/>
      <c r="G143" s="430"/>
      <c r="H143" s="432"/>
      <c r="I143" s="423"/>
      <c r="J143" s="430"/>
      <c r="K143" s="432"/>
    </row>
    <row r="144" spans="1:11" ht="12" customHeight="1" x14ac:dyDescent="0.25">
      <c r="A144" s="27" t="s">
        <v>101</v>
      </c>
      <c r="B144" s="490" t="s">
        <v>253</v>
      </c>
      <c r="C144" s="412"/>
      <c r="D144" s="430"/>
      <c r="E144" s="432"/>
      <c r="F144" s="423"/>
      <c r="G144" s="430"/>
      <c r="H144" s="432"/>
      <c r="I144" s="423"/>
      <c r="J144" s="430"/>
      <c r="K144" s="432"/>
    </row>
    <row r="145" spans="1:11" s="80" customFormat="1" ht="12" customHeight="1" x14ac:dyDescent="0.25">
      <c r="A145" s="27" t="s">
        <v>103</v>
      </c>
      <c r="B145" s="490" t="s">
        <v>254</v>
      </c>
      <c r="C145" s="412"/>
      <c r="D145" s="430"/>
      <c r="E145" s="432"/>
      <c r="F145" s="423"/>
      <c r="G145" s="430"/>
      <c r="H145" s="432"/>
      <c r="I145" s="423"/>
      <c r="J145" s="430"/>
      <c r="K145" s="432"/>
    </row>
    <row r="146" spans="1:11" s="80" customFormat="1" ht="12" customHeight="1" thickBot="1" x14ac:dyDescent="0.3">
      <c r="A146" s="90" t="s">
        <v>105</v>
      </c>
      <c r="B146" s="491" t="s">
        <v>255</v>
      </c>
      <c r="C146" s="413"/>
      <c r="D146" s="459"/>
      <c r="E146" s="460"/>
      <c r="F146" s="424"/>
      <c r="G146" s="459"/>
      <c r="H146" s="460"/>
      <c r="I146" s="424"/>
      <c r="J146" s="459"/>
      <c r="K146" s="460"/>
    </row>
    <row r="147" spans="1:11" s="80" customFormat="1" ht="12" customHeight="1" thickBot="1" x14ac:dyDescent="0.3">
      <c r="A147" s="22" t="s">
        <v>256</v>
      </c>
      <c r="B147" s="489" t="s">
        <v>257</v>
      </c>
      <c r="C147" s="493">
        <f t="shared" ref="C147:I147" si="30">+C148+C149+C150+C151+C152</f>
        <v>0</v>
      </c>
      <c r="D147" s="384"/>
      <c r="E147" s="494"/>
      <c r="F147" s="387">
        <f t="shared" si="30"/>
        <v>0</v>
      </c>
      <c r="G147" s="384"/>
      <c r="H147" s="494"/>
      <c r="I147" s="387">
        <f t="shared" si="30"/>
        <v>0</v>
      </c>
      <c r="J147" s="384"/>
      <c r="K147" s="494"/>
    </row>
    <row r="148" spans="1:11" s="80" customFormat="1" ht="12" customHeight="1" x14ac:dyDescent="0.25">
      <c r="A148" s="27" t="s">
        <v>109</v>
      </c>
      <c r="B148" s="490" t="s">
        <v>258</v>
      </c>
      <c r="C148" s="411"/>
      <c r="D148" s="456"/>
      <c r="E148" s="457"/>
      <c r="F148" s="422"/>
      <c r="G148" s="456"/>
      <c r="H148" s="457"/>
      <c r="I148" s="422"/>
      <c r="J148" s="456"/>
      <c r="K148" s="457"/>
    </row>
    <row r="149" spans="1:11" s="80" customFormat="1" ht="12" customHeight="1" x14ac:dyDescent="0.25">
      <c r="A149" s="27" t="s">
        <v>111</v>
      </c>
      <c r="B149" s="490" t="s">
        <v>259</v>
      </c>
      <c r="C149" s="412"/>
      <c r="D149" s="430"/>
      <c r="E149" s="432"/>
      <c r="F149" s="423"/>
      <c r="G149" s="430"/>
      <c r="H149" s="432"/>
      <c r="I149" s="423"/>
      <c r="J149" s="430"/>
      <c r="K149" s="432"/>
    </row>
    <row r="150" spans="1:11" s="80" customFormat="1" ht="12" customHeight="1" x14ac:dyDescent="0.25">
      <c r="A150" s="27" t="s">
        <v>113</v>
      </c>
      <c r="B150" s="490" t="s">
        <v>260</v>
      </c>
      <c r="C150" s="412"/>
      <c r="D150" s="430"/>
      <c r="E150" s="432"/>
      <c r="F150" s="423"/>
      <c r="G150" s="430"/>
      <c r="H150" s="432"/>
      <c r="I150" s="423"/>
      <c r="J150" s="430"/>
      <c r="K150" s="432"/>
    </row>
    <row r="151" spans="1:11" s="80" customFormat="1" ht="12" customHeight="1" x14ac:dyDescent="0.25">
      <c r="A151" s="27" t="s">
        <v>115</v>
      </c>
      <c r="B151" s="490" t="s">
        <v>261</v>
      </c>
      <c r="C151" s="412"/>
      <c r="D151" s="430"/>
      <c r="E151" s="432"/>
      <c r="F151" s="423"/>
      <c r="G151" s="430"/>
      <c r="H151" s="432"/>
      <c r="I151" s="423"/>
      <c r="J151" s="430"/>
      <c r="K151" s="432"/>
    </row>
    <row r="152" spans="1:11" ht="12.75" customHeight="1" thickBot="1" x14ac:dyDescent="0.3">
      <c r="A152" s="90" t="s">
        <v>262</v>
      </c>
      <c r="B152" s="491" t="s">
        <v>263</v>
      </c>
      <c r="C152" s="413"/>
      <c r="D152" s="459"/>
      <c r="E152" s="460"/>
      <c r="F152" s="424"/>
      <c r="G152" s="459"/>
      <c r="H152" s="460"/>
      <c r="I152" s="424"/>
      <c r="J152" s="459"/>
      <c r="K152" s="460"/>
    </row>
    <row r="153" spans="1:11" ht="12.75" customHeight="1" thickBot="1" x14ac:dyDescent="0.3">
      <c r="A153" s="107" t="s">
        <v>117</v>
      </c>
      <c r="B153" s="489" t="s">
        <v>264</v>
      </c>
      <c r="C153" s="495"/>
      <c r="D153" s="384"/>
      <c r="E153" s="494"/>
      <c r="F153" s="496"/>
      <c r="G153" s="384"/>
      <c r="H153" s="494"/>
      <c r="I153" s="496"/>
      <c r="J153" s="384"/>
      <c r="K153" s="494"/>
    </row>
    <row r="154" spans="1:11" ht="12.75" customHeight="1" thickBot="1" x14ac:dyDescent="0.3">
      <c r="A154" s="107" t="s">
        <v>127</v>
      </c>
      <c r="B154" s="489" t="s">
        <v>265</v>
      </c>
      <c r="C154" s="497"/>
      <c r="D154" s="498"/>
      <c r="E154" s="499"/>
      <c r="F154" s="500"/>
      <c r="G154" s="498"/>
      <c r="H154" s="499"/>
      <c r="I154" s="500"/>
      <c r="J154" s="498"/>
      <c r="K154" s="499"/>
    </row>
    <row r="155" spans="1:11" ht="12" customHeight="1" thickBot="1" x14ac:dyDescent="0.3">
      <c r="A155" s="22" t="s">
        <v>266</v>
      </c>
      <c r="B155" s="489" t="s">
        <v>267</v>
      </c>
      <c r="C155" s="505">
        <f t="shared" ref="C155:I155" si="31">+C130+C134+C141+C147+C153+C154</f>
        <v>0</v>
      </c>
      <c r="D155" s="388"/>
      <c r="E155" s="506"/>
      <c r="F155" s="391">
        <f t="shared" si="31"/>
        <v>0</v>
      </c>
      <c r="G155" s="388"/>
      <c r="H155" s="506"/>
      <c r="I155" s="391">
        <f t="shared" si="31"/>
        <v>0</v>
      </c>
      <c r="J155" s="388"/>
      <c r="K155" s="506"/>
    </row>
    <row r="156" spans="1:11" ht="15" customHeight="1" thickBot="1" x14ac:dyDescent="0.3">
      <c r="A156" s="113" t="s">
        <v>268</v>
      </c>
      <c r="B156" s="492" t="s">
        <v>269</v>
      </c>
      <c r="C156" s="501">
        <f t="shared" ref="C156:I156" si="32">+C129+C155</f>
        <v>3743</v>
      </c>
      <c r="D156" s="502">
        <v>5609</v>
      </c>
      <c r="E156" s="503">
        <v>5471</v>
      </c>
      <c r="F156" s="504">
        <f t="shared" si="32"/>
        <v>34186</v>
      </c>
      <c r="G156" s="502">
        <v>51543</v>
      </c>
      <c r="H156" s="503">
        <v>50301</v>
      </c>
      <c r="I156" s="504">
        <f t="shared" si="32"/>
        <v>37929</v>
      </c>
      <c r="J156" s="502">
        <v>57152</v>
      </c>
      <c r="K156" s="503">
        <v>55772</v>
      </c>
    </row>
    <row r="157" spans="1:11" ht="15.75" thickBot="1" x14ac:dyDescent="0.3">
      <c r="D157" s="392"/>
      <c r="E157" s="392"/>
      <c r="G157" s="392"/>
      <c r="H157" s="392"/>
      <c r="J157" s="399"/>
      <c r="K157" s="392"/>
    </row>
    <row r="158" spans="1:11" ht="15" customHeight="1" thickBot="1" x14ac:dyDescent="0.3">
      <c r="A158" s="118" t="s">
        <v>270</v>
      </c>
      <c r="B158" s="509"/>
      <c r="C158" s="507">
        <v>1</v>
      </c>
      <c r="D158" s="515">
        <v>1</v>
      </c>
      <c r="E158" s="516"/>
      <c r="F158" s="508">
        <v>8</v>
      </c>
      <c r="G158" s="515">
        <v>8</v>
      </c>
      <c r="H158" s="517"/>
      <c r="I158" s="507">
        <v>9</v>
      </c>
      <c r="J158" s="515">
        <v>9</v>
      </c>
      <c r="K158" s="516"/>
    </row>
    <row r="159" spans="1:11" ht="14.25" customHeight="1" thickBot="1" x14ac:dyDescent="0.3">
      <c r="A159" s="118" t="s">
        <v>271</v>
      </c>
      <c r="B159" s="509"/>
      <c r="C159" s="510"/>
      <c r="D159" s="511"/>
      <c r="E159" s="512"/>
      <c r="F159" s="513"/>
      <c r="G159" s="511"/>
      <c r="H159" s="514"/>
      <c r="I159" s="510"/>
      <c r="J159" s="511"/>
      <c r="K159" s="512"/>
    </row>
    <row r="160" spans="1:11" x14ac:dyDescent="0.25">
      <c r="I160" s="399"/>
      <c r="J160" s="400"/>
      <c r="K160" s="400"/>
    </row>
    <row r="161" spans="9:11" x14ac:dyDescent="0.25">
      <c r="I161" s="399"/>
      <c r="J161" s="400"/>
      <c r="K161" s="400"/>
    </row>
    <row r="162" spans="9:11" x14ac:dyDescent="0.25">
      <c r="I162" s="399"/>
      <c r="J162" s="400"/>
      <c r="K162" s="400"/>
    </row>
    <row r="163" spans="9:11" x14ac:dyDescent="0.25">
      <c r="I163" s="399"/>
      <c r="J163" s="400"/>
      <c r="K163" s="400"/>
    </row>
    <row r="164" spans="9:11" x14ac:dyDescent="0.25">
      <c r="I164" s="399"/>
      <c r="J164" s="400"/>
      <c r="K164" s="400"/>
    </row>
    <row r="165" spans="9:11" x14ac:dyDescent="0.25">
      <c r="I165" s="399"/>
      <c r="J165" s="400"/>
      <c r="K165" s="400"/>
    </row>
    <row r="166" spans="9:11" x14ac:dyDescent="0.25">
      <c r="I166" s="399"/>
      <c r="J166" s="400"/>
      <c r="K166" s="400"/>
    </row>
    <row r="167" spans="9:11" x14ac:dyDescent="0.25">
      <c r="I167" s="399"/>
      <c r="J167" s="400"/>
      <c r="K167" s="400"/>
    </row>
    <row r="168" spans="9:11" x14ac:dyDescent="0.25">
      <c r="I168" s="399"/>
      <c r="J168" s="400"/>
      <c r="K168" s="400"/>
    </row>
    <row r="169" spans="9:11" x14ac:dyDescent="0.25">
      <c r="I169" s="399"/>
      <c r="J169" s="400"/>
      <c r="K169" s="400"/>
    </row>
    <row r="170" spans="9:11" x14ac:dyDescent="0.25">
      <c r="I170" s="399"/>
      <c r="J170" s="400"/>
      <c r="K170" s="400"/>
    </row>
    <row r="171" spans="9:11" x14ac:dyDescent="0.25">
      <c r="I171" s="399"/>
      <c r="J171" s="400"/>
      <c r="K171" s="400"/>
    </row>
    <row r="172" spans="9:11" x14ac:dyDescent="0.25">
      <c r="I172" s="399"/>
      <c r="J172" s="400"/>
      <c r="K172" s="400"/>
    </row>
    <row r="173" spans="9:11" x14ac:dyDescent="0.25">
      <c r="I173" s="399"/>
      <c r="J173" s="400"/>
      <c r="K173" s="400"/>
    </row>
    <row r="174" spans="9:11" x14ac:dyDescent="0.25">
      <c r="I174" s="399"/>
      <c r="J174" s="400"/>
      <c r="K174" s="400"/>
    </row>
    <row r="175" spans="9:11" x14ac:dyDescent="0.25">
      <c r="I175" s="399"/>
      <c r="J175" s="400"/>
      <c r="K175" s="400"/>
    </row>
    <row r="176" spans="9:11" x14ac:dyDescent="0.25">
      <c r="I176" s="399"/>
      <c r="J176" s="400"/>
      <c r="K176" s="400"/>
    </row>
    <row r="177" spans="9:11" x14ac:dyDescent="0.25">
      <c r="I177" s="399"/>
      <c r="J177" s="400"/>
      <c r="K177" s="400"/>
    </row>
    <row r="178" spans="9:11" x14ac:dyDescent="0.25">
      <c r="I178" s="399"/>
      <c r="J178" s="400"/>
      <c r="K178" s="400"/>
    </row>
    <row r="179" spans="9:11" x14ac:dyDescent="0.25">
      <c r="I179" s="399"/>
      <c r="J179" s="400"/>
      <c r="K179" s="400"/>
    </row>
    <row r="180" spans="9:11" x14ac:dyDescent="0.25">
      <c r="I180" s="399"/>
      <c r="J180" s="400"/>
      <c r="K180" s="400"/>
    </row>
    <row r="181" spans="9:11" x14ac:dyDescent="0.25">
      <c r="I181" s="399"/>
      <c r="J181" s="400"/>
      <c r="K181" s="400"/>
    </row>
    <row r="182" spans="9:11" x14ac:dyDescent="0.25">
      <c r="I182" s="399"/>
      <c r="J182" s="400"/>
      <c r="K182" s="400"/>
    </row>
    <row r="183" spans="9:11" x14ac:dyDescent="0.25">
      <c r="I183" s="399"/>
      <c r="J183" s="400"/>
      <c r="K183" s="400"/>
    </row>
    <row r="184" spans="9:11" x14ac:dyDescent="0.25">
      <c r="I184" s="399"/>
      <c r="J184" s="400"/>
      <c r="K184" s="400"/>
    </row>
    <row r="185" spans="9:11" x14ac:dyDescent="0.25">
      <c r="I185" s="399"/>
      <c r="J185" s="400"/>
      <c r="K185" s="400"/>
    </row>
    <row r="186" spans="9:11" x14ac:dyDescent="0.25">
      <c r="I186" s="399"/>
      <c r="J186" s="400"/>
      <c r="K186" s="400"/>
    </row>
    <row r="187" spans="9:11" x14ac:dyDescent="0.25">
      <c r="I187" s="399"/>
      <c r="J187" s="400"/>
      <c r="K187" s="400"/>
    </row>
    <row r="188" spans="9:11" x14ac:dyDescent="0.25">
      <c r="I188" s="399"/>
      <c r="J188" s="400"/>
      <c r="K188" s="400"/>
    </row>
    <row r="189" spans="9:11" x14ac:dyDescent="0.25">
      <c r="I189" s="399"/>
      <c r="J189" s="400"/>
      <c r="K189" s="400"/>
    </row>
    <row r="190" spans="9:11" x14ac:dyDescent="0.25">
      <c r="I190" s="399"/>
      <c r="J190" s="400"/>
      <c r="K190" s="400"/>
    </row>
    <row r="191" spans="9:11" x14ac:dyDescent="0.25">
      <c r="I191" s="399"/>
      <c r="J191" s="400"/>
      <c r="K191" s="400"/>
    </row>
    <row r="192" spans="9:11" x14ac:dyDescent="0.25">
      <c r="I192" s="399"/>
      <c r="J192" s="400"/>
      <c r="K192" s="400"/>
    </row>
    <row r="193" spans="9:11" x14ac:dyDescent="0.25">
      <c r="I193" s="399"/>
      <c r="J193" s="400"/>
      <c r="K193" s="400"/>
    </row>
    <row r="194" spans="9:11" x14ac:dyDescent="0.25">
      <c r="I194" s="399"/>
      <c r="J194" s="400"/>
      <c r="K194" s="400"/>
    </row>
    <row r="195" spans="9:11" x14ac:dyDescent="0.25">
      <c r="I195" s="399"/>
      <c r="J195" s="400"/>
      <c r="K195" s="400"/>
    </row>
    <row r="196" spans="9:11" x14ac:dyDescent="0.25">
      <c r="I196" s="399"/>
      <c r="J196" s="400"/>
      <c r="K196" s="400"/>
    </row>
    <row r="197" spans="9:11" x14ac:dyDescent="0.25">
      <c r="I197" s="399"/>
      <c r="J197" s="400"/>
      <c r="K197" s="400"/>
    </row>
    <row r="198" spans="9:11" x14ac:dyDescent="0.25">
      <c r="I198" s="399"/>
      <c r="J198" s="400"/>
      <c r="K198" s="400"/>
    </row>
    <row r="199" spans="9:11" x14ac:dyDescent="0.25">
      <c r="I199" s="399"/>
      <c r="J199" s="400"/>
      <c r="K199" s="400"/>
    </row>
    <row r="200" spans="9:11" x14ac:dyDescent="0.25">
      <c r="I200" s="399"/>
      <c r="J200" s="400"/>
      <c r="K200" s="400"/>
    </row>
    <row r="201" spans="9:11" x14ac:dyDescent="0.25">
      <c r="I201" s="399"/>
      <c r="J201" s="400"/>
      <c r="K201" s="400"/>
    </row>
    <row r="202" spans="9:11" x14ac:dyDescent="0.25">
      <c r="I202" s="399"/>
      <c r="J202" s="400"/>
      <c r="K202" s="400"/>
    </row>
    <row r="203" spans="9:11" x14ac:dyDescent="0.25">
      <c r="I203" s="399"/>
      <c r="J203" s="400"/>
      <c r="K203" s="400"/>
    </row>
    <row r="204" spans="9:11" x14ac:dyDescent="0.25">
      <c r="I204" s="399"/>
      <c r="J204" s="400"/>
      <c r="K204" s="400"/>
    </row>
    <row r="205" spans="9:11" x14ac:dyDescent="0.25">
      <c r="I205" s="399"/>
      <c r="J205" s="400"/>
      <c r="K205" s="400"/>
    </row>
    <row r="206" spans="9:11" x14ac:dyDescent="0.25">
      <c r="I206" s="399"/>
      <c r="J206" s="400"/>
      <c r="K206" s="400"/>
    </row>
    <row r="207" spans="9:11" x14ac:dyDescent="0.25">
      <c r="I207" s="399"/>
      <c r="J207" s="400"/>
      <c r="K207" s="400"/>
    </row>
    <row r="208" spans="9:11" x14ac:dyDescent="0.25">
      <c r="I208" s="399"/>
      <c r="J208" s="400"/>
      <c r="K208" s="400"/>
    </row>
    <row r="209" spans="9:11" x14ac:dyDescent="0.25">
      <c r="I209" s="399"/>
      <c r="J209" s="400"/>
      <c r="K209" s="400"/>
    </row>
    <row r="210" spans="9:11" x14ac:dyDescent="0.25">
      <c r="I210" s="399"/>
      <c r="J210" s="400"/>
      <c r="K210" s="400"/>
    </row>
    <row r="211" spans="9:11" x14ac:dyDescent="0.25">
      <c r="I211" s="399"/>
      <c r="J211" s="400"/>
      <c r="K211" s="400"/>
    </row>
    <row r="212" spans="9:11" x14ac:dyDescent="0.25">
      <c r="I212" s="399"/>
      <c r="J212" s="400"/>
      <c r="K212" s="400"/>
    </row>
    <row r="213" spans="9:11" x14ac:dyDescent="0.25">
      <c r="I213" s="399"/>
      <c r="J213" s="400"/>
      <c r="K213" s="400"/>
    </row>
    <row r="214" spans="9:11" x14ac:dyDescent="0.25">
      <c r="I214" s="399"/>
      <c r="J214" s="400"/>
      <c r="K214" s="400"/>
    </row>
    <row r="215" spans="9:11" x14ac:dyDescent="0.25">
      <c r="I215" s="399"/>
      <c r="J215" s="400"/>
      <c r="K215" s="400"/>
    </row>
    <row r="216" spans="9:11" x14ac:dyDescent="0.25">
      <c r="I216" s="399"/>
      <c r="J216" s="400"/>
      <c r="K216" s="400"/>
    </row>
    <row r="217" spans="9:11" x14ac:dyDescent="0.25">
      <c r="I217" s="399"/>
      <c r="J217" s="400"/>
      <c r="K217" s="400"/>
    </row>
    <row r="218" spans="9:11" x14ac:dyDescent="0.25">
      <c r="I218" s="399"/>
      <c r="J218" s="400"/>
      <c r="K218" s="400"/>
    </row>
    <row r="219" spans="9:11" x14ac:dyDescent="0.25">
      <c r="I219" s="399"/>
      <c r="J219" s="400"/>
      <c r="K219" s="400"/>
    </row>
    <row r="220" spans="9:11" x14ac:dyDescent="0.25">
      <c r="I220" s="399"/>
      <c r="J220" s="400"/>
      <c r="K220" s="400"/>
    </row>
    <row r="221" spans="9:11" x14ac:dyDescent="0.25">
      <c r="I221" s="399"/>
      <c r="J221" s="400"/>
      <c r="K221" s="400"/>
    </row>
    <row r="222" spans="9:11" x14ac:dyDescent="0.25">
      <c r="I222" s="399"/>
      <c r="J222" s="400"/>
      <c r="K222" s="400"/>
    </row>
    <row r="223" spans="9:11" x14ac:dyDescent="0.25">
      <c r="I223" s="399"/>
      <c r="J223" s="400"/>
      <c r="K223" s="400"/>
    </row>
    <row r="224" spans="9:11" x14ac:dyDescent="0.25">
      <c r="I224" s="399"/>
      <c r="J224" s="400"/>
      <c r="K224" s="400"/>
    </row>
    <row r="225" spans="9:11" x14ac:dyDescent="0.25">
      <c r="I225" s="399"/>
      <c r="J225" s="400"/>
      <c r="K225" s="400"/>
    </row>
    <row r="226" spans="9:11" x14ac:dyDescent="0.25">
      <c r="I226" s="399"/>
      <c r="J226" s="400"/>
      <c r="K226" s="400"/>
    </row>
    <row r="227" spans="9:11" x14ac:dyDescent="0.25">
      <c r="I227" s="399"/>
      <c r="J227" s="400"/>
      <c r="K227" s="400"/>
    </row>
    <row r="228" spans="9:11" x14ac:dyDescent="0.25">
      <c r="I228" s="399"/>
      <c r="J228" s="400"/>
      <c r="K228" s="400"/>
    </row>
    <row r="229" spans="9:11" x14ac:dyDescent="0.25">
      <c r="I229" s="399"/>
      <c r="J229" s="400"/>
      <c r="K229" s="400"/>
    </row>
    <row r="230" spans="9:11" x14ac:dyDescent="0.25">
      <c r="I230" s="399"/>
      <c r="J230" s="400"/>
      <c r="K230" s="400"/>
    </row>
    <row r="231" spans="9:11" x14ac:dyDescent="0.25">
      <c r="I231" s="399"/>
      <c r="J231" s="400"/>
      <c r="K231" s="400"/>
    </row>
    <row r="232" spans="9:11" x14ac:dyDescent="0.25">
      <c r="I232" s="399"/>
      <c r="J232" s="400"/>
      <c r="K232" s="400"/>
    </row>
    <row r="233" spans="9:11" x14ac:dyDescent="0.25">
      <c r="I233" s="399"/>
      <c r="J233" s="400"/>
      <c r="K233" s="400"/>
    </row>
    <row r="234" spans="9:11" x14ac:dyDescent="0.25">
      <c r="I234" s="399"/>
      <c r="J234" s="400"/>
      <c r="K234" s="400"/>
    </row>
    <row r="235" spans="9:11" x14ac:dyDescent="0.25">
      <c r="I235" s="399"/>
      <c r="J235" s="400"/>
      <c r="K235" s="400"/>
    </row>
    <row r="236" spans="9:11" x14ac:dyDescent="0.25">
      <c r="I236" s="399"/>
      <c r="J236" s="400"/>
      <c r="K236" s="400"/>
    </row>
    <row r="237" spans="9:11" x14ac:dyDescent="0.25">
      <c r="I237" s="399"/>
      <c r="J237" s="400"/>
      <c r="K237" s="400"/>
    </row>
    <row r="238" spans="9:11" x14ac:dyDescent="0.25">
      <c r="I238" s="399"/>
      <c r="J238" s="400"/>
      <c r="K238" s="400"/>
    </row>
    <row r="239" spans="9:11" x14ac:dyDescent="0.25">
      <c r="I239" s="399"/>
      <c r="J239" s="400"/>
      <c r="K239" s="400"/>
    </row>
    <row r="240" spans="9:11" x14ac:dyDescent="0.25">
      <c r="I240" s="399"/>
      <c r="J240" s="400"/>
      <c r="K240" s="400"/>
    </row>
    <row r="241" spans="9:11" x14ac:dyDescent="0.25">
      <c r="I241" s="399"/>
      <c r="J241" s="400"/>
      <c r="K241" s="400"/>
    </row>
    <row r="242" spans="9:11" x14ac:dyDescent="0.25">
      <c r="I242" s="399"/>
      <c r="J242" s="400"/>
      <c r="K242" s="400"/>
    </row>
    <row r="243" spans="9:11" x14ac:dyDescent="0.25">
      <c r="I243" s="399"/>
      <c r="J243" s="400"/>
      <c r="K243" s="400"/>
    </row>
    <row r="244" spans="9:11" x14ac:dyDescent="0.25">
      <c r="I244" s="399"/>
      <c r="J244" s="400"/>
      <c r="K244" s="400"/>
    </row>
    <row r="245" spans="9:11" x14ac:dyDescent="0.25">
      <c r="I245" s="399"/>
      <c r="J245" s="400"/>
      <c r="K245" s="400"/>
    </row>
    <row r="246" spans="9:11" x14ac:dyDescent="0.25">
      <c r="I246" s="399"/>
      <c r="J246" s="400"/>
      <c r="K246" s="400"/>
    </row>
    <row r="247" spans="9:11" x14ac:dyDescent="0.25">
      <c r="I247" s="399"/>
      <c r="J247" s="400"/>
      <c r="K247" s="400"/>
    </row>
    <row r="248" spans="9:11" x14ac:dyDescent="0.25">
      <c r="I248" s="399"/>
      <c r="J248" s="400"/>
      <c r="K248" s="400"/>
    </row>
    <row r="249" spans="9:11" x14ac:dyDescent="0.25">
      <c r="I249" s="399"/>
      <c r="J249" s="400"/>
      <c r="K249" s="400"/>
    </row>
    <row r="250" spans="9:11" x14ac:dyDescent="0.25">
      <c r="I250" s="399"/>
      <c r="J250" s="400"/>
      <c r="K250" s="400"/>
    </row>
    <row r="251" spans="9:11" x14ac:dyDescent="0.25">
      <c r="I251" s="399"/>
      <c r="J251" s="400"/>
      <c r="K251" s="400"/>
    </row>
    <row r="252" spans="9:11" x14ac:dyDescent="0.25">
      <c r="I252" s="399"/>
      <c r="J252" s="400"/>
      <c r="K252" s="400"/>
    </row>
    <row r="253" spans="9:11" x14ac:dyDescent="0.25">
      <c r="I253" s="399"/>
      <c r="J253" s="400"/>
      <c r="K253" s="400"/>
    </row>
    <row r="254" spans="9:11" x14ac:dyDescent="0.25">
      <c r="I254" s="399"/>
      <c r="J254" s="400"/>
      <c r="K254" s="400"/>
    </row>
    <row r="255" spans="9:11" x14ac:dyDescent="0.25">
      <c r="I255" s="399"/>
      <c r="J255" s="400"/>
      <c r="K255" s="400"/>
    </row>
    <row r="256" spans="9:11" x14ac:dyDescent="0.25">
      <c r="I256" s="399"/>
      <c r="J256" s="400"/>
      <c r="K256" s="400"/>
    </row>
    <row r="257" spans="9:11" x14ac:dyDescent="0.25">
      <c r="I257" s="399"/>
      <c r="J257" s="400"/>
      <c r="K257" s="400"/>
    </row>
    <row r="258" spans="9:11" x14ac:dyDescent="0.25">
      <c r="I258" s="399"/>
      <c r="J258" s="400"/>
      <c r="K258" s="400"/>
    </row>
    <row r="259" spans="9:11" x14ac:dyDescent="0.25">
      <c r="I259" s="399"/>
      <c r="J259" s="400"/>
      <c r="K259" s="400"/>
    </row>
    <row r="260" spans="9:11" x14ac:dyDescent="0.25">
      <c r="I260" s="399"/>
      <c r="J260" s="400"/>
      <c r="K260" s="400"/>
    </row>
    <row r="261" spans="9:11" x14ac:dyDescent="0.25">
      <c r="I261" s="399"/>
      <c r="J261" s="400"/>
      <c r="K261" s="400"/>
    </row>
  </sheetData>
  <mergeCells count="5">
    <mergeCell ref="B2:B3"/>
    <mergeCell ref="C2:E3"/>
    <mergeCell ref="F2:H3"/>
    <mergeCell ref="I2:K3"/>
    <mergeCell ref="H1:K1"/>
  </mergeCells>
  <pageMargins left="0.7" right="0.7" top="0.75" bottom="0.75" header="0.3" footer="0.3"/>
  <pageSetup paperSize="9" scale="74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9"/>
  <sheetViews>
    <sheetView topLeftCell="A114" workbookViewId="0">
      <selection activeCell="A93" sqref="A93:N159"/>
    </sheetView>
  </sheetViews>
  <sheetFormatPr defaultRowHeight="15" x14ac:dyDescent="0.25"/>
  <cols>
    <col min="1" max="1" width="13.85546875" style="115" customWidth="1"/>
    <col min="2" max="2" width="57.5703125" style="116" bestFit="1" customWidth="1"/>
    <col min="3" max="3" width="12.140625" style="117" customWidth="1"/>
    <col min="4" max="5" width="12.140625" style="14" customWidth="1"/>
    <col min="6" max="6" width="12.140625" style="117" customWidth="1"/>
    <col min="7" max="8" width="12.140625" style="14" customWidth="1"/>
    <col min="9" max="9" width="12.140625" style="117" customWidth="1"/>
    <col min="10" max="11" width="12.140625" style="14" customWidth="1"/>
    <col min="12" max="12" width="12.140625" style="117" customWidth="1"/>
    <col min="13" max="14" width="12.140625" style="14" customWidth="1"/>
    <col min="15" max="256" width="9.140625" style="14"/>
    <col min="257" max="257" width="13.85546875" style="14" customWidth="1"/>
    <col min="258" max="258" width="57.5703125" style="14" bestFit="1" customWidth="1"/>
    <col min="259" max="270" width="12.140625" style="14" customWidth="1"/>
    <col min="271" max="512" width="9.140625" style="14"/>
    <col min="513" max="513" width="13.85546875" style="14" customWidth="1"/>
    <col min="514" max="514" width="57.5703125" style="14" bestFit="1" customWidth="1"/>
    <col min="515" max="526" width="12.140625" style="14" customWidth="1"/>
    <col min="527" max="768" width="9.140625" style="14"/>
    <col min="769" max="769" width="13.85546875" style="14" customWidth="1"/>
    <col min="770" max="770" width="57.5703125" style="14" bestFit="1" customWidth="1"/>
    <col min="771" max="782" width="12.140625" style="14" customWidth="1"/>
    <col min="783" max="1024" width="9.140625" style="14"/>
    <col min="1025" max="1025" width="13.85546875" style="14" customWidth="1"/>
    <col min="1026" max="1026" width="57.5703125" style="14" bestFit="1" customWidth="1"/>
    <col min="1027" max="1038" width="12.140625" style="14" customWidth="1"/>
    <col min="1039" max="1280" width="9.140625" style="14"/>
    <col min="1281" max="1281" width="13.85546875" style="14" customWidth="1"/>
    <col min="1282" max="1282" width="57.5703125" style="14" bestFit="1" customWidth="1"/>
    <col min="1283" max="1294" width="12.140625" style="14" customWidth="1"/>
    <col min="1295" max="1536" width="9.140625" style="14"/>
    <col min="1537" max="1537" width="13.85546875" style="14" customWidth="1"/>
    <col min="1538" max="1538" width="57.5703125" style="14" bestFit="1" customWidth="1"/>
    <col min="1539" max="1550" width="12.140625" style="14" customWidth="1"/>
    <col min="1551" max="1792" width="9.140625" style="14"/>
    <col min="1793" max="1793" width="13.85546875" style="14" customWidth="1"/>
    <col min="1794" max="1794" width="57.5703125" style="14" bestFit="1" customWidth="1"/>
    <col min="1795" max="1806" width="12.140625" style="14" customWidth="1"/>
    <col min="1807" max="2048" width="9.140625" style="14"/>
    <col min="2049" max="2049" width="13.85546875" style="14" customWidth="1"/>
    <col min="2050" max="2050" width="57.5703125" style="14" bestFit="1" customWidth="1"/>
    <col min="2051" max="2062" width="12.140625" style="14" customWidth="1"/>
    <col min="2063" max="2304" width="9.140625" style="14"/>
    <col min="2305" max="2305" width="13.85546875" style="14" customWidth="1"/>
    <col min="2306" max="2306" width="57.5703125" style="14" bestFit="1" customWidth="1"/>
    <col min="2307" max="2318" width="12.140625" style="14" customWidth="1"/>
    <col min="2319" max="2560" width="9.140625" style="14"/>
    <col min="2561" max="2561" width="13.85546875" style="14" customWidth="1"/>
    <col min="2562" max="2562" width="57.5703125" style="14" bestFit="1" customWidth="1"/>
    <col min="2563" max="2574" width="12.140625" style="14" customWidth="1"/>
    <col min="2575" max="2816" width="9.140625" style="14"/>
    <col min="2817" max="2817" width="13.85546875" style="14" customWidth="1"/>
    <col min="2818" max="2818" width="57.5703125" style="14" bestFit="1" customWidth="1"/>
    <col min="2819" max="2830" width="12.140625" style="14" customWidth="1"/>
    <col min="2831" max="3072" width="9.140625" style="14"/>
    <col min="3073" max="3073" width="13.85546875" style="14" customWidth="1"/>
    <col min="3074" max="3074" width="57.5703125" style="14" bestFit="1" customWidth="1"/>
    <col min="3075" max="3086" width="12.140625" style="14" customWidth="1"/>
    <col min="3087" max="3328" width="9.140625" style="14"/>
    <col min="3329" max="3329" width="13.85546875" style="14" customWidth="1"/>
    <col min="3330" max="3330" width="57.5703125" style="14" bestFit="1" customWidth="1"/>
    <col min="3331" max="3342" width="12.140625" style="14" customWidth="1"/>
    <col min="3343" max="3584" width="9.140625" style="14"/>
    <col min="3585" max="3585" width="13.85546875" style="14" customWidth="1"/>
    <col min="3586" max="3586" width="57.5703125" style="14" bestFit="1" customWidth="1"/>
    <col min="3587" max="3598" width="12.140625" style="14" customWidth="1"/>
    <col min="3599" max="3840" width="9.140625" style="14"/>
    <col min="3841" max="3841" width="13.85546875" style="14" customWidth="1"/>
    <col min="3842" max="3842" width="57.5703125" style="14" bestFit="1" customWidth="1"/>
    <col min="3843" max="3854" width="12.140625" style="14" customWidth="1"/>
    <col min="3855" max="4096" width="9.140625" style="14"/>
    <col min="4097" max="4097" width="13.85546875" style="14" customWidth="1"/>
    <col min="4098" max="4098" width="57.5703125" style="14" bestFit="1" customWidth="1"/>
    <col min="4099" max="4110" width="12.140625" style="14" customWidth="1"/>
    <col min="4111" max="4352" width="9.140625" style="14"/>
    <col min="4353" max="4353" width="13.85546875" style="14" customWidth="1"/>
    <col min="4354" max="4354" width="57.5703125" style="14" bestFit="1" customWidth="1"/>
    <col min="4355" max="4366" width="12.140625" style="14" customWidth="1"/>
    <col min="4367" max="4608" width="9.140625" style="14"/>
    <col min="4609" max="4609" width="13.85546875" style="14" customWidth="1"/>
    <col min="4610" max="4610" width="57.5703125" style="14" bestFit="1" customWidth="1"/>
    <col min="4611" max="4622" width="12.140625" style="14" customWidth="1"/>
    <col min="4623" max="4864" width="9.140625" style="14"/>
    <col min="4865" max="4865" width="13.85546875" style="14" customWidth="1"/>
    <col min="4866" max="4866" width="57.5703125" style="14" bestFit="1" customWidth="1"/>
    <col min="4867" max="4878" width="12.140625" style="14" customWidth="1"/>
    <col min="4879" max="5120" width="9.140625" style="14"/>
    <col min="5121" max="5121" width="13.85546875" style="14" customWidth="1"/>
    <col min="5122" max="5122" width="57.5703125" style="14" bestFit="1" customWidth="1"/>
    <col min="5123" max="5134" width="12.140625" style="14" customWidth="1"/>
    <col min="5135" max="5376" width="9.140625" style="14"/>
    <col min="5377" max="5377" width="13.85546875" style="14" customWidth="1"/>
    <col min="5378" max="5378" width="57.5703125" style="14" bestFit="1" customWidth="1"/>
    <col min="5379" max="5390" width="12.140625" style="14" customWidth="1"/>
    <col min="5391" max="5632" width="9.140625" style="14"/>
    <col min="5633" max="5633" width="13.85546875" style="14" customWidth="1"/>
    <col min="5634" max="5634" width="57.5703125" style="14" bestFit="1" customWidth="1"/>
    <col min="5635" max="5646" width="12.140625" style="14" customWidth="1"/>
    <col min="5647" max="5888" width="9.140625" style="14"/>
    <col min="5889" max="5889" width="13.85546875" style="14" customWidth="1"/>
    <col min="5890" max="5890" width="57.5703125" style="14" bestFit="1" customWidth="1"/>
    <col min="5891" max="5902" width="12.140625" style="14" customWidth="1"/>
    <col min="5903" max="6144" width="9.140625" style="14"/>
    <col min="6145" max="6145" width="13.85546875" style="14" customWidth="1"/>
    <col min="6146" max="6146" width="57.5703125" style="14" bestFit="1" customWidth="1"/>
    <col min="6147" max="6158" width="12.140625" style="14" customWidth="1"/>
    <col min="6159" max="6400" width="9.140625" style="14"/>
    <col min="6401" max="6401" width="13.85546875" style="14" customWidth="1"/>
    <col min="6402" max="6402" width="57.5703125" style="14" bestFit="1" customWidth="1"/>
    <col min="6403" max="6414" width="12.140625" style="14" customWidth="1"/>
    <col min="6415" max="6656" width="9.140625" style="14"/>
    <col min="6657" max="6657" width="13.85546875" style="14" customWidth="1"/>
    <col min="6658" max="6658" width="57.5703125" style="14" bestFit="1" customWidth="1"/>
    <col min="6659" max="6670" width="12.140625" style="14" customWidth="1"/>
    <col min="6671" max="6912" width="9.140625" style="14"/>
    <col min="6913" max="6913" width="13.85546875" style="14" customWidth="1"/>
    <col min="6914" max="6914" width="57.5703125" style="14" bestFit="1" customWidth="1"/>
    <col min="6915" max="6926" width="12.140625" style="14" customWidth="1"/>
    <col min="6927" max="7168" width="9.140625" style="14"/>
    <col min="7169" max="7169" width="13.85546875" style="14" customWidth="1"/>
    <col min="7170" max="7170" width="57.5703125" style="14" bestFit="1" customWidth="1"/>
    <col min="7171" max="7182" width="12.140625" style="14" customWidth="1"/>
    <col min="7183" max="7424" width="9.140625" style="14"/>
    <col min="7425" max="7425" width="13.85546875" style="14" customWidth="1"/>
    <col min="7426" max="7426" width="57.5703125" style="14" bestFit="1" customWidth="1"/>
    <col min="7427" max="7438" width="12.140625" style="14" customWidth="1"/>
    <col min="7439" max="7680" width="9.140625" style="14"/>
    <col min="7681" max="7681" width="13.85546875" style="14" customWidth="1"/>
    <col min="7682" max="7682" width="57.5703125" style="14" bestFit="1" customWidth="1"/>
    <col min="7683" max="7694" width="12.140625" style="14" customWidth="1"/>
    <col min="7695" max="7936" width="9.140625" style="14"/>
    <col min="7937" max="7937" width="13.85546875" style="14" customWidth="1"/>
    <col min="7938" max="7938" width="57.5703125" style="14" bestFit="1" customWidth="1"/>
    <col min="7939" max="7950" width="12.140625" style="14" customWidth="1"/>
    <col min="7951" max="8192" width="9.140625" style="14"/>
    <col min="8193" max="8193" width="13.85546875" style="14" customWidth="1"/>
    <col min="8194" max="8194" width="57.5703125" style="14" bestFit="1" customWidth="1"/>
    <col min="8195" max="8206" width="12.140625" style="14" customWidth="1"/>
    <col min="8207" max="8448" width="9.140625" style="14"/>
    <col min="8449" max="8449" width="13.85546875" style="14" customWidth="1"/>
    <col min="8450" max="8450" width="57.5703125" style="14" bestFit="1" customWidth="1"/>
    <col min="8451" max="8462" width="12.140625" style="14" customWidth="1"/>
    <col min="8463" max="8704" width="9.140625" style="14"/>
    <col min="8705" max="8705" width="13.85546875" style="14" customWidth="1"/>
    <col min="8706" max="8706" width="57.5703125" style="14" bestFit="1" customWidth="1"/>
    <col min="8707" max="8718" width="12.140625" style="14" customWidth="1"/>
    <col min="8719" max="8960" width="9.140625" style="14"/>
    <col min="8961" max="8961" width="13.85546875" style="14" customWidth="1"/>
    <col min="8962" max="8962" width="57.5703125" style="14" bestFit="1" customWidth="1"/>
    <col min="8963" max="8974" width="12.140625" style="14" customWidth="1"/>
    <col min="8975" max="9216" width="9.140625" style="14"/>
    <col min="9217" max="9217" width="13.85546875" style="14" customWidth="1"/>
    <col min="9218" max="9218" width="57.5703125" style="14" bestFit="1" customWidth="1"/>
    <col min="9219" max="9230" width="12.140625" style="14" customWidth="1"/>
    <col min="9231" max="9472" width="9.140625" style="14"/>
    <col min="9473" max="9473" width="13.85546875" style="14" customWidth="1"/>
    <col min="9474" max="9474" width="57.5703125" style="14" bestFit="1" customWidth="1"/>
    <col min="9475" max="9486" width="12.140625" style="14" customWidth="1"/>
    <col min="9487" max="9728" width="9.140625" style="14"/>
    <col min="9729" max="9729" width="13.85546875" style="14" customWidth="1"/>
    <col min="9730" max="9730" width="57.5703125" style="14" bestFit="1" customWidth="1"/>
    <col min="9731" max="9742" width="12.140625" style="14" customWidth="1"/>
    <col min="9743" max="9984" width="9.140625" style="14"/>
    <col min="9985" max="9985" width="13.85546875" style="14" customWidth="1"/>
    <col min="9986" max="9986" width="57.5703125" style="14" bestFit="1" customWidth="1"/>
    <col min="9987" max="9998" width="12.140625" style="14" customWidth="1"/>
    <col min="9999" max="10240" width="9.140625" style="14"/>
    <col min="10241" max="10241" width="13.85546875" style="14" customWidth="1"/>
    <col min="10242" max="10242" width="57.5703125" style="14" bestFit="1" customWidth="1"/>
    <col min="10243" max="10254" width="12.140625" style="14" customWidth="1"/>
    <col min="10255" max="10496" width="9.140625" style="14"/>
    <col min="10497" max="10497" width="13.85546875" style="14" customWidth="1"/>
    <col min="10498" max="10498" width="57.5703125" style="14" bestFit="1" customWidth="1"/>
    <col min="10499" max="10510" width="12.140625" style="14" customWidth="1"/>
    <col min="10511" max="10752" width="9.140625" style="14"/>
    <col min="10753" max="10753" width="13.85546875" style="14" customWidth="1"/>
    <col min="10754" max="10754" width="57.5703125" style="14" bestFit="1" customWidth="1"/>
    <col min="10755" max="10766" width="12.140625" style="14" customWidth="1"/>
    <col min="10767" max="11008" width="9.140625" style="14"/>
    <col min="11009" max="11009" width="13.85546875" style="14" customWidth="1"/>
    <col min="11010" max="11010" width="57.5703125" style="14" bestFit="1" customWidth="1"/>
    <col min="11011" max="11022" width="12.140625" style="14" customWidth="1"/>
    <col min="11023" max="11264" width="9.140625" style="14"/>
    <col min="11265" max="11265" width="13.85546875" style="14" customWidth="1"/>
    <col min="11266" max="11266" width="57.5703125" style="14" bestFit="1" customWidth="1"/>
    <col min="11267" max="11278" width="12.140625" style="14" customWidth="1"/>
    <col min="11279" max="11520" width="9.140625" style="14"/>
    <col min="11521" max="11521" width="13.85546875" style="14" customWidth="1"/>
    <col min="11522" max="11522" width="57.5703125" style="14" bestFit="1" customWidth="1"/>
    <col min="11523" max="11534" width="12.140625" style="14" customWidth="1"/>
    <col min="11535" max="11776" width="9.140625" style="14"/>
    <col min="11777" max="11777" width="13.85546875" style="14" customWidth="1"/>
    <col min="11778" max="11778" width="57.5703125" style="14" bestFit="1" customWidth="1"/>
    <col min="11779" max="11790" width="12.140625" style="14" customWidth="1"/>
    <col min="11791" max="12032" width="9.140625" style="14"/>
    <col min="12033" max="12033" width="13.85546875" style="14" customWidth="1"/>
    <col min="12034" max="12034" width="57.5703125" style="14" bestFit="1" customWidth="1"/>
    <col min="12035" max="12046" width="12.140625" style="14" customWidth="1"/>
    <col min="12047" max="12288" width="9.140625" style="14"/>
    <col min="12289" max="12289" width="13.85546875" style="14" customWidth="1"/>
    <col min="12290" max="12290" width="57.5703125" style="14" bestFit="1" customWidth="1"/>
    <col min="12291" max="12302" width="12.140625" style="14" customWidth="1"/>
    <col min="12303" max="12544" width="9.140625" style="14"/>
    <col min="12545" max="12545" width="13.85546875" style="14" customWidth="1"/>
    <col min="12546" max="12546" width="57.5703125" style="14" bestFit="1" customWidth="1"/>
    <col min="12547" max="12558" width="12.140625" style="14" customWidth="1"/>
    <col min="12559" max="12800" width="9.140625" style="14"/>
    <col min="12801" max="12801" width="13.85546875" style="14" customWidth="1"/>
    <col min="12802" max="12802" width="57.5703125" style="14" bestFit="1" customWidth="1"/>
    <col min="12803" max="12814" width="12.140625" style="14" customWidth="1"/>
    <col min="12815" max="13056" width="9.140625" style="14"/>
    <col min="13057" max="13057" width="13.85546875" style="14" customWidth="1"/>
    <col min="13058" max="13058" width="57.5703125" style="14" bestFit="1" customWidth="1"/>
    <col min="13059" max="13070" width="12.140625" style="14" customWidth="1"/>
    <col min="13071" max="13312" width="9.140625" style="14"/>
    <col min="13313" max="13313" width="13.85546875" style="14" customWidth="1"/>
    <col min="13314" max="13314" width="57.5703125" style="14" bestFit="1" customWidth="1"/>
    <col min="13315" max="13326" width="12.140625" style="14" customWidth="1"/>
    <col min="13327" max="13568" width="9.140625" style="14"/>
    <col min="13569" max="13569" width="13.85546875" style="14" customWidth="1"/>
    <col min="13570" max="13570" width="57.5703125" style="14" bestFit="1" customWidth="1"/>
    <col min="13571" max="13582" width="12.140625" style="14" customWidth="1"/>
    <col min="13583" max="13824" width="9.140625" style="14"/>
    <col min="13825" max="13825" width="13.85546875" style="14" customWidth="1"/>
    <col min="13826" max="13826" width="57.5703125" style="14" bestFit="1" customWidth="1"/>
    <col min="13827" max="13838" width="12.140625" style="14" customWidth="1"/>
    <col min="13839" max="14080" width="9.140625" style="14"/>
    <col min="14081" max="14081" width="13.85546875" style="14" customWidth="1"/>
    <col min="14082" max="14082" width="57.5703125" style="14" bestFit="1" customWidth="1"/>
    <col min="14083" max="14094" width="12.140625" style="14" customWidth="1"/>
    <col min="14095" max="14336" width="9.140625" style="14"/>
    <col min="14337" max="14337" width="13.85546875" style="14" customWidth="1"/>
    <col min="14338" max="14338" width="57.5703125" style="14" bestFit="1" customWidth="1"/>
    <col min="14339" max="14350" width="12.140625" style="14" customWidth="1"/>
    <col min="14351" max="14592" width="9.140625" style="14"/>
    <col min="14593" max="14593" width="13.85546875" style="14" customWidth="1"/>
    <col min="14594" max="14594" width="57.5703125" style="14" bestFit="1" customWidth="1"/>
    <col min="14595" max="14606" width="12.140625" style="14" customWidth="1"/>
    <col min="14607" max="14848" width="9.140625" style="14"/>
    <col min="14849" max="14849" width="13.85546875" style="14" customWidth="1"/>
    <col min="14850" max="14850" width="57.5703125" style="14" bestFit="1" customWidth="1"/>
    <col min="14851" max="14862" width="12.140625" style="14" customWidth="1"/>
    <col min="14863" max="15104" width="9.140625" style="14"/>
    <col min="15105" max="15105" width="13.85546875" style="14" customWidth="1"/>
    <col min="15106" max="15106" width="57.5703125" style="14" bestFit="1" customWidth="1"/>
    <col min="15107" max="15118" width="12.140625" style="14" customWidth="1"/>
    <col min="15119" max="15360" width="9.140625" style="14"/>
    <col min="15361" max="15361" width="13.85546875" style="14" customWidth="1"/>
    <col min="15362" max="15362" width="57.5703125" style="14" bestFit="1" customWidth="1"/>
    <col min="15363" max="15374" width="12.140625" style="14" customWidth="1"/>
    <col min="15375" max="15616" width="9.140625" style="14"/>
    <col min="15617" max="15617" width="13.85546875" style="14" customWidth="1"/>
    <col min="15618" max="15618" width="57.5703125" style="14" bestFit="1" customWidth="1"/>
    <col min="15619" max="15630" width="12.140625" style="14" customWidth="1"/>
    <col min="15631" max="15872" width="9.140625" style="14"/>
    <col min="15873" max="15873" width="13.85546875" style="14" customWidth="1"/>
    <col min="15874" max="15874" width="57.5703125" style="14" bestFit="1" customWidth="1"/>
    <col min="15875" max="15886" width="12.140625" style="14" customWidth="1"/>
    <col min="15887" max="16128" width="9.140625" style="14"/>
    <col min="16129" max="16129" width="13.85546875" style="14" customWidth="1"/>
    <col min="16130" max="16130" width="57.5703125" style="14" bestFit="1" customWidth="1"/>
    <col min="16131" max="16142" width="12.140625" style="14" customWidth="1"/>
    <col min="16143" max="16384" width="9.140625" style="14"/>
  </cols>
  <sheetData>
    <row r="1" spans="1:16" s="3" customFormat="1" ht="16.5" customHeight="1" thickBot="1" x14ac:dyDescent="0.3">
      <c r="A1" s="721" t="s">
        <v>598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</row>
    <row r="2" spans="1:16" s="6" customFormat="1" ht="21" customHeight="1" thickBot="1" x14ac:dyDescent="0.3">
      <c r="A2" s="5" t="s">
        <v>0</v>
      </c>
      <c r="B2" s="738" t="s">
        <v>371</v>
      </c>
      <c r="C2" s="740" t="s">
        <v>2</v>
      </c>
      <c r="D2" s="708"/>
      <c r="E2" s="709"/>
      <c r="F2" s="726" t="s">
        <v>384</v>
      </c>
      <c r="G2" s="708"/>
      <c r="H2" s="709"/>
      <c r="I2" s="726" t="s">
        <v>382</v>
      </c>
      <c r="J2" s="708"/>
      <c r="K2" s="709"/>
      <c r="L2" s="726" t="s">
        <v>3</v>
      </c>
      <c r="M2" s="708"/>
      <c r="N2" s="709"/>
      <c r="P2" s="554"/>
    </row>
    <row r="3" spans="1:16" s="6" customFormat="1" ht="24.75" thickBot="1" x14ac:dyDescent="0.3">
      <c r="A3" s="5" t="s">
        <v>4</v>
      </c>
      <c r="B3" s="739"/>
      <c r="C3" s="741"/>
      <c r="D3" s="710"/>
      <c r="E3" s="711"/>
      <c r="F3" s="727"/>
      <c r="G3" s="710"/>
      <c r="H3" s="711"/>
      <c r="I3" s="727"/>
      <c r="J3" s="710"/>
      <c r="K3" s="711"/>
      <c r="L3" s="727"/>
      <c r="M3" s="710"/>
      <c r="N3" s="711"/>
    </row>
    <row r="4" spans="1:16" s="9" customFormat="1" ht="15.95" customHeight="1" thickBot="1" x14ac:dyDescent="0.3">
      <c r="A4" s="7"/>
      <c r="B4" s="7"/>
      <c r="C4" s="8"/>
      <c r="E4" s="8" t="s">
        <v>426</v>
      </c>
      <c r="F4" s="8"/>
      <c r="H4" s="8" t="s">
        <v>426</v>
      </c>
      <c r="I4" s="8"/>
      <c r="K4" s="8" t="s">
        <v>426</v>
      </c>
      <c r="L4" s="8"/>
      <c r="N4" s="8" t="s">
        <v>426</v>
      </c>
    </row>
    <row r="5" spans="1:16" ht="36.75" thickBot="1" x14ac:dyDescent="0.3">
      <c r="A5" s="10" t="s">
        <v>5</v>
      </c>
      <c r="B5" s="11" t="s">
        <v>6</v>
      </c>
      <c r="C5" s="276" t="s">
        <v>432</v>
      </c>
      <c r="D5" s="277" t="s">
        <v>383</v>
      </c>
      <c r="E5" s="278" t="s">
        <v>424</v>
      </c>
      <c r="F5" s="276" t="s">
        <v>432</v>
      </c>
      <c r="G5" s="277" t="s">
        <v>383</v>
      </c>
      <c r="H5" s="278" t="s">
        <v>424</v>
      </c>
      <c r="I5" s="276" t="s">
        <v>432</v>
      </c>
      <c r="J5" s="277" t="s">
        <v>383</v>
      </c>
      <c r="K5" s="278" t="s">
        <v>424</v>
      </c>
      <c r="L5" s="276" t="s">
        <v>432</v>
      </c>
      <c r="M5" s="277" t="s">
        <v>383</v>
      </c>
      <c r="N5" s="278" t="s">
        <v>424</v>
      </c>
    </row>
    <row r="6" spans="1:16" s="19" customFormat="1" ht="12.95" customHeight="1" thickBot="1" x14ac:dyDescent="0.3">
      <c r="A6" s="15" t="s">
        <v>7</v>
      </c>
      <c r="B6" s="16" t="s">
        <v>8</v>
      </c>
      <c r="C6" s="16" t="s">
        <v>9</v>
      </c>
      <c r="D6" s="17" t="s">
        <v>10</v>
      </c>
      <c r="E6" s="18" t="s">
        <v>336</v>
      </c>
      <c r="F6" s="16" t="s">
        <v>337</v>
      </c>
      <c r="G6" s="17" t="s">
        <v>276</v>
      </c>
      <c r="H6" s="18" t="s">
        <v>277</v>
      </c>
      <c r="I6" s="16" t="s">
        <v>348</v>
      </c>
      <c r="J6" s="17" t="s">
        <v>349</v>
      </c>
      <c r="K6" s="18" t="s">
        <v>350</v>
      </c>
      <c r="L6" s="16" t="s">
        <v>374</v>
      </c>
      <c r="M6" s="17" t="s">
        <v>375</v>
      </c>
      <c r="N6" s="18" t="s">
        <v>428</v>
      </c>
    </row>
    <row r="7" spans="1:16" s="19" customFormat="1" ht="15.95" customHeight="1" thickBot="1" x14ac:dyDescent="0.3">
      <c r="A7" s="10"/>
      <c r="B7" s="10" t="s">
        <v>12</v>
      </c>
      <c r="C7" s="20"/>
      <c r="D7" s="20"/>
      <c r="E7" s="326"/>
    </row>
    <row r="8" spans="1:16" s="19" customFormat="1" ht="12" customHeight="1" thickBot="1" x14ac:dyDescent="0.3">
      <c r="A8" s="22" t="s">
        <v>13</v>
      </c>
      <c r="B8" s="23" t="s">
        <v>14</v>
      </c>
      <c r="C8" s="24">
        <f t="shared" ref="C8:I8" si="0">+C9+C10+C11+C12+C13+C14</f>
        <v>115896</v>
      </c>
      <c r="D8" s="25">
        <v>123672</v>
      </c>
      <c r="E8" s="552">
        <v>123672</v>
      </c>
      <c r="F8" s="24">
        <f t="shared" si="0"/>
        <v>10785</v>
      </c>
      <c r="G8" s="25">
        <v>19397</v>
      </c>
      <c r="H8" s="26">
        <v>19397</v>
      </c>
      <c r="I8" s="24">
        <f t="shared" si="0"/>
        <v>0</v>
      </c>
      <c r="J8" s="25"/>
      <c r="K8" s="26"/>
      <c r="L8" s="24">
        <f>+L9+L10+L11+L12+L13+L14</f>
        <v>126681</v>
      </c>
      <c r="M8" s="25">
        <v>143069</v>
      </c>
      <c r="N8" s="26">
        <v>143069</v>
      </c>
    </row>
    <row r="9" spans="1:16" s="32" customFormat="1" ht="12" customHeight="1" x14ac:dyDescent="0.2">
      <c r="A9" s="27" t="s">
        <v>15</v>
      </c>
      <c r="B9" s="28" t="s">
        <v>16</v>
      </c>
      <c r="C9" s="29">
        <v>44753</v>
      </c>
      <c r="D9" s="30">
        <v>44934</v>
      </c>
      <c r="E9" s="31">
        <v>44934</v>
      </c>
      <c r="F9" s="29"/>
      <c r="G9" s="30"/>
      <c r="H9" s="31"/>
      <c r="I9" s="29"/>
      <c r="J9" s="30"/>
      <c r="K9" s="31"/>
      <c r="L9" s="29">
        <v>44753</v>
      </c>
      <c r="M9" s="30">
        <v>44934</v>
      </c>
      <c r="N9" s="31">
        <v>44934</v>
      </c>
    </row>
    <row r="10" spans="1:16" s="38" customFormat="1" ht="12" customHeight="1" x14ac:dyDescent="0.2">
      <c r="A10" s="33" t="s">
        <v>17</v>
      </c>
      <c r="B10" s="34" t="s">
        <v>18</v>
      </c>
      <c r="C10" s="35">
        <v>50012</v>
      </c>
      <c r="D10" s="36">
        <v>48692</v>
      </c>
      <c r="E10" s="37">
        <v>48692</v>
      </c>
      <c r="F10" s="35"/>
      <c r="G10" s="36"/>
      <c r="H10" s="37"/>
      <c r="I10" s="35"/>
      <c r="J10" s="36"/>
      <c r="K10" s="37"/>
      <c r="L10" s="35">
        <v>50012</v>
      </c>
      <c r="M10" s="36">
        <v>48692</v>
      </c>
      <c r="N10" s="37">
        <v>48692</v>
      </c>
    </row>
    <row r="11" spans="1:16" s="38" customFormat="1" ht="12" customHeight="1" x14ac:dyDescent="0.2">
      <c r="A11" s="33" t="s">
        <v>19</v>
      </c>
      <c r="B11" s="34" t="s">
        <v>20</v>
      </c>
      <c r="C11" s="35">
        <v>17620</v>
      </c>
      <c r="D11" s="36">
        <v>17154</v>
      </c>
      <c r="E11" s="37">
        <v>17154</v>
      </c>
      <c r="F11" s="35">
        <v>10785</v>
      </c>
      <c r="G11" s="36">
        <v>19397</v>
      </c>
      <c r="H11" s="37">
        <v>19397</v>
      </c>
      <c r="I11" s="35"/>
      <c r="J11" s="36"/>
      <c r="K11" s="37"/>
      <c r="L11" s="35">
        <v>28405</v>
      </c>
      <c r="M11" s="36">
        <v>36551</v>
      </c>
      <c r="N11" s="37">
        <v>36551</v>
      </c>
    </row>
    <row r="12" spans="1:16" s="38" customFormat="1" ht="12" customHeight="1" x14ac:dyDescent="0.2">
      <c r="A12" s="33" t="s">
        <v>21</v>
      </c>
      <c r="B12" s="34" t="s">
        <v>22</v>
      </c>
      <c r="C12" s="35">
        <v>3511</v>
      </c>
      <c r="D12" s="36">
        <v>3541</v>
      </c>
      <c r="E12" s="37">
        <v>3541</v>
      </c>
      <c r="F12" s="35"/>
      <c r="G12" s="36"/>
      <c r="H12" s="37"/>
      <c r="I12" s="35"/>
      <c r="J12" s="36"/>
      <c r="K12" s="37"/>
      <c r="L12" s="35">
        <v>3511</v>
      </c>
      <c r="M12" s="36">
        <v>3541</v>
      </c>
      <c r="N12" s="37">
        <v>3541</v>
      </c>
    </row>
    <row r="13" spans="1:16" s="38" customFormat="1" ht="12" customHeight="1" x14ac:dyDescent="0.2">
      <c r="A13" s="33" t="s">
        <v>23</v>
      </c>
      <c r="B13" s="34" t="s">
        <v>24</v>
      </c>
      <c r="C13" s="35"/>
      <c r="D13" s="36">
        <v>9351</v>
      </c>
      <c r="E13" s="37">
        <v>9351</v>
      </c>
      <c r="F13" s="35"/>
      <c r="G13" s="36"/>
      <c r="H13" s="37"/>
      <c r="I13" s="35"/>
      <c r="J13" s="36"/>
      <c r="K13" s="37"/>
      <c r="L13" s="35"/>
      <c r="M13" s="36">
        <v>9351</v>
      </c>
      <c r="N13" s="37">
        <v>9351</v>
      </c>
    </row>
    <row r="14" spans="1:16" s="32" customFormat="1" ht="12" customHeight="1" thickBot="1" x14ac:dyDescent="0.25">
      <c r="A14" s="39" t="s">
        <v>25</v>
      </c>
      <c r="B14" s="40" t="s">
        <v>26</v>
      </c>
      <c r="C14" s="35"/>
      <c r="D14" s="36"/>
      <c r="E14" s="37"/>
      <c r="F14" s="35"/>
      <c r="G14" s="36"/>
      <c r="H14" s="37"/>
      <c r="I14" s="35"/>
      <c r="J14" s="36"/>
      <c r="K14" s="37"/>
      <c r="L14" s="35"/>
      <c r="M14" s="36"/>
      <c r="N14" s="37"/>
    </row>
    <row r="15" spans="1:16" s="32" customFormat="1" ht="12" customHeight="1" thickBot="1" x14ac:dyDescent="0.3">
      <c r="A15" s="22" t="s">
        <v>27</v>
      </c>
      <c r="B15" s="41" t="s">
        <v>28</v>
      </c>
      <c r="C15" s="24">
        <v>63900</v>
      </c>
      <c r="D15" s="25">
        <v>63900</v>
      </c>
      <c r="E15" s="26">
        <v>53908</v>
      </c>
      <c r="F15" s="24">
        <f t="shared" ref="F15:I15" si="1">+F16+F17+F18+F19+F20</f>
        <v>0</v>
      </c>
      <c r="G15" s="25"/>
      <c r="H15" s="26"/>
      <c r="I15" s="24">
        <f t="shared" si="1"/>
        <v>0</v>
      </c>
      <c r="J15" s="25"/>
      <c r="K15" s="26"/>
      <c r="L15" s="24">
        <f>+L16+L17+L18+L19+L20</f>
        <v>63900</v>
      </c>
      <c r="M15" s="25">
        <v>63900</v>
      </c>
      <c r="N15" s="26">
        <v>53908</v>
      </c>
    </row>
    <row r="16" spans="1:16" s="32" customFormat="1" ht="12" customHeight="1" x14ac:dyDescent="0.2">
      <c r="A16" s="27" t="s">
        <v>29</v>
      </c>
      <c r="B16" s="28" t="s">
        <v>30</v>
      </c>
      <c r="C16" s="29"/>
      <c r="D16" s="30"/>
      <c r="E16" s="31"/>
      <c r="F16" s="29"/>
      <c r="G16" s="30"/>
      <c r="H16" s="31"/>
      <c r="I16" s="29"/>
      <c r="J16" s="30"/>
      <c r="K16" s="31"/>
      <c r="L16" s="29"/>
      <c r="M16" s="30"/>
      <c r="N16" s="31"/>
    </row>
    <row r="17" spans="1:14" s="32" customFormat="1" ht="12" customHeight="1" x14ac:dyDescent="0.2">
      <c r="A17" s="33" t="s">
        <v>31</v>
      </c>
      <c r="B17" s="34" t="s">
        <v>32</v>
      </c>
      <c r="C17" s="35"/>
      <c r="D17" s="36"/>
      <c r="E17" s="37"/>
      <c r="F17" s="35"/>
      <c r="G17" s="36"/>
      <c r="H17" s="37"/>
      <c r="I17" s="35"/>
      <c r="J17" s="36"/>
      <c r="K17" s="37"/>
      <c r="L17" s="35"/>
      <c r="M17" s="36"/>
      <c r="N17" s="37"/>
    </row>
    <row r="18" spans="1:14" s="32" customFormat="1" ht="12" customHeight="1" x14ac:dyDescent="0.2">
      <c r="A18" s="33" t="s">
        <v>33</v>
      </c>
      <c r="B18" s="34" t="s">
        <v>34</v>
      </c>
      <c r="C18" s="35"/>
      <c r="D18" s="36"/>
      <c r="E18" s="37"/>
      <c r="F18" s="35"/>
      <c r="G18" s="36"/>
      <c r="H18" s="37"/>
      <c r="I18" s="35"/>
      <c r="J18" s="36"/>
      <c r="K18" s="37"/>
      <c r="L18" s="35"/>
      <c r="M18" s="36"/>
      <c r="N18" s="37"/>
    </row>
    <row r="19" spans="1:14" s="32" customFormat="1" ht="12" customHeight="1" x14ac:dyDescent="0.2">
      <c r="A19" s="33" t="s">
        <v>35</v>
      </c>
      <c r="B19" s="34" t="s">
        <v>36</v>
      </c>
      <c r="C19" s="35"/>
      <c r="D19" s="36"/>
      <c r="E19" s="37"/>
      <c r="F19" s="35"/>
      <c r="G19" s="36"/>
      <c r="H19" s="37"/>
      <c r="I19" s="35"/>
      <c r="J19" s="36"/>
      <c r="K19" s="37"/>
      <c r="L19" s="35"/>
      <c r="M19" s="36"/>
      <c r="N19" s="37"/>
    </row>
    <row r="20" spans="1:14" s="32" customFormat="1" ht="12" customHeight="1" x14ac:dyDescent="0.2">
      <c r="A20" s="33" t="s">
        <v>37</v>
      </c>
      <c r="B20" s="34" t="s">
        <v>38</v>
      </c>
      <c r="C20" s="35">
        <v>63900</v>
      </c>
      <c r="D20" s="36">
        <v>63900</v>
      </c>
      <c r="E20" s="37">
        <v>53908</v>
      </c>
      <c r="F20" s="35"/>
      <c r="G20" s="36"/>
      <c r="H20" s="37"/>
      <c r="I20" s="35"/>
      <c r="J20" s="36"/>
      <c r="K20" s="37"/>
      <c r="L20" s="35">
        <v>63900</v>
      </c>
      <c r="M20" s="36">
        <v>63900</v>
      </c>
      <c r="N20" s="37">
        <v>53908</v>
      </c>
    </row>
    <row r="21" spans="1:14" s="38" customFormat="1" ht="12" customHeight="1" thickBot="1" x14ac:dyDescent="0.25">
      <c r="A21" s="39" t="s">
        <v>39</v>
      </c>
      <c r="B21" s="40" t="s">
        <v>40</v>
      </c>
      <c r="C21" s="42"/>
      <c r="D21" s="43"/>
      <c r="E21" s="44"/>
      <c r="F21" s="42"/>
      <c r="G21" s="43"/>
      <c r="H21" s="44"/>
      <c r="I21" s="42"/>
      <c r="J21" s="43"/>
      <c r="K21" s="44"/>
      <c r="L21" s="42"/>
      <c r="M21" s="43"/>
      <c r="N21" s="44"/>
    </row>
    <row r="22" spans="1:14" s="38" customFormat="1" ht="12" customHeight="1" thickBot="1" x14ac:dyDescent="0.3">
      <c r="A22" s="22" t="s">
        <v>41</v>
      </c>
      <c r="B22" s="23" t="s">
        <v>42</v>
      </c>
      <c r="C22" s="24">
        <f t="shared" ref="C22:I22" si="2">+C23+C24+C25+C26+C27</f>
        <v>0</v>
      </c>
      <c r="D22" s="25"/>
      <c r="E22" s="26"/>
      <c r="F22" s="24">
        <f t="shared" si="2"/>
        <v>41855</v>
      </c>
      <c r="G22" s="25">
        <v>310848</v>
      </c>
      <c r="H22" s="26">
        <v>304848</v>
      </c>
      <c r="I22" s="24">
        <f t="shared" si="2"/>
        <v>0</v>
      </c>
      <c r="J22" s="25"/>
      <c r="K22" s="26"/>
      <c r="L22" s="24">
        <f>+L23+L24+L25+L26+L27</f>
        <v>41855</v>
      </c>
      <c r="M22" s="25">
        <v>310848</v>
      </c>
      <c r="N22" s="26">
        <v>304848</v>
      </c>
    </row>
    <row r="23" spans="1:14" s="38" customFormat="1" ht="12" customHeight="1" x14ac:dyDescent="0.2">
      <c r="A23" s="27" t="s">
        <v>43</v>
      </c>
      <c r="B23" s="28" t="s">
        <v>44</v>
      </c>
      <c r="C23" s="29"/>
      <c r="D23" s="30"/>
      <c r="E23" s="31"/>
      <c r="F23" s="29"/>
      <c r="G23" s="30">
        <v>140</v>
      </c>
      <c r="H23" s="31">
        <v>140</v>
      </c>
      <c r="I23" s="29"/>
      <c r="J23" s="30"/>
      <c r="K23" s="31"/>
      <c r="L23" s="29"/>
      <c r="M23" s="30">
        <v>140</v>
      </c>
      <c r="N23" s="31">
        <v>140</v>
      </c>
    </row>
    <row r="24" spans="1:14" s="32" customFormat="1" ht="12" customHeight="1" x14ac:dyDescent="0.2">
      <c r="A24" s="33" t="s">
        <v>45</v>
      </c>
      <c r="B24" s="34" t="s">
        <v>46</v>
      </c>
      <c r="C24" s="35"/>
      <c r="D24" s="36"/>
      <c r="E24" s="37"/>
      <c r="F24" s="35"/>
      <c r="G24" s="36"/>
      <c r="H24" s="37"/>
      <c r="I24" s="35"/>
      <c r="J24" s="36"/>
      <c r="K24" s="37"/>
      <c r="L24" s="35"/>
      <c r="M24" s="36"/>
      <c r="N24" s="37"/>
    </row>
    <row r="25" spans="1:14" s="38" customFormat="1" ht="12" customHeight="1" x14ac:dyDescent="0.2">
      <c r="A25" s="33" t="s">
        <v>47</v>
      </c>
      <c r="B25" s="34" t="s">
        <v>48</v>
      </c>
      <c r="C25" s="35"/>
      <c r="D25" s="36"/>
      <c r="E25" s="37"/>
      <c r="F25" s="35"/>
      <c r="G25" s="36"/>
      <c r="H25" s="37"/>
      <c r="I25" s="35"/>
      <c r="J25" s="36"/>
      <c r="K25" s="37"/>
      <c r="L25" s="35"/>
      <c r="M25" s="36"/>
      <c r="N25" s="37"/>
    </row>
    <row r="26" spans="1:14" s="38" customFormat="1" ht="12" customHeight="1" x14ac:dyDescent="0.2">
      <c r="A26" s="33" t="s">
        <v>49</v>
      </c>
      <c r="B26" s="34" t="s">
        <v>50</v>
      </c>
      <c r="C26" s="35"/>
      <c r="D26" s="36"/>
      <c r="E26" s="37"/>
      <c r="F26" s="35"/>
      <c r="G26" s="36"/>
      <c r="H26" s="37"/>
      <c r="I26" s="35"/>
      <c r="J26" s="36"/>
      <c r="K26" s="37"/>
      <c r="L26" s="35"/>
      <c r="M26" s="36"/>
      <c r="N26" s="37"/>
    </row>
    <row r="27" spans="1:14" s="38" customFormat="1" ht="12" customHeight="1" x14ac:dyDescent="0.2">
      <c r="A27" s="33" t="s">
        <v>51</v>
      </c>
      <c r="B27" s="34" t="s">
        <v>52</v>
      </c>
      <c r="C27" s="35"/>
      <c r="D27" s="36"/>
      <c r="E27" s="37"/>
      <c r="F27" s="35">
        <v>41855</v>
      </c>
      <c r="G27" s="36">
        <v>310708</v>
      </c>
      <c r="H27" s="37">
        <v>304708</v>
      </c>
      <c r="I27" s="35"/>
      <c r="J27" s="36"/>
      <c r="K27" s="37"/>
      <c r="L27" s="35">
        <v>41855</v>
      </c>
      <c r="M27" s="36">
        <v>310708</v>
      </c>
      <c r="N27" s="37">
        <v>304708</v>
      </c>
    </row>
    <row r="28" spans="1:14" s="38" customFormat="1" ht="12" customHeight="1" thickBot="1" x14ac:dyDescent="0.25">
      <c r="A28" s="39" t="s">
        <v>53</v>
      </c>
      <c r="B28" s="40" t="s">
        <v>54</v>
      </c>
      <c r="C28" s="42"/>
      <c r="D28" s="43"/>
      <c r="E28" s="44"/>
      <c r="F28" s="42"/>
      <c r="G28" s="43"/>
      <c r="H28" s="44"/>
      <c r="I28" s="42"/>
      <c r="J28" s="43"/>
      <c r="K28" s="44"/>
      <c r="L28" s="42"/>
      <c r="M28" s="43"/>
      <c r="N28" s="44"/>
    </row>
    <row r="29" spans="1:14" s="38" customFormat="1" ht="12" customHeight="1" thickBot="1" x14ac:dyDescent="0.3">
      <c r="A29" s="22" t="s">
        <v>55</v>
      </c>
      <c r="B29" s="23" t="s">
        <v>56</v>
      </c>
      <c r="C29" s="45">
        <f t="shared" ref="C29:I29" si="3">+C30+C31+C32+C33+C34+C35+C36</f>
        <v>92600</v>
      </c>
      <c r="D29" s="45">
        <v>97772</v>
      </c>
      <c r="E29" s="46">
        <v>97665</v>
      </c>
      <c r="F29" s="45">
        <f t="shared" si="3"/>
        <v>0</v>
      </c>
      <c r="G29" s="45"/>
      <c r="H29" s="46"/>
      <c r="I29" s="45">
        <f t="shared" si="3"/>
        <v>0</v>
      </c>
      <c r="J29" s="45"/>
      <c r="K29" s="46"/>
      <c r="L29" s="45">
        <f>+L30+L31+L32+L33+L34+L35+L36</f>
        <v>92600</v>
      </c>
      <c r="M29" s="45">
        <v>97772</v>
      </c>
      <c r="N29" s="46">
        <v>97665</v>
      </c>
    </row>
    <row r="30" spans="1:14" s="38" customFormat="1" ht="12" customHeight="1" x14ac:dyDescent="0.2">
      <c r="A30" s="27" t="s">
        <v>57</v>
      </c>
      <c r="B30" s="28" t="s">
        <v>58</v>
      </c>
      <c r="C30" s="29">
        <v>6500</v>
      </c>
      <c r="D30" s="29">
        <v>7747</v>
      </c>
      <c r="E30" s="31">
        <v>7747</v>
      </c>
      <c r="F30" s="29"/>
      <c r="G30" s="29"/>
      <c r="H30" s="31"/>
      <c r="I30" s="29"/>
      <c r="J30" s="29"/>
      <c r="K30" s="31"/>
      <c r="L30" s="29">
        <v>6500</v>
      </c>
      <c r="M30" s="29">
        <v>7747</v>
      </c>
      <c r="N30" s="31">
        <v>7747</v>
      </c>
    </row>
    <row r="31" spans="1:14" s="38" customFormat="1" ht="12" customHeight="1" x14ac:dyDescent="0.2">
      <c r="A31" s="33" t="s">
        <v>59</v>
      </c>
      <c r="B31" s="34" t="s">
        <v>60</v>
      </c>
      <c r="C31" s="35"/>
      <c r="D31" s="35"/>
      <c r="E31" s="37"/>
      <c r="F31" s="35"/>
      <c r="G31" s="35"/>
      <c r="H31" s="37"/>
      <c r="I31" s="35"/>
      <c r="J31" s="35"/>
      <c r="K31" s="37"/>
      <c r="L31" s="35"/>
      <c r="M31" s="35"/>
      <c r="N31" s="37"/>
    </row>
    <row r="32" spans="1:14" s="38" customFormat="1" ht="12" customHeight="1" x14ac:dyDescent="0.2">
      <c r="A32" s="33" t="s">
        <v>61</v>
      </c>
      <c r="B32" s="34" t="s">
        <v>62</v>
      </c>
      <c r="C32" s="35">
        <v>81150</v>
      </c>
      <c r="D32" s="35">
        <v>83481</v>
      </c>
      <c r="E32" s="37">
        <v>83481</v>
      </c>
      <c r="F32" s="35"/>
      <c r="G32" s="35"/>
      <c r="H32" s="37"/>
      <c r="I32" s="35"/>
      <c r="J32" s="35"/>
      <c r="K32" s="37"/>
      <c r="L32" s="35">
        <v>81150</v>
      </c>
      <c r="M32" s="35">
        <v>83481</v>
      </c>
      <c r="N32" s="37">
        <v>83481</v>
      </c>
    </row>
    <row r="33" spans="1:14" s="38" customFormat="1" ht="12" customHeight="1" x14ac:dyDescent="0.2">
      <c r="A33" s="33" t="s">
        <v>63</v>
      </c>
      <c r="B33" s="34" t="s">
        <v>64</v>
      </c>
      <c r="C33" s="35"/>
      <c r="D33" s="35"/>
      <c r="E33" s="37"/>
      <c r="F33" s="35"/>
      <c r="G33" s="35"/>
      <c r="H33" s="37"/>
      <c r="I33" s="35"/>
      <c r="J33" s="35"/>
      <c r="K33" s="37"/>
      <c r="L33" s="35"/>
      <c r="M33" s="35"/>
      <c r="N33" s="37"/>
    </row>
    <row r="34" spans="1:14" s="38" customFormat="1" ht="12" customHeight="1" x14ac:dyDescent="0.2">
      <c r="A34" s="33" t="s">
        <v>65</v>
      </c>
      <c r="B34" s="34" t="s">
        <v>66</v>
      </c>
      <c r="C34" s="35">
        <v>4000</v>
      </c>
      <c r="D34" s="35">
        <v>5062</v>
      </c>
      <c r="E34" s="37">
        <v>5062</v>
      </c>
      <c r="F34" s="35"/>
      <c r="G34" s="35"/>
      <c r="H34" s="37"/>
      <c r="I34" s="35"/>
      <c r="J34" s="35"/>
      <c r="K34" s="37"/>
      <c r="L34" s="35">
        <v>4000</v>
      </c>
      <c r="M34" s="35">
        <v>5062</v>
      </c>
      <c r="N34" s="37">
        <v>5062</v>
      </c>
    </row>
    <row r="35" spans="1:14" s="38" customFormat="1" ht="12" customHeight="1" x14ac:dyDescent="0.2">
      <c r="A35" s="33" t="s">
        <v>67</v>
      </c>
      <c r="B35" s="34" t="s">
        <v>68</v>
      </c>
      <c r="C35" s="35"/>
      <c r="D35" s="35"/>
      <c r="E35" s="37"/>
      <c r="F35" s="35"/>
      <c r="G35" s="35"/>
      <c r="H35" s="37"/>
      <c r="I35" s="35"/>
      <c r="J35" s="35"/>
      <c r="K35" s="37"/>
      <c r="L35" s="35"/>
      <c r="M35" s="35"/>
      <c r="N35" s="37"/>
    </row>
    <row r="36" spans="1:14" s="38" customFormat="1" ht="12" customHeight="1" thickBot="1" x14ac:dyDescent="0.25">
      <c r="A36" s="39" t="s">
        <v>69</v>
      </c>
      <c r="B36" s="40" t="s">
        <v>70</v>
      </c>
      <c r="C36" s="42">
        <v>950</v>
      </c>
      <c r="D36" s="42">
        <v>1482</v>
      </c>
      <c r="E36" s="44">
        <v>1375</v>
      </c>
      <c r="F36" s="42"/>
      <c r="G36" s="42"/>
      <c r="H36" s="44"/>
      <c r="I36" s="42"/>
      <c r="J36" s="42"/>
      <c r="K36" s="44"/>
      <c r="L36" s="42">
        <v>950</v>
      </c>
      <c r="M36" s="42">
        <v>1482</v>
      </c>
      <c r="N36" s="44">
        <v>1375</v>
      </c>
    </row>
    <row r="37" spans="1:14" s="38" customFormat="1" ht="12" customHeight="1" thickBot="1" x14ac:dyDescent="0.3">
      <c r="A37" s="22" t="s">
        <v>71</v>
      </c>
      <c r="B37" s="23" t="s">
        <v>72</v>
      </c>
      <c r="C37" s="24">
        <v>12236</v>
      </c>
      <c r="D37" s="25">
        <v>16259</v>
      </c>
      <c r="E37" s="26">
        <v>12600</v>
      </c>
      <c r="F37" s="24">
        <f t="shared" ref="F37" si="4">SUM(F38:F48)</f>
        <v>0</v>
      </c>
      <c r="G37" s="25"/>
      <c r="H37" s="26"/>
      <c r="I37" s="24">
        <v>632</v>
      </c>
      <c r="J37" s="25">
        <v>632</v>
      </c>
      <c r="K37" s="26">
        <v>438</v>
      </c>
      <c r="L37" s="24">
        <v>12868</v>
      </c>
      <c r="M37" s="25">
        <v>16891</v>
      </c>
      <c r="N37" s="26">
        <v>13038</v>
      </c>
    </row>
    <row r="38" spans="1:14" s="38" customFormat="1" ht="12" customHeight="1" x14ac:dyDescent="0.2">
      <c r="A38" s="27" t="s">
        <v>73</v>
      </c>
      <c r="B38" s="28" t="s">
        <v>74</v>
      </c>
      <c r="C38" s="29"/>
      <c r="D38" s="30">
        <v>353</v>
      </c>
      <c r="E38" s="31">
        <v>353</v>
      </c>
      <c r="F38" s="29"/>
      <c r="G38" s="30"/>
      <c r="H38" s="31"/>
      <c r="I38" s="29"/>
      <c r="J38" s="30"/>
      <c r="K38" s="31"/>
      <c r="L38" s="29"/>
      <c r="M38" s="30">
        <v>353</v>
      </c>
      <c r="N38" s="31">
        <v>353</v>
      </c>
    </row>
    <row r="39" spans="1:14" s="38" customFormat="1" ht="12" customHeight="1" x14ac:dyDescent="0.2">
      <c r="A39" s="33" t="s">
        <v>75</v>
      </c>
      <c r="B39" s="34" t="s">
        <v>76</v>
      </c>
      <c r="C39" s="35">
        <v>536</v>
      </c>
      <c r="D39" s="36">
        <v>921</v>
      </c>
      <c r="E39" s="37">
        <v>919</v>
      </c>
      <c r="F39" s="35"/>
      <c r="G39" s="36"/>
      <c r="H39" s="37"/>
      <c r="I39" s="35"/>
      <c r="J39" s="36"/>
      <c r="K39" s="37"/>
      <c r="L39" s="35">
        <v>536</v>
      </c>
      <c r="M39" s="36">
        <v>921</v>
      </c>
      <c r="N39" s="37">
        <v>919</v>
      </c>
    </row>
    <row r="40" spans="1:14" s="38" customFormat="1" ht="12" customHeight="1" x14ac:dyDescent="0.2">
      <c r="A40" s="33" t="s">
        <v>77</v>
      </c>
      <c r="B40" s="34" t="s">
        <v>78</v>
      </c>
      <c r="C40" s="35"/>
      <c r="D40" s="36">
        <v>300</v>
      </c>
      <c r="E40" s="37">
        <v>208</v>
      </c>
      <c r="F40" s="35"/>
      <c r="G40" s="36"/>
      <c r="H40" s="37"/>
      <c r="I40" s="35">
        <v>244</v>
      </c>
      <c r="J40" s="36">
        <v>244</v>
      </c>
      <c r="K40" s="37">
        <v>244</v>
      </c>
      <c r="L40" s="35">
        <v>244</v>
      </c>
      <c r="M40" s="36">
        <v>544</v>
      </c>
      <c r="N40" s="37">
        <v>452</v>
      </c>
    </row>
    <row r="41" spans="1:14" s="38" customFormat="1" ht="12" customHeight="1" x14ac:dyDescent="0.2">
      <c r="A41" s="33" t="s">
        <v>79</v>
      </c>
      <c r="B41" s="34" t="s">
        <v>80</v>
      </c>
      <c r="C41" s="35">
        <v>1500</v>
      </c>
      <c r="D41" s="36">
        <v>2100</v>
      </c>
      <c r="E41" s="37">
        <v>2081</v>
      </c>
      <c r="F41" s="35"/>
      <c r="G41" s="36"/>
      <c r="H41" s="37"/>
      <c r="I41" s="35"/>
      <c r="J41" s="36"/>
      <c r="K41" s="37"/>
      <c r="L41" s="35">
        <v>1500</v>
      </c>
      <c r="M41" s="36">
        <v>2100</v>
      </c>
      <c r="N41" s="37">
        <v>2081</v>
      </c>
    </row>
    <row r="42" spans="1:14" s="38" customFormat="1" ht="12" customHeight="1" x14ac:dyDescent="0.2">
      <c r="A42" s="33" t="s">
        <v>81</v>
      </c>
      <c r="B42" s="34" t="s">
        <v>82</v>
      </c>
      <c r="C42" s="35">
        <v>3600</v>
      </c>
      <c r="D42" s="36">
        <v>3600</v>
      </c>
      <c r="E42" s="37">
        <v>2981</v>
      </c>
      <c r="F42" s="35"/>
      <c r="G42" s="36"/>
      <c r="H42" s="37"/>
      <c r="I42" s="35"/>
      <c r="J42" s="36"/>
      <c r="K42" s="37"/>
      <c r="L42" s="35">
        <v>3600</v>
      </c>
      <c r="M42" s="36">
        <v>3600</v>
      </c>
      <c r="N42" s="37">
        <v>2981</v>
      </c>
    </row>
    <row r="43" spans="1:14" s="38" customFormat="1" ht="12" customHeight="1" x14ac:dyDescent="0.2">
      <c r="A43" s="33" t="s">
        <v>83</v>
      </c>
      <c r="B43" s="34" t="s">
        <v>84</v>
      </c>
      <c r="C43" s="35">
        <v>3000</v>
      </c>
      <c r="D43" s="36">
        <v>3275</v>
      </c>
      <c r="E43" s="37">
        <v>1094</v>
      </c>
      <c r="F43" s="35"/>
      <c r="G43" s="36"/>
      <c r="H43" s="37"/>
      <c r="I43" s="35">
        <v>100</v>
      </c>
      <c r="J43" s="36">
        <v>100</v>
      </c>
      <c r="K43" s="37">
        <v>50</v>
      </c>
      <c r="L43" s="35">
        <v>3100</v>
      </c>
      <c r="M43" s="36">
        <v>3375</v>
      </c>
      <c r="N43" s="37">
        <v>1144</v>
      </c>
    </row>
    <row r="44" spans="1:14" s="38" customFormat="1" ht="12" customHeight="1" x14ac:dyDescent="0.2">
      <c r="A44" s="33" t="s">
        <v>85</v>
      </c>
      <c r="B44" s="34" t="s">
        <v>86</v>
      </c>
      <c r="C44" s="35"/>
      <c r="D44" s="36">
        <v>1500</v>
      </c>
      <c r="E44" s="37">
        <v>811</v>
      </c>
      <c r="F44" s="35"/>
      <c r="G44" s="36"/>
      <c r="H44" s="37"/>
      <c r="I44" s="35">
        <v>288</v>
      </c>
      <c r="J44" s="36">
        <v>288</v>
      </c>
      <c r="K44" s="37">
        <v>144</v>
      </c>
      <c r="L44" s="35">
        <v>288</v>
      </c>
      <c r="M44" s="36">
        <v>1788</v>
      </c>
      <c r="N44" s="37">
        <v>955</v>
      </c>
    </row>
    <row r="45" spans="1:14" s="38" customFormat="1" ht="12" customHeight="1" x14ac:dyDescent="0.2">
      <c r="A45" s="33" t="s">
        <v>87</v>
      </c>
      <c r="B45" s="34" t="s">
        <v>88</v>
      </c>
      <c r="C45" s="35">
        <v>500</v>
      </c>
      <c r="D45" s="36">
        <v>800</v>
      </c>
      <c r="E45" s="37">
        <v>770</v>
      </c>
      <c r="F45" s="35"/>
      <c r="G45" s="36"/>
      <c r="H45" s="37"/>
      <c r="I45" s="35"/>
      <c r="J45" s="36"/>
      <c r="K45" s="37"/>
      <c r="L45" s="35">
        <v>500</v>
      </c>
      <c r="M45" s="36">
        <v>800</v>
      </c>
      <c r="N45" s="37">
        <v>770</v>
      </c>
    </row>
    <row r="46" spans="1:14" s="38" customFormat="1" ht="12" customHeight="1" x14ac:dyDescent="0.2">
      <c r="A46" s="33" t="s">
        <v>89</v>
      </c>
      <c r="B46" s="34" t="s">
        <v>90</v>
      </c>
      <c r="C46" s="48"/>
      <c r="D46" s="49"/>
      <c r="E46" s="50"/>
      <c r="F46" s="48"/>
      <c r="G46" s="49"/>
      <c r="H46" s="50"/>
      <c r="I46" s="48"/>
      <c r="J46" s="49"/>
      <c r="K46" s="50"/>
      <c r="L46" s="48"/>
      <c r="M46" s="49"/>
      <c r="N46" s="50"/>
    </row>
    <row r="47" spans="1:14" s="38" customFormat="1" ht="12" customHeight="1" x14ac:dyDescent="0.2">
      <c r="A47" s="39" t="s">
        <v>91</v>
      </c>
      <c r="B47" s="40" t="s">
        <v>92</v>
      </c>
      <c r="C47" s="51"/>
      <c r="D47" s="52">
        <v>10</v>
      </c>
      <c r="E47" s="53">
        <v>10</v>
      </c>
      <c r="F47" s="51"/>
      <c r="G47" s="52"/>
      <c r="H47" s="53"/>
      <c r="I47" s="51"/>
      <c r="J47" s="52"/>
      <c r="K47" s="53"/>
      <c r="L47" s="51"/>
      <c r="M47" s="52">
        <v>10</v>
      </c>
      <c r="N47" s="53">
        <v>10</v>
      </c>
    </row>
    <row r="48" spans="1:14" s="38" customFormat="1" ht="12" customHeight="1" thickBot="1" x14ac:dyDescent="0.25">
      <c r="A48" s="39" t="s">
        <v>93</v>
      </c>
      <c r="B48" s="40" t="s">
        <v>94</v>
      </c>
      <c r="C48" s="51">
        <v>3100</v>
      </c>
      <c r="D48" s="52">
        <v>3400</v>
      </c>
      <c r="E48" s="53">
        <v>3373</v>
      </c>
      <c r="F48" s="51"/>
      <c r="G48" s="52"/>
      <c r="H48" s="53"/>
      <c r="I48" s="51"/>
      <c r="J48" s="52"/>
      <c r="K48" s="53"/>
      <c r="L48" s="51">
        <v>3100</v>
      </c>
      <c r="M48" s="52">
        <v>3400</v>
      </c>
      <c r="N48" s="53">
        <v>3373</v>
      </c>
    </row>
    <row r="49" spans="1:14" s="38" customFormat="1" ht="12" customHeight="1" thickBot="1" x14ac:dyDescent="0.3">
      <c r="A49" s="22" t="s">
        <v>95</v>
      </c>
      <c r="B49" s="23" t="s">
        <v>96</v>
      </c>
      <c r="C49" s="24">
        <f t="shared" ref="C49:I49" si="5">SUM(C50:C54)</f>
        <v>0</v>
      </c>
      <c r="D49" s="25"/>
      <c r="E49" s="26"/>
      <c r="F49" s="24">
        <f t="shared" si="5"/>
        <v>0</v>
      </c>
      <c r="G49" s="25"/>
      <c r="H49" s="26"/>
      <c r="I49" s="24">
        <f t="shared" si="5"/>
        <v>0</v>
      </c>
      <c r="J49" s="25"/>
      <c r="K49" s="26"/>
      <c r="L49" s="24">
        <f>SUM(L50:L54)</f>
        <v>0</v>
      </c>
      <c r="M49" s="25"/>
      <c r="N49" s="26"/>
    </row>
    <row r="50" spans="1:14" s="38" customFormat="1" ht="12" customHeight="1" x14ac:dyDescent="0.2">
      <c r="A50" s="27" t="s">
        <v>97</v>
      </c>
      <c r="B50" s="28" t="s">
        <v>98</v>
      </c>
      <c r="C50" s="54"/>
      <c r="D50" s="55"/>
      <c r="E50" s="56"/>
      <c r="F50" s="54"/>
      <c r="G50" s="55"/>
      <c r="H50" s="56"/>
      <c r="I50" s="54"/>
      <c r="J50" s="55"/>
      <c r="K50" s="56"/>
      <c r="L50" s="54"/>
      <c r="M50" s="55"/>
      <c r="N50" s="56"/>
    </row>
    <row r="51" spans="1:14" s="38" customFormat="1" ht="12" customHeight="1" x14ac:dyDescent="0.2">
      <c r="A51" s="33" t="s">
        <v>99</v>
      </c>
      <c r="B51" s="34" t="s">
        <v>100</v>
      </c>
      <c r="C51" s="48"/>
      <c r="D51" s="49"/>
      <c r="E51" s="50"/>
      <c r="F51" s="48"/>
      <c r="G51" s="49"/>
      <c r="H51" s="50"/>
      <c r="I51" s="48"/>
      <c r="J51" s="49"/>
      <c r="K51" s="50"/>
      <c r="L51" s="48"/>
      <c r="M51" s="49"/>
      <c r="N51" s="50"/>
    </row>
    <row r="52" spans="1:14" s="38" customFormat="1" ht="12" customHeight="1" x14ac:dyDescent="0.2">
      <c r="A52" s="33" t="s">
        <v>101</v>
      </c>
      <c r="B52" s="34" t="s">
        <v>102</v>
      </c>
      <c r="C52" s="48"/>
      <c r="D52" s="49"/>
      <c r="E52" s="50"/>
      <c r="F52" s="48"/>
      <c r="G52" s="49"/>
      <c r="H52" s="50"/>
      <c r="I52" s="48"/>
      <c r="J52" s="49"/>
      <c r="K52" s="50"/>
      <c r="L52" s="48"/>
      <c r="M52" s="49"/>
      <c r="N52" s="50"/>
    </row>
    <row r="53" spans="1:14" s="38" customFormat="1" ht="12" customHeight="1" x14ac:dyDescent="0.2">
      <c r="A53" s="33" t="s">
        <v>103</v>
      </c>
      <c r="B53" s="34" t="s">
        <v>104</v>
      </c>
      <c r="C53" s="48"/>
      <c r="D53" s="49"/>
      <c r="E53" s="50"/>
      <c r="F53" s="48"/>
      <c r="G53" s="49"/>
      <c r="H53" s="50"/>
      <c r="I53" s="48"/>
      <c r="J53" s="49"/>
      <c r="K53" s="50"/>
      <c r="L53" s="48"/>
      <c r="M53" s="49"/>
      <c r="N53" s="50"/>
    </row>
    <row r="54" spans="1:14" s="38" customFormat="1" ht="12" customHeight="1" thickBot="1" x14ac:dyDescent="0.25">
      <c r="A54" s="39" t="s">
        <v>105</v>
      </c>
      <c r="B54" s="40" t="s">
        <v>106</v>
      </c>
      <c r="C54" s="51"/>
      <c r="D54" s="52"/>
      <c r="E54" s="53"/>
      <c r="F54" s="51"/>
      <c r="G54" s="52"/>
      <c r="H54" s="53"/>
      <c r="I54" s="51"/>
      <c r="J54" s="52"/>
      <c r="K54" s="53"/>
      <c r="L54" s="51"/>
      <c r="M54" s="52"/>
      <c r="N54" s="53"/>
    </row>
    <row r="55" spans="1:14" s="38" customFormat="1" ht="12" customHeight="1" thickBot="1" x14ac:dyDescent="0.3">
      <c r="A55" s="22" t="s">
        <v>107</v>
      </c>
      <c r="B55" s="23" t="s">
        <v>108</v>
      </c>
      <c r="C55" s="24">
        <f t="shared" ref="C55:I55" si="6">SUM(C56:C58)</f>
        <v>0</v>
      </c>
      <c r="D55" s="25"/>
      <c r="E55" s="26"/>
      <c r="F55" s="24">
        <f t="shared" si="6"/>
        <v>1664</v>
      </c>
      <c r="G55" s="25">
        <v>1664</v>
      </c>
      <c r="H55" s="26">
        <v>205</v>
      </c>
      <c r="I55" s="24">
        <f t="shared" si="6"/>
        <v>0</v>
      </c>
      <c r="J55" s="25"/>
      <c r="K55" s="26"/>
      <c r="L55" s="24">
        <f>SUM(L56:L58)</f>
        <v>1664</v>
      </c>
      <c r="M55" s="25">
        <v>1664</v>
      </c>
      <c r="N55" s="26">
        <v>205</v>
      </c>
    </row>
    <row r="56" spans="1:14" s="38" customFormat="1" ht="12" customHeight="1" x14ac:dyDescent="0.2">
      <c r="A56" s="27" t="s">
        <v>109</v>
      </c>
      <c r="B56" s="28" t="s">
        <v>110</v>
      </c>
      <c r="C56" s="29"/>
      <c r="D56" s="30"/>
      <c r="E56" s="31"/>
      <c r="F56" s="29"/>
      <c r="G56" s="30"/>
      <c r="H56" s="31"/>
      <c r="I56" s="29"/>
      <c r="J56" s="30"/>
      <c r="K56" s="31"/>
      <c r="L56" s="29"/>
      <c r="M56" s="30"/>
      <c r="N56" s="31"/>
    </row>
    <row r="57" spans="1:14" s="38" customFormat="1" ht="12" customHeight="1" x14ac:dyDescent="0.2">
      <c r="A57" s="33" t="s">
        <v>111</v>
      </c>
      <c r="B57" s="34" t="s">
        <v>112</v>
      </c>
      <c r="C57" s="35"/>
      <c r="D57" s="36"/>
      <c r="E57" s="37"/>
      <c r="F57" s="35"/>
      <c r="G57" s="36"/>
      <c r="H57" s="37"/>
      <c r="I57" s="35"/>
      <c r="J57" s="36"/>
      <c r="K57" s="37"/>
      <c r="L57" s="35"/>
      <c r="M57" s="36"/>
      <c r="N57" s="37"/>
    </row>
    <row r="58" spans="1:14" s="38" customFormat="1" ht="12" customHeight="1" x14ac:dyDescent="0.2">
      <c r="A58" s="33" t="s">
        <v>113</v>
      </c>
      <c r="B58" s="34" t="s">
        <v>114</v>
      </c>
      <c r="C58" s="35"/>
      <c r="D58" s="36"/>
      <c r="E58" s="37"/>
      <c r="F58" s="35">
        <v>1664</v>
      </c>
      <c r="G58" s="36">
        <v>1664</v>
      </c>
      <c r="H58" s="37">
        <v>205</v>
      </c>
      <c r="I58" s="35"/>
      <c r="J58" s="36"/>
      <c r="K58" s="37"/>
      <c r="L58" s="35">
        <v>1664</v>
      </c>
      <c r="M58" s="36">
        <v>1664</v>
      </c>
      <c r="N58" s="37">
        <v>205</v>
      </c>
    </row>
    <row r="59" spans="1:14" s="38" customFormat="1" ht="12" customHeight="1" thickBot="1" x14ac:dyDescent="0.25">
      <c r="A59" s="39" t="s">
        <v>115</v>
      </c>
      <c r="B59" s="40" t="s">
        <v>116</v>
      </c>
      <c r="C59" s="42"/>
      <c r="D59" s="43"/>
      <c r="E59" s="44"/>
      <c r="F59" s="42"/>
      <c r="G59" s="43"/>
      <c r="H59" s="44"/>
      <c r="I59" s="42"/>
      <c r="J59" s="43"/>
      <c r="K59" s="44"/>
      <c r="L59" s="42"/>
      <c r="M59" s="43"/>
      <c r="N59" s="44"/>
    </row>
    <row r="60" spans="1:14" s="38" customFormat="1" ht="12" customHeight="1" thickBot="1" x14ac:dyDescent="0.3">
      <c r="A60" s="22" t="s">
        <v>117</v>
      </c>
      <c r="B60" s="41" t="s">
        <v>118</v>
      </c>
      <c r="C60" s="24">
        <f t="shared" ref="C60:I60" si="7">SUM(C61:C63)</f>
        <v>0</v>
      </c>
      <c r="D60" s="25"/>
      <c r="E60" s="26"/>
      <c r="F60" s="24">
        <f t="shared" si="7"/>
        <v>0</v>
      </c>
      <c r="G60" s="25">
        <v>12978</v>
      </c>
      <c r="H60" s="26">
        <v>11781</v>
      </c>
      <c r="I60" s="24">
        <f t="shared" si="7"/>
        <v>0</v>
      </c>
      <c r="J60" s="25"/>
      <c r="K60" s="26"/>
      <c r="L60" s="24">
        <f>SUM(L61:L63)</f>
        <v>0</v>
      </c>
      <c r="M60" s="25">
        <v>12978</v>
      </c>
      <c r="N60" s="26">
        <v>11781</v>
      </c>
    </row>
    <row r="61" spans="1:14" s="38" customFormat="1" ht="12" customHeight="1" x14ac:dyDescent="0.2">
      <c r="A61" s="27" t="s">
        <v>119</v>
      </c>
      <c r="B61" s="28" t="s">
        <v>120</v>
      </c>
      <c r="C61" s="48"/>
      <c r="D61" s="49"/>
      <c r="E61" s="50"/>
      <c r="F61" s="48"/>
      <c r="G61" s="49"/>
      <c r="H61" s="50"/>
      <c r="I61" s="48"/>
      <c r="J61" s="49"/>
      <c r="K61" s="50"/>
      <c r="L61" s="48"/>
      <c r="M61" s="49"/>
      <c r="N61" s="50"/>
    </row>
    <row r="62" spans="1:14" s="38" customFormat="1" ht="12" customHeight="1" x14ac:dyDescent="0.2">
      <c r="A62" s="33" t="s">
        <v>121</v>
      </c>
      <c r="B62" s="34" t="s">
        <v>122</v>
      </c>
      <c r="C62" s="48"/>
      <c r="D62" s="49"/>
      <c r="E62" s="50"/>
      <c r="F62" s="48"/>
      <c r="G62" s="49"/>
      <c r="H62" s="50"/>
      <c r="I62" s="48"/>
      <c r="J62" s="49"/>
      <c r="K62" s="50"/>
      <c r="L62" s="48"/>
      <c r="M62" s="49"/>
      <c r="N62" s="50"/>
    </row>
    <row r="63" spans="1:14" s="38" customFormat="1" ht="12" customHeight="1" x14ac:dyDescent="0.2">
      <c r="A63" s="33" t="s">
        <v>123</v>
      </c>
      <c r="B63" s="34" t="s">
        <v>124</v>
      </c>
      <c r="C63" s="48"/>
      <c r="D63" s="49"/>
      <c r="E63" s="50"/>
      <c r="F63" s="48"/>
      <c r="G63" s="49">
        <v>12978</v>
      </c>
      <c r="H63" s="50">
        <v>11781</v>
      </c>
      <c r="I63" s="48"/>
      <c r="J63" s="49"/>
      <c r="K63" s="50"/>
      <c r="L63" s="48"/>
      <c r="M63" s="49">
        <v>12978</v>
      </c>
      <c r="N63" s="50">
        <v>11781</v>
      </c>
    </row>
    <row r="64" spans="1:14" s="38" customFormat="1" ht="12" customHeight="1" thickBot="1" x14ac:dyDescent="0.25">
      <c r="A64" s="39" t="s">
        <v>125</v>
      </c>
      <c r="B64" s="40" t="s">
        <v>126</v>
      </c>
      <c r="C64" s="48"/>
      <c r="D64" s="49"/>
      <c r="E64" s="50"/>
      <c r="F64" s="48"/>
      <c r="G64" s="49"/>
      <c r="H64" s="50"/>
      <c r="I64" s="48"/>
      <c r="J64" s="49"/>
      <c r="K64" s="50"/>
      <c r="L64" s="48"/>
      <c r="M64" s="49"/>
      <c r="N64" s="50"/>
    </row>
    <row r="65" spans="1:14" s="38" customFormat="1" ht="12" customHeight="1" thickBot="1" x14ac:dyDescent="0.3">
      <c r="A65" s="22" t="s">
        <v>127</v>
      </c>
      <c r="B65" s="23" t="s">
        <v>128</v>
      </c>
      <c r="C65" s="45">
        <f t="shared" ref="C65:I65" si="8">+C8+C15+C22+C29+C37+C49+C55+C60</f>
        <v>284632</v>
      </c>
      <c r="D65" s="57">
        <v>301603</v>
      </c>
      <c r="E65" s="46">
        <v>287845</v>
      </c>
      <c r="F65" s="45">
        <f t="shared" si="8"/>
        <v>54304</v>
      </c>
      <c r="G65" s="57">
        <v>344887</v>
      </c>
      <c r="H65" s="46">
        <v>336231</v>
      </c>
      <c r="I65" s="45">
        <f t="shared" si="8"/>
        <v>632</v>
      </c>
      <c r="J65" s="57">
        <v>632</v>
      </c>
      <c r="K65" s="46">
        <v>438</v>
      </c>
      <c r="L65" s="45">
        <f>+L8+L15+L22+L29+L37+L49+L55+L60</f>
        <v>339568</v>
      </c>
      <c r="M65" s="57">
        <v>647122</v>
      </c>
      <c r="N65" s="46">
        <v>624514</v>
      </c>
    </row>
    <row r="66" spans="1:14" s="38" customFormat="1" ht="12" customHeight="1" thickBot="1" x14ac:dyDescent="0.2">
      <c r="A66" s="58" t="s">
        <v>129</v>
      </c>
      <c r="B66" s="41" t="s">
        <v>130</v>
      </c>
      <c r="C66" s="24">
        <f t="shared" ref="C66:I66" si="9">SUM(C67:C69)</f>
        <v>0</v>
      </c>
      <c r="D66" s="25"/>
      <c r="E66" s="26"/>
      <c r="F66" s="24">
        <f t="shared" si="9"/>
        <v>0</v>
      </c>
      <c r="G66" s="25"/>
      <c r="H66" s="26"/>
      <c r="I66" s="24">
        <f t="shared" si="9"/>
        <v>0</v>
      </c>
      <c r="J66" s="25"/>
      <c r="K66" s="26"/>
      <c r="L66" s="24">
        <f>SUM(L67:L69)</f>
        <v>0</v>
      </c>
      <c r="M66" s="25"/>
      <c r="N66" s="26"/>
    </row>
    <row r="67" spans="1:14" s="38" customFormat="1" ht="12" customHeight="1" x14ac:dyDescent="0.2">
      <c r="A67" s="27" t="s">
        <v>131</v>
      </c>
      <c r="B67" s="28" t="s">
        <v>132</v>
      </c>
      <c r="C67" s="48"/>
      <c r="D67" s="49"/>
      <c r="E67" s="50"/>
      <c r="F67" s="48"/>
      <c r="G67" s="49"/>
      <c r="H67" s="50"/>
      <c r="I67" s="48"/>
      <c r="J67" s="49"/>
      <c r="K67" s="50"/>
      <c r="L67" s="48"/>
      <c r="M67" s="49"/>
      <c r="N67" s="50"/>
    </row>
    <row r="68" spans="1:14" s="38" customFormat="1" ht="12" customHeight="1" x14ac:dyDescent="0.2">
      <c r="A68" s="33" t="s">
        <v>133</v>
      </c>
      <c r="B68" s="34" t="s">
        <v>134</v>
      </c>
      <c r="C68" s="48"/>
      <c r="D68" s="49"/>
      <c r="E68" s="50"/>
      <c r="F68" s="48"/>
      <c r="G68" s="49"/>
      <c r="H68" s="50"/>
      <c r="I68" s="48"/>
      <c r="J68" s="49"/>
      <c r="K68" s="50"/>
      <c r="L68" s="48"/>
      <c r="M68" s="49"/>
      <c r="N68" s="50"/>
    </row>
    <row r="69" spans="1:14" s="38" customFormat="1" ht="12" customHeight="1" thickBot="1" x14ac:dyDescent="0.25">
      <c r="A69" s="39" t="s">
        <v>135</v>
      </c>
      <c r="B69" s="59" t="s">
        <v>136</v>
      </c>
      <c r="C69" s="48"/>
      <c r="D69" s="60"/>
      <c r="E69" s="50"/>
      <c r="F69" s="48"/>
      <c r="G69" s="60"/>
      <c r="H69" s="50"/>
      <c r="I69" s="48"/>
      <c r="J69" s="60"/>
      <c r="K69" s="50"/>
      <c r="L69" s="48"/>
      <c r="M69" s="60"/>
      <c r="N69" s="50"/>
    </row>
    <row r="70" spans="1:14" s="38" customFormat="1" ht="12" customHeight="1" thickBot="1" x14ac:dyDescent="0.2">
      <c r="A70" s="58" t="s">
        <v>137</v>
      </c>
      <c r="B70" s="41" t="s">
        <v>138</v>
      </c>
      <c r="C70" s="24">
        <f t="shared" ref="C70:I70" si="10">SUM(C71:C74)</f>
        <v>0</v>
      </c>
      <c r="D70" s="24"/>
      <c r="E70" s="26"/>
      <c r="F70" s="24">
        <f t="shared" si="10"/>
        <v>0</v>
      </c>
      <c r="G70" s="24"/>
      <c r="H70" s="26"/>
      <c r="I70" s="24">
        <f t="shared" si="10"/>
        <v>0</v>
      </c>
      <c r="J70" s="24"/>
      <c r="K70" s="26"/>
      <c r="L70" s="24">
        <f>SUM(L71:L74)</f>
        <v>0</v>
      </c>
      <c r="M70" s="24"/>
      <c r="N70" s="26"/>
    </row>
    <row r="71" spans="1:14" s="38" customFormat="1" ht="12" customHeight="1" x14ac:dyDescent="0.2">
      <c r="A71" s="27" t="s">
        <v>139</v>
      </c>
      <c r="B71" s="28" t="s">
        <v>140</v>
      </c>
      <c r="C71" s="48"/>
      <c r="D71" s="48"/>
      <c r="E71" s="50"/>
      <c r="F71" s="48"/>
      <c r="G71" s="48"/>
      <c r="H71" s="50"/>
      <c r="I71" s="48"/>
      <c r="J71" s="48"/>
      <c r="K71" s="50"/>
      <c r="L71" s="48"/>
      <c r="M71" s="48"/>
      <c r="N71" s="50"/>
    </row>
    <row r="72" spans="1:14" s="38" customFormat="1" ht="12" customHeight="1" x14ac:dyDescent="0.2">
      <c r="A72" s="33" t="s">
        <v>141</v>
      </c>
      <c r="B72" s="34" t="s">
        <v>142</v>
      </c>
      <c r="C72" s="48"/>
      <c r="D72" s="48"/>
      <c r="E72" s="50"/>
      <c r="F72" s="48"/>
      <c r="G72" s="48"/>
      <c r="H72" s="50"/>
      <c r="I72" s="48"/>
      <c r="J72" s="48"/>
      <c r="K72" s="50"/>
      <c r="L72" s="48"/>
      <c r="M72" s="48"/>
      <c r="N72" s="50"/>
    </row>
    <row r="73" spans="1:14" s="38" customFormat="1" ht="12" customHeight="1" x14ac:dyDescent="0.2">
      <c r="A73" s="33" t="s">
        <v>143</v>
      </c>
      <c r="B73" s="34" t="s">
        <v>144</v>
      </c>
      <c r="C73" s="48"/>
      <c r="D73" s="48"/>
      <c r="E73" s="50"/>
      <c r="F73" s="48"/>
      <c r="G73" s="48"/>
      <c r="H73" s="50"/>
      <c r="I73" s="48"/>
      <c r="J73" s="48"/>
      <c r="K73" s="50"/>
      <c r="L73" s="48"/>
      <c r="M73" s="48"/>
      <c r="N73" s="50"/>
    </row>
    <row r="74" spans="1:14" s="38" customFormat="1" ht="12" customHeight="1" thickBot="1" x14ac:dyDescent="0.25">
      <c r="A74" s="39" t="s">
        <v>145</v>
      </c>
      <c r="B74" s="40" t="s">
        <v>146</v>
      </c>
      <c r="C74" s="48"/>
      <c r="D74" s="48"/>
      <c r="E74" s="50"/>
      <c r="F74" s="48"/>
      <c r="G74" s="48"/>
      <c r="H74" s="50"/>
      <c r="I74" s="48"/>
      <c r="J74" s="48"/>
      <c r="K74" s="50"/>
      <c r="L74" s="48"/>
      <c r="M74" s="48"/>
      <c r="N74" s="50"/>
    </row>
    <row r="75" spans="1:14" s="38" customFormat="1" ht="12" customHeight="1" thickBot="1" x14ac:dyDescent="0.2">
      <c r="A75" s="58" t="s">
        <v>147</v>
      </c>
      <c r="B75" s="41" t="s">
        <v>148</v>
      </c>
      <c r="C75" s="24">
        <v>122711</v>
      </c>
      <c r="D75" s="24">
        <v>80875</v>
      </c>
      <c r="E75" s="26">
        <v>80875</v>
      </c>
      <c r="F75" s="24">
        <f t="shared" ref="F75" si="11">SUM(F76:F77)</f>
        <v>0</v>
      </c>
      <c r="G75" s="24"/>
      <c r="H75" s="26"/>
      <c r="I75" s="24">
        <v>190</v>
      </c>
      <c r="J75" s="24">
        <v>1482</v>
      </c>
      <c r="K75" s="26">
        <v>1482</v>
      </c>
      <c r="L75" s="24">
        <f>SUM(L76:L77)</f>
        <v>122901</v>
      </c>
      <c r="M75" s="24">
        <v>82357</v>
      </c>
      <c r="N75" s="26">
        <v>82357</v>
      </c>
    </row>
    <row r="76" spans="1:14" s="38" customFormat="1" ht="12" customHeight="1" x14ac:dyDescent="0.2">
      <c r="A76" s="27" t="s">
        <v>149</v>
      </c>
      <c r="B76" s="28" t="s">
        <v>150</v>
      </c>
      <c r="C76" s="48">
        <v>122711</v>
      </c>
      <c r="D76" s="48">
        <v>80875</v>
      </c>
      <c r="E76" s="50">
        <v>80875</v>
      </c>
      <c r="F76" s="48"/>
      <c r="G76" s="48"/>
      <c r="H76" s="50"/>
      <c r="I76" s="48">
        <v>190</v>
      </c>
      <c r="J76" s="48">
        <v>1482</v>
      </c>
      <c r="K76" s="50">
        <v>1482</v>
      </c>
      <c r="L76" s="48">
        <v>122901</v>
      </c>
      <c r="M76" s="48">
        <v>82357</v>
      </c>
      <c r="N76" s="50">
        <v>82357</v>
      </c>
    </row>
    <row r="77" spans="1:14" s="38" customFormat="1" ht="12" customHeight="1" thickBot="1" x14ac:dyDescent="0.25">
      <c r="A77" s="39" t="s">
        <v>151</v>
      </c>
      <c r="B77" s="40" t="s">
        <v>152</v>
      </c>
      <c r="C77" s="48"/>
      <c r="D77" s="48"/>
      <c r="E77" s="50"/>
      <c r="F77" s="48"/>
      <c r="G77" s="48"/>
      <c r="H77" s="50"/>
      <c r="I77" s="48"/>
      <c r="J77" s="48"/>
      <c r="K77" s="50"/>
      <c r="L77" s="48"/>
      <c r="M77" s="48"/>
      <c r="N77" s="50"/>
    </row>
    <row r="78" spans="1:14" s="32" customFormat="1" ht="12" customHeight="1" thickBot="1" x14ac:dyDescent="0.2">
      <c r="A78" s="58" t="s">
        <v>153</v>
      </c>
      <c r="B78" s="41" t="s">
        <v>154</v>
      </c>
      <c r="C78" s="24">
        <f t="shared" ref="C78:I78" si="12">SUM(C79:C82)</f>
        <v>81893</v>
      </c>
      <c r="D78" s="24">
        <v>91569</v>
      </c>
      <c r="E78" s="26">
        <v>91524</v>
      </c>
      <c r="F78" s="24">
        <f t="shared" si="12"/>
        <v>0</v>
      </c>
      <c r="G78" s="24">
        <v>4507</v>
      </c>
      <c r="H78" s="26">
        <v>4507</v>
      </c>
      <c r="I78" s="24">
        <f t="shared" si="12"/>
        <v>33965</v>
      </c>
      <c r="J78" s="24">
        <v>49534</v>
      </c>
      <c r="K78" s="26">
        <v>49133</v>
      </c>
      <c r="L78" s="24">
        <v>115858</v>
      </c>
      <c r="M78" s="24">
        <v>145610</v>
      </c>
      <c r="N78" s="26">
        <v>145164</v>
      </c>
    </row>
    <row r="79" spans="1:14" s="38" customFormat="1" ht="12" customHeight="1" x14ac:dyDescent="0.2">
      <c r="A79" s="27" t="s">
        <v>155</v>
      </c>
      <c r="B79" s="28" t="s">
        <v>156</v>
      </c>
      <c r="C79" s="48"/>
      <c r="D79" s="48"/>
      <c r="E79" s="50"/>
      <c r="F79" s="48"/>
      <c r="G79" s="48">
        <v>4507</v>
      </c>
      <c r="H79" s="50">
        <v>4507</v>
      </c>
      <c r="I79" s="48"/>
      <c r="J79" s="48"/>
      <c r="K79" s="50"/>
      <c r="L79" s="48"/>
      <c r="M79" s="48">
        <v>4507</v>
      </c>
      <c r="N79" s="50">
        <v>4507</v>
      </c>
    </row>
    <row r="80" spans="1:14" s="38" customFormat="1" ht="12" customHeight="1" x14ac:dyDescent="0.2">
      <c r="A80" s="33" t="s">
        <v>157</v>
      </c>
      <c r="B80" s="34" t="s">
        <v>158</v>
      </c>
      <c r="C80" s="48"/>
      <c r="D80" s="48"/>
      <c r="E80" s="50"/>
      <c r="F80" s="48"/>
      <c r="G80" s="48"/>
      <c r="H80" s="50"/>
      <c r="I80" s="48"/>
      <c r="J80" s="48"/>
      <c r="K80" s="50"/>
      <c r="L80" s="48"/>
      <c r="M80" s="48"/>
      <c r="N80" s="50"/>
    </row>
    <row r="81" spans="1:14" s="38" customFormat="1" ht="12" customHeight="1" x14ac:dyDescent="0.2">
      <c r="A81" s="39" t="s">
        <v>159</v>
      </c>
      <c r="B81" s="40" t="s">
        <v>160</v>
      </c>
      <c r="C81" s="48"/>
      <c r="D81" s="48"/>
      <c r="E81" s="50"/>
      <c r="F81" s="48"/>
      <c r="G81" s="48"/>
      <c r="H81" s="50"/>
      <c r="I81" s="48"/>
      <c r="J81" s="48"/>
      <c r="K81" s="50"/>
      <c r="L81" s="48"/>
      <c r="M81" s="48"/>
      <c r="N81" s="50"/>
    </row>
    <row r="82" spans="1:14" s="38" customFormat="1" ht="12" customHeight="1" thickBot="1" x14ac:dyDescent="0.25">
      <c r="A82" s="61" t="s">
        <v>161</v>
      </c>
      <c r="B82" s="62" t="s">
        <v>162</v>
      </c>
      <c r="C82" s="63">
        <v>81893</v>
      </c>
      <c r="D82" s="63">
        <v>91569</v>
      </c>
      <c r="E82" s="64">
        <v>91524</v>
      </c>
      <c r="F82" s="63"/>
      <c r="G82" s="63"/>
      <c r="H82" s="64"/>
      <c r="I82" s="63">
        <v>33965</v>
      </c>
      <c r="J82" s="63">
        <v>49534</v>
      </c>
      <c r="K82" s="64">
        <v>49133</v>
      </c>
      <c r="L82" s="63">
        <v>115858</v>
      </c>
      <c r="M82" s="63">
        <v>141103</v>
      </c>
      <c r="N82" s="64">
        <v>140657</v>
      </c>
    </row>
    <row r="83" spans="1:14" s="38" customFormat="1" ht="12" customHeight="1" thickBot="1" x14ac:dyDescent="0.2">
      <c r="A83" s="58" t="s">
        <v>163</v>
      </c>
      <c r="B83" s="41" t="s">
        <v>164</v>
      </c>
      <c r="C83" s="24">
        <f t="shared" ref="C83:I83" si="13">SUM(C84:C87)</f>
        <v>0</v>
      </c>
      <c r="D83" s="24">
        <v>20500</v>
      </c>
      <c r="E83" s="26">
        <v>20500</v>
      </c>
      <c r="F83" s="24">
        <f t="shared" si="13"/>
        <v>0</v>
      </c>
      <c r="G83" s="24"/>
      <c r="H83" s="26"/>
      <c r="I83" s="24">
        <f t="shared" si="13"/>
        <v>0</v>
      </c>
      <c r="J83" s="24"/>
      <c r="K83" s="26"/>
      <c r="L83" s="24">
        <f>SUM(L84:L87)</f>
        <v>0</v>
      </c>
      <c r="M83" s="24">
        <v>20500</v>
      </c>
      <c r="N83" s="26">
        <v>20500</v>
      </c>
    </row>
    <row r="84" spans="1:14" s="38" customFormat="1" ht="12" customHeight="1" x14ac:dyDescent="0.2">
      <c r="A84" s="65" t="s">
        <v>165</v>
      </c>
      <c r="B84" s="28" t="s">
        <v>166</v>
      </c>
      <c r="C84" s="48"/>
      <c r="D84" s="48">
        <v>20500</v>
      </c>
      <c r="E84" s="50">
        <v>20500</v>
      </c>
      <c r="F84" s="48"/>
      <c r="G84" s="48"/>
      <c r="H84" s="50"/>
      <c r="I84" s="48"/>
      <c r="J84" s="48"/>
      <c r="K84" s="50"/>
      <c r="L84" s="48"/>
      <c r="M84" s="48">
        <v>20500</v>
      </c>
      <c r="N84" s="50">
        <v>20500</v>
      </c>
    </row>
    <row r="85" spans="1:14" s="38" customFormat="1" ht="12" customHeight="1" x14ac:dyDescent="0.2">
      <c r="A85" s="66" t="s">
        <v>167</v>
      </c>
      <c r="B85" s="34" t="s">
        <v>168</v>
      </c>
      <c r="C85" s="48"/>
      <c r="D85" s="48"/>
      <c r="E85" s="50"/>
      <c r="F85" s="48"/>
      <c r="G85" s="48"/>
      <c r="H85" s="50"/>
      <c r="I85" s="48"/>
      <c r="J85" s="48"/>
      <c r="K85" s="50"/>
      <c r="L85" s="48"/>
      <c r="M85" s="48"/>
      <c r="N85" s="50"/>
    </row>
    <row r="86" spans="1:14" s="38" customFormat="1" ht="12" customHeight="1" x14ac:dyDescent="0.2">
      <c r="A86" s="66" t="s">
        <v>169</v>
      </c>
      <c r="B86" s="34" t="s">
        <v>170</v>
      </c>
      <c r="C86" s="48"/>
      <c r="D86" s="48"/>
      <c r="E86" s="50"/>
      <c r="F86" s="48"/>
      <c r="G86" s="48"/>
      <c r="H86" s="50"/>
      <c r="I86" s="48"/>
      <c r="J86" s="48"/>
      <c r="K86" s="50"/>
      <c r="L86" s="48"/>
      <c r="M86" s="48"/>
      <c r="N86" s="50"/>
    </row>
    <row r="87" spans="1:14" s="32" customFormat="1" ht="12" customHeight="1" thickBot="1" x14ac:dyDescent="0.25">
      <c r="A87" s="67" t="s">
        <v>171</v>
      </c>
      <c r="B87" s="40" t="s">
        <v>172</v>
      </c>
      <c r="C87" s="48"/>
      <c r="D87" s="48"/>
      <c r="E87" s="50"/>
      <c r="F87" s="48"/>
      <c r="G87" s="48"/>
      <c r="H87" s="50"/>
      <c r="I87" s="48"/>
      <c r="J87" s="48"/>
      <c r="K87" s="50"/>
      <c r="L87" s="48"/>
      <c r="M87" s="48"/>
      <c r="N87" s="50"/>
    </row>
    <row r="88" spans="1:14" s="32" customFormat="1" ht="12" customHeight="1" thickBot="1" x14ac:dyDescent="0.2">
      <c r="A88" s="58" t="s">
        <v>173</v>
      </c>
      <c r="B88" s="41" t="s">
        <v>174</v>
      </c>
      <c r="C88" s="68"/>
      <c r="D88" s="68"/>
      <c r="E88" s="26"/>
      <c r="F88" s="68"/>
      <c r="G88" s="68"/>
      <c r="H88" s="26"/>
      <c r="I88" s="68"/>
      <c r="J88" s="68"/>
      <c r="K88" s="26"/>
      <c r="L88" s="68"/>
      <c r="M88" s="68"/>
      <c r="N88" s="26"/>
    </row>
    <row r="89" spans="1:14" s="32" customFormat="1" ht="12" customHeight="1" thickBot="1" x14ac:dyDescent="0.2">
      <c r="A89" s="58" t="s">
        <v>175</v>
      </c>
      <c r="B89" s="41" t="s">
        <v>176</v>
      </c>
      <c r="C89" s="68"/>
      <c r="D89" s="68"/>
      <c r="E89" s="26"/>
      <c r="F89" s="68"/>
      <c r="G89" s="68"/>
      <c r="H89" s="26"/>
      <c r="I89" s="68"/>
      <c r="J89" s="68"/>
      <c r="K89" s="26"/>
      <c r="L89" s="68"/>
      <c r="M89" s="68"/>
      <c r="N89" s="26"/>
    </row>
    <row r="90" spans="1:14" s="32" customFormat="1" ht="12" customHeight="1" thickBot="1" x14ac:dyDescent="0.2">
      <c r="A90" s="58" t="s">
        <v>177</v>
      </c>
      <c r="B90" s="69" t="s">
        <v>178</v>
      </c>
      <c r="C90" s="45">
        <f t="shared" ref="C90:I90" si="14">+C66+C70+C75+C78+C83+C89+C88</f>
        <v>204604</v>
      </c>
      <c r="D90" s="45">
        <v>192944</v>
      </c>
      <c r="E90" s="46">
        <v>192899</v>
      </c>
      <c r="F90" s="45">
        <f t="shared" si="14"/>
        <v>0</v>
      </c>
      <c r="G90" s="45">
        <v>4507</v>
      </c>
      <c r="H90" s="46">
        <v>4507</v>
      </c>
      <c r="I90" s="45">
        <f t="shared" si="14"/>
        <v>34155</v>
      </c>
      <c r="J90" s="45">
        <v>51016</v>
      </c>
      <c r="K90" s="46">
        <v>50615</v>
      </c>
      <c r="L90" s="45">
        <f>+L66+L70+L75+L78+L83+L89+L88</f>
        <v>238759</v>
      </c>
      <c r="M90" s="45">
        <v>248467</v>
      </c>
      <c r="N90" s="46">
        <v>248021</v>
      </c>
    </row>
    <row r="91" spans="1:14" s="32" customFormat="1" ht="12" customHeight="1" thickBot="1" x14ac:dyDescent="0.2">
      <c r="A91" s="70" t="s">
        <v>179</v>
      </c>
      <c r="B91" s="71" t="s">
        <v>180</v>
      </c>
      <c r="C91" s="45">
        <f t="shared" ref="C91:I91" si="15">+C65+C90</f>
        <v>489236</v>
      </c>
      <c r="D91" s="45">
        <v>494547</v>
      </c>
      <c r="E91" s="46">
        <v>480744</v>
      </c>
      <c r="F91" s="45">
        <f t="shared" si="15"/>
        <v>54304</v>
      </c>
      <c r="G91" s="45">
        <v>349394</v>
      </c>
      <c r="H91" s="46">
        <v>340738</v>
      </c>
      <c r="I91" s="45">
        <f t="shared" si="15"/>
        <v>34787</v>
      </c>
      <c r="J91" s="45">
        <v>51648</v>
      </c>
      <c r="K91" s="46">
        <v>51053</v>
      </c>
      <c r="L91" s="45">
        <f>+L65+L90</f>
        <v>578327</v>
      </c>
      <c r="M91" s="45">
        <v>895589</v>
      </c>
      <c r="N91" s="46">
        <v>872535</v>
      </c>
    </row>
    <row r="92" spans="1:14" s="38" customFormat="1" ht="15" customHeight="1" x14ac:dyDescent="0.25">
      <c r="A92" s="72"/>
      <c r="B92" s="73"/>
      <c r="C92" s="74"/>
      <c r="F92" s="74"/>
      <c r="I92" s="74"/>
      <c r="L92" s="74"/>
    </row>
    <row r="93" spans="1:14" s="19" customFormat="1" ht="16.5" customHeight="1" thickBot="1" x14ac:dyDescent="0.3">
      <c r="A93" s="75"/>
      <c r="B93" s="75" t="s">
        <v>181</v>
      </c>
      <c r="C93" s="75"/>
      <c r="D93" s="75"/>
      <c r="E93" s="75"/>
    </row>
    <row r="94" spans="1:14" s="80" customFormat="1" ht="12" customHeight="1" thickBot="1" x14ac:dyDescent="0.3">
      <c r="A94" s="76" t="s">
        <v>13</v>
      </c>
      <c r="B94" s="77" t="s">
        <v>182</v>
      </c>
      <c r="C94" s="78">
        <f t="shared" ref="C94:F94" si="16">+C95+C96+C97+C98+C99+C112</f>
        <v>89010</v>
      </c>
      <c r="D94" s="78">
        <v>98613</v>
      </c>
      <c r="E94" s="79">
        <v>94965</v>
      </c>
      <c r="F94" s="262">
        <f t="shared" si="16"/>
        <v>254822</v>
      </c>
      <c r="G94" s="262">
        <v>199821</v>
      </c>
      <c r="H94" s="263">
        <v>177071</v>
      </c>
      <c r="I94" s="262">
        <v>33886</v>
      </c>
      <c r="J94" s="262">
        <v>50903</v>
      </c>
      <c r="K94" s="263">
        <v>49661</v>
      </c>
      <c r="L94" s="262">
        <v>377718</v>
      </c>
      <c r="M94" s="262">
        <v>349337</v>
      </c>
      <c r="N94" s="263">
        <v>321697</v>
      </c>
    </row>
    <row r="95" spans="1:14" ht="12" customHeight="1" x14ac:dyDescent="0.25">
      <c r="A95" s="81" t="s">
        <v>15</v>
      </c>
      <c r="B95" s="82" t="s">
        <v>183</v>
      </c>
      <c r="C95" s="83">
        <v>51312</v>
      </c>
      <c r="D95" s="83">
        <v>56709</v>
      </c>
      <c r="E95" s="84">
        <v>56045</v>
      </c>
      <c r="F95" s="83">
        <v>86219</v>
      </c>
      <c r="G95" s="83">
        <v>64788</v>
      </c>
      <c r="H95" s="84">
        <v>64268</v>
      </c>
      <c r="I95" s="83">
        <v>21541</v>
      </c>
      <c r="J95" s="83">
        <v>34894</v>
      </c>
      <c r="K95" s="84">
        <v>33654</v>
      </c>
      <c r="L95" s="83">
        <v>159072</v>
      </c>
      <c r="M95" s="83">
        <v>156391</v>
      </c>
      <c r="N95" s="84">
        <v>153967</v>
      </c>
    </row>
    <row r="96" spans="1:14" ht="12" customHeight="1" x14ac:dyDescent="0.25">
      <c r="A96" s="33" t="s">
        <v>17</v>
      </c>
      <c r="B96" s="85" t="s">
        <v>184</v>
      </c>
      <c r="C96" s="35">
        <v>13961</v>
      </c>
      <c r="D96" s="35">
        <v>14894</v>
      </c>
      <c r="E96" s="37">
        <v>14894</v>
      </c>
      <c r="F96" s="35">
        <v>14229</v>
      </c>
      <c r="G96" s="35">
        <v>9401</v>
      </c>
      <c r="H96" s="37">
        <v>9401</v>
      </c>
      <c r="I96" s="35">
        <v>5907</v>
      </c>
      <c r="J96" s="35">
        <v>8620</v>
      </c>
      <c r="K96" s="37">
        <v>8620</v>
      </c>
      <c r="L96" s="35">
        <v>34097</v>
      </c>
      <c r="M96" s="35">
        <v>32915</v>
      </c>
      <c r="N96" s="37">
        <v>32915</v>
      </c>
    </row>
    <row r="97" spans="1:14" ht="12" customHeight="1" x14ac:dyDescent="0.25">
      <c r="A97" s="33" t="s">
        <v>19</v>
      </c>
      <c r="B97" s="85" t="s">
        <v>185</v>
      </c>
      <c r="C97" s="42">
        <v>23737</v>
      </c>
      <c r="D97" s="35">
        <v>26456</v>
      </c>
      <c r="E97" s="44">
        <v>23472</v>
      </c>
      <c r="F97" s="42">
        <v>58927</v>
      </c>
      <c r="G97" s="35">
        <v>72987</v>
      </c>
      <c r="H97" s="44">
        <v>63530</v>
      </c>
      <c r="I97" s="42">
        <v>6248</v>
      </c>
      <c r="J97" s="35">
        <v>6969</v>
      </c>
      <c r="K97" s="44">
        <v>6967</v>
      </c>
      <c r="L97" s="42">
        <v>88912</v>
      </c>
      <c r="M97" s="35">
        <v>106412</v>
      </c>
      <c r="N97" s="44">
        <v>93969</v>
      </c>
    </row>
    <row r="98" spans="1:14" ht="12" customHeight="1" x14ac:dyDescent="0.25">
      <c r="A98" s="33" t="s">
        <v>21</v>
      </c>
      <c r="B98" s="86" t="s">
        <v>186</v>
      </c>
      <c r="C98" s="42"/>
      <c r="D98" s="43">
        <v>554</v>
      </c>
      <c r="E98" s="44">
        <v>554</v>
      </c>
      <c r="F98" s="42">
        <v>11120</v>
      </c>
      <c r="G98" s="43">
        <v>16572</v>
      </c>
      <c r="H98" s="44">
        <v>16324</v>
      </c>
      <c r="I98" s="42"/>
      <c r="J98" s="43">
        <v>415</v>
      </c>
      <c r="K98" s="44">
        <v>415</v>
      </c>
      <c r="L98" s="42">
        <v>11120</v>
      </c>
      <c r="M98" s="43">
        <v>17541</v>
      </c>
      <c r="N98" s="44">
        <v>17293</v>
      </c>
    </row>
    <row r="99" spans="1:14" ht="12" customHeight="1" x14ac:dyDescent="0.25">
      <c r="A99" s="33" t="s">
        <v>187</v>
      </c>
      <c r="B99" s="87" t="s">
        <v>188</v>
      </c>
      <c r="C99" s="42"/>
      <c r="D99" s="43"/>
      <c r="E99" s="44"/>
      <c r="F99" s="42">
        <v>84327</v>
      </c>
      <c r="G99" s="43">
        <v>36073</v>
      </c>
      <c r="H99" s="44">
        <v>23548</v>
      </c>
      <c r="I99" s="42">
        <v>190</v>
      </c>
      <c r="J99" s="43">
        <v>5</v>
      </c>
      <c r="K99" s="44">
        <v>5</v>
      </c>
      <c r="L99" s="42">
        <v>84517</v>
      </c>
      <c r="M99" s="43">
        <v>36078</v>
      </c>
      <c r="N99" s="44">
        <v>23553</v>
      </c>
    </row>
    <row r="100" spans="1:14" ht="12" customHeight="1" x14ac:dyDescent="0.25">
      <c r="A100" s="33" t="s">
        <v>25</v>
      </c>
      <c r="B100" s="85" t="s">
        <v>189</v>
      </c>
      <c r="C100" s="42"/>
      <c r="D100" s="43"/>
      <c r="E100" s="44"/>
      <c r="F100" s="42">
        <v>5000</v>
      </c>
      <c r="G100" s="43">
        <v>6019</v>
      </c>
      <c r="H100" s="44">
        <v>6019</v>
      </c>
      <c r="I100" s="42"/>
      <c r="J100" s="43"/>
      <c r="K100" s="44"/>
      <c r="L100" s="42">
        <v>5000</v>
      </c>
      <c r="M100" s="43">
        <v>6019</v>
      </c>
      <c r="N100" s="44">
        <v>6019</v>
      </c>
    </row>
    <row r="101" spans="1:14" ht="12" customHeight="1" x14ac:dyDescent="0.2">
      <c r="A101" s="33" t="s">
        <v>190</v>
      </c>
      <c r="B101" s="88" t="s">
        <v>191</v>
      </c>
      <c r="C101" s="42"/>
      <c r="D101" s="43"/>
      <c r="E101" s="44"/>
      <c r="F101" s="42"/>
      <c r="G101" s="43">
        <v>1767</v>
      </c>
      <c r="H101" s="44">
        <v>1767</v>
      </c>
      <c r="I101" s="42"/>
      <c r="J101" s="43"/>
      <c r="K101" s="44"/>
      <c r="L101" s="42"/>
      <c r="M101" s="43">
        <v>1767</v>
      </c>
      <c r="N101" s="44">
        <v>1767</v>
      </c>
    </row>
    <row r="102" spans="1:14" ht="12" customHeight="1" x14ac:dyDescent="0.2">
      <c r="A102" s="33" t="s">
        <v>192</v>
      </c>
      <c r="B102" s="88" t="s">
        <v>193</v>
      </c>
      <c r="C102" s="42"/>
      <c r="D102" s="43"/>
      <c r="E102" s="44"/>
      <c r="F102" s="42">
        <v>5000</v>
      </c>
      <c r="G102" s="43">
        <v>7786</v>
      </c>
      <c r="H102" s="44">
        <v>7786</v>
      </c>
      <c r="I102" s="42"/>
      <c r="J102" s="43"/>
      <c r="K102" s="44"/>
      <c r="L102" s="42">
        <v>5000</v>
      </c>
      <c r="M102" s="43">
        <v>7786</v>
      </c>
      <c r="N102" s="44">
        <v>7786</v>
      </c>
    </row>
    <row r="103" spans="1:14" ht="12" customHeight="1" x14ac:dyDescent="0.2">
      <c r="A103" s="33" t="s">
        <v>194</v>
      </c>
      <c r="B103" s="88" t="s">
        <v>195</v>
      </c>
      <c r="C103" s="42"/>
      <c r="D103" s="43"/>
      <c r="E103" s="44"/>
      <c r="F103" s="42"/>
      <c r="G103" s="43"/>
      <c r="H103" s="44"/>
      <c r="I103" s="42"/>
      <c r="J103" s="43"/>
      <c r="K103" s="44"/>
      <c r="L103" s="42"/>
      <c r="M103" s="43"/>
      <c r="N103" s="44"/>
    </row>
    <row r="104" spans="1:14" ht="12" customHeight="1" x14ac:dyDescent="0.25">
      <c r="A104" s="33" t="s">
        <v>196</v>
      </c>
      <c r="B104" s="89" t="s">
        <v>197</v>
      </c>
      <c r="C104" s="42"/>
      <c r="D104" s="43"/>
      <c r="E104" s="44"/>
      <c r="F104" s="42"/>
      <c r="G104" s="43"/>
      <c r="H104" s="44"/>
      <c r="I104" s="42"/>
      <c r="J104" s="43"/>
      <c r="K104" s="44"/>
      <c r="L104" s="42"/>
      <c r="M104" s="43"/>
      <c r="N104" s="44"/>
    </row>
    <row r="105" spans="1:14" x14ac:dyDescent="0.25">
      <c r="A105" s="33" t="s">
        <v>198</v>
      </c>
      <c r="B105" s="279" t="s">
        <v>199</v>
      </c>
      <c r="C105" s="42"/>
      <c r="D105" s="43"/>
      <c r="E105" s="44"/>
      <c r="F105" s="42"/>
      <c r="G105" s="43"/>
      <c r="H105" s="44"/>
      <c r="I105" s="42"/>
      <c r="J105" s="43"/>
      <c r="K105" s="44"/>
      <c r="L105" s="42"/>
      <c r="M105" s="43"/>
      <c r="N105" s="44"/>
    </row>
    <row r="106" spans="1:14" ht="12" customHeight="1" x14ac:dyDescent="0.2">
      <c r="A106" s="33" t="s">
        <v>200</v>
      </c>
      <c r="B106" s="88" t="s">
        <v>201</v>
      </c>
      <c r="C106" s="42"/>
      <c r="D106" s="43"/>
      <c r="E106" s="44"/>
      <c r="F106" s="42">
        <v>22000</v>
      </c>
      <c r="G106" s="43">
        <v>12476</v>
      </c>
      <c r="H106" s="44">
        <v>12476</v>
      </c>
      <c r="I106" s="42"/>
      <c r="J106" s="43"/>
      <c r="K106" s="44"/>
      <c r="L106" s="42">
        <v>22000</v>
      </c>
      <c r="M106" s="43">
        <v>12476</v>
      </c>
      <c r="N106" s="44">
        <v>12476</v>
      </c>
    </row>
    <row r="107" spans="1:14" ht="12" customHeight="1" x14ac:dyDescent="0.2">
      <c r="A107" s="33" t="s">
        <v>202</v>
      </c>
      <c r="B107" s="88" t="s">
        <v>203</v>
      </c>
      <c r="C107" s="42"/>
      <c r="D107" s="43"/>
      <c r="E107" s="44"/>
      <c r="F107" s="42"/>
      <c r="G107" s="43"/>
      <c r="H107" s="44"/>
      <c r="I107" s="42"/>
      <c r="J107" s="43"/>
      <c r="K107" s="44"/>
      <c r="L107" s="42"/>
      <c r="M107" s="43"/>
      <c r="N107" s="44"/>
    </row>
    <row r="108" spans="1:14" ht="12" customHeight="1" x14ac:dyDescent="0.25">
      <c r="A108" s="33" t="s">
        <v>204</v>
      </c>
      <c r="B108" s="89" t="s">
        <v>205</v>
      </c>
      <c r="C108" s="35"/>
      <c r="D108" s="43"/>
      <c r="E108" s="44"/>
      <c r="F108" s="35"/>
      <c r="G108" s="43"/>
      <c r="H108" s="44"/>
      <c r="I108" s="35"/>
      <c r="J108" s="43"/>
      <c r="K108" s="44"/>
      <c r="L108" s="35"/>
      <c r="M108" s="43"/>
      <c r="N108" s="44"/>
    </row>
    <row r="109" spans="1:14" ht="12" customHeight="1" x14ac:dyDescent="0.25">
      <c r="A109" s="90" t="s">
        <v>206</v>
      </c>
      <c r="B109" s="91" t="s">
        <v>207</v>
      </c>
      <c r="C109" s="42"/>
      <c r="D109" s="43"/>
      <c r="E109" s="44"/>
      <c r="F109" s="42"/>
      <c r="G109" s="43"/>
      <c r="H109" s="44"/>
      <c r="I109" s="42"/>
      <c r="J109" s="43"/>
      <c r="K109" s="44"/>
      <c r="L109" s="42"/>
      <c r="M109" s="43"/>
      <c r="N109" s="44"/>
    </row>
    <row r="110" spans="1:14" ht="12" customHeight="1" x14ac:dyDescent="0.25">
      <c r="A110" s="33" t="s">
        <v>208</v>
      </c>
      <c r="B110" s="91" t="s">
        <v>209</v>
      </c>
      <c r="C110" s="42"/>
      <c r="D110" s="43"/>
      <c r="E110" s="44"/>
      <c r="F110" s="42"/>
      <c r="G110" s="43"/>
      <c r="H110" s="44"/>
      <c r="I110" s="42"/>
      <c r="J110" s="43"/>
      <c r="K110" s="44"/>
      <c r="L110" s="42"/>
      <c r="M110" s="43"/>
      <c r="N110" s="44"/>
    </row>
    <row r="111" spans="1:14" ht="12" customHeight="1" x14ac:dyDescent="0.25">
      <c r="A111" s="33" t="s">
        <v>210</v>
      </c>
      <c r="B111" s="89" t="s">
        <v>211</v>
      </c>
      <c r="C111" s="35"/>
      <c r="D111" s="36"/>
      <c r="E111" s="37"/>
      <c r="F111" s="35">
        <v>13233</v>
      </c>
      <c r="G111" s="36">
        <v>3286</v>
      </c>
      <c r="H111" s="37">
        <v>3286</v>
      </c>
      <c r="I111" s="35"/>
      <c r="J111" s="36"/>
      <c r="K111" s="37"/>
      <c r="L111" s="35">
        <v>13233</v>
      </c>
      <c r="M111" s="36">
        <v>3286</v>
      </c>
      <c r="N111" s="37">
        <v>3286</v>
      </c>
    </row>
    <row r="112" spans="1:14" ht="12" customHeight="1" x14ac:dyDescent="0.25">
      <c r="A112" s="33" t="s">
        <v>212</v>
      </c>
      <c r="B112" s="86" t="s">
        <v>213</v>
      </c>
      <c r="C112" s="35"/>
      <c r="D112" s="36"/>
      <c r="E112" s="37"/>
      <c r="F112" s="35"/>
      <c r="G112" s="36"/>
      <c r="H112" s="37"/>
      <c r="I112" s="35"/>
      <c r="J112" s="36"/>
      <c r="K112" s="37"/>
      <c r="L112" s="35"/>
      <c r="M112" s="36"/>
      <c r="N112" s="37"/>
    </row>
    <row r="113" spans="1:14" ht="12" customHeight="1" x14ac:dyDescent="0.25">
      <c r="A113" s="39" t="s">
        <v>214</v>
      </c>
      <c r="B113" s="85" t="s">
        <v>215</v>
      </c>
      <c r="C113" s="42"/>
      <c r="D113" s="43"/>
      <c r="E113" s="44"/>
      <c r="F113" s="42"/>
      <c r="G113" s="43"/>
      <c r="H113" s="44"/>
      <c r="I113" s="42"/>
      <c r="J113" s="43"/>
      <c r="K113" s="44"/>
      <c r="L113" s="42"/>
      <c r="M113" s="43"/>
      <c r="N113" s="44"/>
    </row>
    <row r="114" spans="1:14" ht="12" customHeight="1" thickBot="1" x14ac:dyDescent="0.3">
      <c r="A114" s="61" t="s">
        <v>216</v>
      </c>
      <c r="B114" s="92" t="s">
        <v>217</v>
      </c>
      <c r="C114" s="93"/>
      <c r="D114" s="94"/>
      <c r="E114" s="95"/>
      <c r="F114" s="93"/>
      <c r="G114" s="94"/>
      <c r="H114" s="95"/>
      <c r="I114" s="93"/>
      <c r="J114" s="94"/>
      <c r="K114" s="95"/>
      <c r="L114" s="93"/>
      <c r="M114" s="94"/>
      <c r="N114" s="95"/>
    </row>
    <row r="115" spans="1:14" ht="12" customHeight="1" thickBot="1" x14ac:dyDescent="0.3">
      <c r="A115" s="22" t="s">
        <v>27</v>
      </c>
      <c r="B115" s="96" t="s">
        <v>218</v>
      </c>
      <c r="C115" s="24">
        <f t="shared" ref="C115:F115" si="17">+C116+C118+C120</f>
        <v>83819</v>
      </c>
      <c r="D115" s="25">
        <v>354408</v>
      </c>
      <c r="E115" s="26">
        <v>333992</v>
      </c>
      <c r="F115" s="24">
        <f t="shared" si="17"/>
        <v>0</v>
      </c>
      <c r="G115" s="25"/>
      <c r="H115" s="26"/>
      <c r="I115" s="24">
        <v>300</v>
      </c>
      <c r="J115" s="25">
        <v>640</v>
      </c>
      <c r="K115" s="26">
        <v>640</v>
      </c>
      <c r="L115" s="24">
        <v>84119</v>
      </c>
      <c r="M115" s="25">
        <v>355048</v>
      </c>
      <c r="N115" s="26">
        <v>334632</v>
      </c>
    </row>
    <row r="116" spans="1:14" ht="12" customHeight="1" x14ac:dyDescent="0.25">
      <c r="A116" s="27" t="s">
        <v>29</v>
      </c>
      <c r="B116" s="85" t="s">
        <v>219</v>
      </c>
      <c r="C116" s="29">
        <v>54746</v>
      </c>
      <c r="D116" s="30">
        <v>166146</v>
      </c>
      <c r="E116" s="31">
        <v>145802</v>
      </c>
      <c r="F116" s="29"/>
      <c r="G116" s="30"/>
      <c r="H116" s="31"/>
      <c r="I116" s="29">
        <v>300</v>
      </c>
      <c r="J116" s="30">
        <v>640</v>
      </c>
      <c r="K116" s="31">
        <v>640</v>
      </c>
      <c r="L116" s="29">
        <v>55046</v>
      </c>
      <c r="M116" s="30">
        <v>166786</v>
      </c>
      <c r="N116" s="31">
        <v>146442</v>
      </c>
    </row>
    <row r="117" spans="1:14" ht="12" customHeight="1" x14ac:dyDescent="0.25">
      <c r="A117" s="27" t="s">
        <v>31</v>
      </c>
      <c r="B117" s="97" t="s">
        <v>220</v>
      </c>
      <c r="C117" s="29"/>
      <c r="D117" s="30"/>
      <c r="E117" s="31"/>
      <c r="F117" s="29"/>
      <c r="G117" s="30"/>
      <c r="H117" s="31"/>
      <c r="I117" s="29"/>
      <c r="J117" s="30"/>
      <c r="K117" s="31"/>
      <c r="L117" s="29"/>
      <c r="M117" s="30"/>
      <c r="N117" s="31"/>
    </row>
    <row r="118" spans="1:14" ht="12" customHeight="1" x14ac:dyDescent="0.25">
      <c r="A118" s="27" t="s">
        <v>33</v>
      </c>
      <c r="B118" s="97" t="s">
        <v>221</v>
      </c>
      <c r="C118" s="35">
        <v>29073</v>
      </c>
      <c r="D118" s="36">
        <v>188190</v>
      </c>
      <c r="E118" s="37">
        <v>188190</v>
      </c>
      <c r="F118" s="35"/>
      <c r="G118" s="36"/>
      <c r="H118" s="37"/>
      <c r="I118" s="35"/>
      <c r="J118" s="36"/>
      <c r="K118" s="37"/>
      <c r="L118" s="35">
        <v>29073</v>
      </c>
      <c r="M118" s="36">
        <v>188190</v>
      </c>
      <c r="N118" s="37">
        <v>188190</v>
      </c>
    </row>
    <row r="119" spans="1:14" ht="12" customHeight="1" x14ac:dyDescent="0.25">
      <c r="A119" s="27" t="s">
        <v>35</v>
      </c>
      <c r="B119" s="97" t="s">
        <v>222</v>
      </c>
      <c r="C119" s="35"/>
      <c r="D119" s="36"/>
      <c r="E119" s="37"/>
      <c r="F119" s="35"/>
      <c r="G119" s="36"/>
      <c r="H119" s="37"/>
      <c r="I119" s="35"/>
      <c r="J119" s="36"/>
      <c r="K119" s="37"/>
      <c r="L119" s="35"/>
      <c r="M119" s="36"/>
      <c r="N119" s="37"/>
    </row>
    <row r="120" spans="1:14" ht="12" customHeight="1" x14ac:dyDescent="0.25">
      <c r="A120" s="27" t="s">
        <v>37</v>
      </c>
      <c r="B120" s="98" t="s">
        <v>223</v>
      </c>
      <c r="C120" s="35"/>
      <c r="D120" s="36">
        <v>72</v>
      </c>
      <c r="E120" s="37">
        <v>0</v>
      </c>
      <c r="F120" s="35"/>
      <c r="G120" s="36"/>
      <c r="H120" s="37"/>
      <c r="I120" s="35"/>
      <c r="J120" s="36"/>
      <c r="K120" s="37"/>
      <c r="L120" s="35"/>
      <c r="M120" s="36">
        <v>72</v>
      </c>
      <c r="N120" s="37"/>
    </row>
    <row r="121" spans="1:14" ht="12" customHeight="1" x14ac:dyDescent="0.25">
      <c r="A121" s="27" t="s">
        <v>39</v>
      </c>
      <c r="B121" s="99" t="s">
        <v>224</v>
      </c>
      <c r="C121" s="35"/>
      <c r="D121" s="36"/>
      <c r="E121" s="37">
        <v>0</v>
      </c>
      <c r="F121" s="35"/>
      <c r="G121" s="36"/>
      <c r="H121" s="37"/>
      <c r="I121" s="35"/>
      <c r="J121" s="36"/>
      <c r="K121" s="37"/>
      <c r="L121" s="35"/>
      <c r="M121" s="36"/>
      <c r="N121" s="37"/>
    </row>
    <row r="122" spans="1:14" ht="12" customHeight="1" x14ac:dyDescent="0.25">
      <c r="A122" s="27" t="s">
        <v>225</v>
      </c>
      <c r="B122" s="100" t="s">
        <v>226</v>
      </c>
      <c r="C122" s="35"/>
      <c r="D122" s="36">
        <v>72</v>
      </c>
      <c r="E122" s="37">
        <v>0</v>
      </c>
      <c r="F122" s="35"/>
      <c r="G122" s="36"/>
      <c r="H122" s="37"/>
      <c r="I122" s="35"/>
      <c r="J122" s="36"/>
      <c r="K122" s="37"/>
      <c r="L122" s="35"/>
      <c r="M122" s="36">
        <v>72</v>
      </c>
      <c r="N122" s="37"/>
    </row>
    <row r="123" spans="1:14" ht="12" customHeight="1" x14ac:dyDescent="0.25">
      <c r="A123" s="27" t="s">
        <v>227</v>
      </c>
      <c r="B123" s="89" t="s">
        <v>199</v>
      </c>
      <c r="C123" s="35"/>
      <c r="D123" s="36"/>
      <c r="E123" s="37"/>
      <c r="F123" s="35"/>
      <c r="G123" s="36"/>
      <c r="H123" s="37"/>
      <c r="I123" s="35"/>
      <c r="J123" s="36"/>
      <c r="K123" s="37"/>
      <c r="L123" s="35"/>
      <c r="M123" s="36"/>
      <c r="N123" s="37"/>
    </row>
    <row r="124" spans="1:14" ht="12" customHeight="1" x14ac:dyDescent="0.25">
      <c r="A124" s="27" t="s">
        <v>228</v>
      </c>
      <c r="B124" s="89" t="s">
        <v>229</v>
      </c>
      <c r="C124" s="35"/>
      <c r="D124" s="36"/>
      <c r="E124" s="37"/>
      <c r="F124" s="35"/>
      <c r="G124" s="36"/>
      <c r="H124" s="37"/>
      <c r="I124" s="35"/>
      <c r="J124" s="36"/>
      <c r="K124" s="37"/>
      <c r="L124" s="35"/>
      <c r="M124" s="36"/>
      <c r="N124" s="37"/>
    </row>
    <row r="125" spans="1:14" ht="12" customHeight="1" x14ac:dyDescent="0.25">
      <c r="A125" s="27" t="s">
        <v>230</v>
      </c>
      <c r="B125" s="89" t="s">
        <v>231</v>
      </c>
      <c r="C125" s="35"/>
      <c r="D125" s="36"/>
      <c r="E125" s="37"/>
      <c r="F125" s="35"/>
      <c r="G125" s="36"/>
      <c r="H125" s="37"/>
      <c r="I125" s="35"/>
      <c r="J125" s="36"/>
      <c r="K125" s="37"/>
      <c r="L125" s="35"/>
      <c r="M125" s="36"/>
      <c r="N125" s="37"/>
    </row>
    <row r="126" spans="1:14" ht="12" customHeight="1" x14ac:dyDescent="0.25">
      <c r="A126" s="27" t="s">
        <v>232</v>
      </c>
      <c r="B126" s="89" t="s">
        <v>205</v>
      </c>
      <c r="C126" s="35"/>
      <c r="D126" s="36"/>
      <c r="E126" s="37"/>
      <c r="F126" s="35"/>
      <c r="G126" s="36"/>
      <c r="H126" s="37"/>
      <c r="I126" s="35"/>
      <c r="J126" s="36"/>
      <c r="K126" s="37"/>
      <c r="L126" s="35"/>
      <c r="M126" s="36"/>
      <c r="N126" s="37"/>
    </row>
    <row r="127" spans="1:14" ht="12" customHeight="1" x14ac:dyDescent="0.25">
      <c r="A127" s="27" t="s">
        <v>233</v>
      </c>
      <c r="B127" s="89" t="s">
        <v>234</v>
      </c>
      <c r="C127" s="35"/>
      <c r="D127" s="36"/>
      <c r="E127" s="37"/>
      <c r="F127" s="35"/>
      <c r="G127" s="36"/>
      <c r="H127" s="37"/>
      <c r="I127" s="35"/>
      <c r="J127" s="36"/>
      <c r="K127" s="37"/>
      <c r="L127" s="35"/>
      <c r="M127" s="36"/>
      <c r="N127" s="37"/>
    </row>
    <row r="128" spans="1:14" ht="12" customHeight="1" thickBot="1" x14ac:dyDescent="0.3">
      <c r="A128" s="90" t="s">
        <v>235</v>
      </c>
      <c r="B128" s="89" t="s">
        <v>236</v>
      </c>
      <c r="C128" s="42"/>
      <c r="D128" s="43"/>
      <c r="E128" s="44"/>
      <c r="F128" s="42"/>
      <c r="G128" s="43"/>
      <c r="H128" s="44"/>
      <c r="I128" s="42"/>
      <c r="J128" s="43"/>
      <c r="K128" s="44"/>
      <c r="L128" s="42"/>
      <c r="M128" s="43"/>
      <c r="N128" s="44"/>
    </row>
    <row r="129" spans="1:14" ht="12" customHeight="1" thickBot="1" x14ac:dyDescent="0.3">
      <c r="A129" s="22" t="s">
        <v>41</v>
      </c>
      <c r="B129" s="101" t="s">
        <v>237</v>
      </c>
      <c r="C129" s="24">
        <f t="shared" ref="C129:I129" si="18">+C94+C115</f>
        <v>172829</v>
      </c>
      <c r="D129" s="25">
        <v>453021</v>
      </c>
      <c r="E129" s="26">
        <v>428957</v>
      </c>
      <c r="F129" s="24">
        <f t="shared" si="18"/>
        <v>254822</v>
      </c>
      <c r="G129" s="25">
        <v>199821</v>
      </c>
      <c r="H129" s="26">
        <v>177071</v>
      </c>
      <c r="I129" s="24">
        <f t="shared" si="18"/>
        <v>34186</v>
      </c>
      <c r="J129" s="25">
        <v>51543</v>
      </c>
      <c r="K129" s="26">
        <v>50301</v>
      </c>
      <c r="L129" s="24">
        <f>+L94+L115</f>
        <v>461837</v>
      </c>
      <c r="M129" s="25">
        <v>704385</v>
      </c>
      <c r="N129" s="26">
        <v>656329</v>
      </c>
    </row>
    <row r="130" spans="1:14" ht="12" customHeight="1" thickBot="1" x14ac:dyDescent="0.3">
      <c r="A130" s="22" t="s">
        <v>238</v>
      </c>
      <c r="B130" s="101" t="s">
        <v>239</v>
      </c>
      <c r="C130" s="24">
        <f t="shared" ref="C130:I130" si="19">+C131+C132+C133</f>
        <v>0</v>
      </c>
      <c r="D130" s="25"/>
      <c r="E130" s="26"/>
      <c r="F130" s="24">
        <f t="shared" si="19"/>
        <v>0</v>
      </c>
      <c r="G130" s="25"/>
      <c r="H130" s="26"/>
      <c r="I130" s="24">
        <f t="shared" si="19"/>
        <v>0</v>
      </c>
      <c r="J130" s="25"/>
      <c r="K130" s="26"/>
      <c r="L130" s="24">
        <f>+L131+L132+L133</f>
        <v>0</v>
      </c>
      <c r="M130" s="25"/>
      <c r="N130" s="26"/>
    </row>
    <row r="131" spans="1:14" s="80" customFormat="1" ht="12" customHeight="1" x14ac:dyDescent="0.25">
      <c r="A131" s="27" t="s">
        <v>57</v>
      </c>
      <c r="B131" s="102" t="s">
        <v>240</v>
      </c>
      <c r="C131" s="35"/>
      <c r="D131" s="36"/>
      <c r="E131" s="37"/>
      <c r="F131" s="35"/>
      <c r="G131" s="36"/>
      <c r="H131" s="37"/>
      <c r="I131" s="35"/>
      <c r="J131" s="36"/>
      <c r="K131" s="37"/>
      <c r="L131" s="35"/>
      <c r="M131" s="36"/>
      <c r="N131" s="37"/>
    </row>
    <row r="132" spans="1:14" ht="12" customHeight="1" x14ac:dyDescent="0.25">
      <c r="A132" s="27" t="s">
        <v>59</v>
      </c>
      <c r="B132" s="102" t="s">
        <v>241</v>
      </c>
      <c r="C132" s="35"/>
      <c r="D132" s="36"/>
      <c r="E132" s="37"/>
      <c r="F132" s="35"/>
      <c r="G132" s="36"/>
      <c r="H132" s="37"/>
      <c r="I132" s="35"/>
      <c r="J132" s="36"/>
      <c r="K132" s="37"/>
      <c r="L132" s="35"/>
      <c r="M132" s="36"/>
      <c r="N132" s="37"/>
    </row>
    <row r="133" spans="1:14" ht="12" customHeight="1" thickBot="1" x14ac:dyDescent="0.3">
      <c r="A133" s="90" t="s">
        <v>61</v>
      </c>
      <c r="B133" s="103" t="s">
        <v>242</v>
      </c>
      <c r="C133" s="35"/>
      <c r="D133" s="36"/>
      <c r="E133" s="37"/>
      <c r="F133" s="35"/>
      <c r="G133" s="36"/>
      <c r="H133" s="37"/>
      <c r="I133" s="35"/>
      <c r="J133" s="36"/>
      <c r="K133" s="37"/>
      <c r="L133" s="35"/>
      <c r="M133" s="36"/>
      <c r="N133" s="37"/>
    </row>
    <row r="134" spans="1:14" ht="12" customHeight="1" thickBot="1" x14ac:dyDescent="0.3">
      <c r="A134" s="22" t="s">
        <v>71</v>
      </c>
      <c r="B134" s="101" t="s">
        <v>243</v>
      </c>
      <c r="C134" s="24">
        <f t="shared" ref="C134:I134" si="20">+C135+C136+C137+C138+C139+C140</f>
        <v>0</v>
      </c>
      <c r="D134" s="25">
        <v>42000</v>
      </c>
      <c r="E134" s="26">
        <v>42000</v>
      </c>
      <c r="F134" s="24">
        <f t="shared" si="20"/>
        <v>0</v>
      </c>
      <c r="G134" s="25"/>
      <c r="H134" s="26"/>
      <c r="I134" s="24">
        <f t="shared" si="20"/>
        <v>0</v>
      </c>
      <c r="J134" s="25"/>
      <c r="K134" s="26"/>
      <c r="L134" s="24">
        <f>+L135+L136+L137+L138+L139+L140</f>
        <v>0</v>
      </c>
      <c r="M134" s="25">
        <v>42000</v>
      </c>
      <c r="N134" s="26">
        <v>42000</v>
      </c>
    </row>
    <row r="135" spans="1:14" ht="12" customHeight="1" x14ac:dyDescent="0.25">
      <c r="A135" s="27" t="s">
        <v>73</v>
      </c>
      <c r="B135" s="102" t="s">
        <v>244</v>
      </c>
      <c r="C135" s="35"/>
      <c r="D135" s="36">
        <v>42000</v>
      </c>
      <c r="E135" s="37">
        <v>42000</v>
      </c>
      <c r="F135" s="35"/>
      <c r="G135" s="36"/>
      <c r="H135" s="37"/>
      <c r="I135" s="35"/>
      <c r="J135" s="36"/>
      <c r="K135" s="37"/>
      <c r="L135" s="35"/>
      <c r="M135" s="36">
        <v>42000</v>
      </c>
      <c r="N135" s="37">
        <v>42000</v>
      </c>
    </row>
    <row r="136" spans="1:14" ht="12" customHeight="1" x14ac:dyDescent="0.25">
      <c r="A136" s="27" t="s">
        <v>75</v>
      </c>
      <c r="B136" s="102" t="s">
        <v>245</v>
      </c>
      <c r="C136" s="35"/>
      <c r="D136" s="36"/>
      <c r="E136" s="37"/>
      <c r="F136" s="35"/>
      <c r="G136" s="36"/>
      <c r="H136" s="37"/>
      <c r="I136" s="35"/>
      <c r="J136" s="36"/>
      <c r="K136" s="37"/>
      <c r="L136" s="35"/>
      <c r="M136" s="36"/>
      <c r="N136" s="37"/>
    </row>
    <row r="137" spans="1:14" ht="12" customHeight="1" x14ac:dyDescent="0.25">
      <c r="A137" s="27" t="s">
        <v>77</v>
      </c>
      <c r="B137" s="102" t="s">
        <v>246</v>
      </c>
      <c r="C137" s="35"/>
      <c r="D137" s="36"/>
      <c r="E137" s="37"/>
      <c r="F137" s="35"/>
      <c r="G137" s="36"/>
      <c r="H137" s="37"/>
      <c r="I137" s="35"/>
      <c r="J137" s="36"/>
      <c r="K137" s="37"/>
      <c r="L137" s="35"/>
      <c r="M137" s="36"/>
      <c r="N137" s="37"/>
    </row>
    <row r="138" spans="1:14" ht="12" customHeight="1" x14ac:dyDescent="0.25">
      <c r="A138" s="27" t="s">
        <v>79</v>
      </c>
      <c r="B138" s="102" t="s">
        <v>247</v>
      </c>
      <c r="C138" s="35"/>
      <c r="D138" s="36"/>
      <c r="E138" s="37"/>
      <c r="F138" s="35"/>
      <c r="G138" s="36"/>
      <c r="H138" s="37"/>
      <c r="I138" s="35"/>
      <c r="J138" s="36"/>
      <c r="K138" s="37"/>
      <c r="L138" s="35"/>
      <c r="M138" s="36"/>
      <c r="N138" s="37"/>
    </row>
    <row r="139" spans="1:14" ht="12" customHeight="1" x14ac:dyDescent="0.25">
      <c r="A139" s="27" t="s">
        <v>81</v>
      </c>
      <c r="B139" s="102" t="s">
        <v>248</v>
      </c>
      <c r="C139" s="35"/>
      <c r="D139" s="36"/>
      <c r="E139" s="37"/>
      <c r="F139" s="35"/>
      <c r="G139" s="36"/>
      <c r="H139" s="37"/>
      <c r="I139" s="35"/>
      <c r="J139" s="36"/>
      <c r="K139" s="37"/>
      <c r="L139" s="35"/>
      <c r="M139" s="36"/>
      <c r="N139" s="37"/>
    </row>
    <row r="140" spans="1:14" s="80" customFormat="1" ht="12" customHeight="1" thickBot="1" x14ac:dyDescent="0.3">
      <c r="A140" s="90" t="s">
        <v>83</v>
      </c>
      <c r="B140" s="103" t="s">
        <v>249</v>
      </c>
      <c r="C140" s="35"/>
      <c r="D140" s="36"/>
      <c r="E140" s="37"/>
      <c r="F140" s="35"/>
      <c r="G140" s="36"/>
      <c r="H140" s="37"/>
      <c r="I140" s="35"/>
      <c r="J140" s="36"/>
      <c r="K140" s="37"/>
      <c r="L140" s="35"/>
      <c r="M140" s="36"/>
      <c r="N140" s="37"/>
    </row>
    <row r="141" spans="1:14" ht="12" customHeight="1" thickBot="1" x14ac:dyDescent="0.3">
      <c r="A141" s="22" t="s">
        <v>95</v>
      </c>
      <c r="B141" s="101" t="s">
        <v>250</v>
      </c>
      <c r="C141" s="45">
        <f t="shared" ref="C141:I141" si="21">+C142+C143+C145+C146+C144</f>
        <v>115858</v>
      </c>
      <c r="D141" s="57">
        <v>149204</v>
      </c>
      <c r="E141" s="46">
        <v>144697</v>
      </c>
      <c r="F141" s="45">
        <f t="shared" si="21"/>
        <v>0</v>
      </c>
      <c r="G141" s="57"/>
      <c r="H141" s="46"/>
      <c r="I141" s="45">
        <f t="shared" si="21"/>
        <v>0</v>
      </c>
      <c r="J141" s="57"/>
      <c r="K141" s="46"/>
      <c r="L141" s="45">
        <f>+L142+L143+L145+L146+L144</f>
        <v>115858</v>
      </c>
      <c r="M141" s="57">
        <v>149204</v>
      </c>
      <c r="N141" s="46">
        <v>144697</v>
      </c>
    </row>
    <row r="142" spans="1:14" x14ac:dyDescent="0.25">
      <c r="A142" s="27" t="s">
        <v>97</v>
      </c>
      <c r="B142" s="102" t="s">
        <v>251</v>
      </c>
      <c r="C142" s="35"/>
      <c r="D142" s="36"/>
      <c r="E142" s="37"/>
      <c r="F142" s="35"/>
      <c r="G142" s="36"/>
      <c r="H142" s="37"/>
      <c r="I142" s="35"/>
      <c r="J142" s="36"/>
      <c r="K142" s="37"/>
      <c r="L142" s="35"/>
      <c r="M142" s="36"/>
      <c r="N142" s="37"/>
    </row>
    <row r="143" spans="1:14" ht="12" customHeight="1" x14ac:dyDescent="0.25">
      <c r="A143" s="27" t="s">
        <v>99</v>
      </c>
      <c r="B143" s="102" t="s">
        <v>252</v>
      </c>
      <c r="C143" s="35"/>
      <c r="D143" s="36">
        <v>8547</v>
      </c>
      <c r="E143" s="37">
        <v>4040</v>
      </c>
      <c r="F143" s="35"/>
      <c r="G143" s="36"/>
      <c r="H143" s="37"/>
      <c r="I143" s="35"/>
      <c r="J143" s="36"/>
      <c r="K143" s="37"/>
      <c r="L143" s="35"/>
      <c r="M143" s="36">
        <v>8547</v>
      </c>
      <c r="N143" s="37">
        <v>4040</v>
      </c>
    </row>
    <row r="144" spans="1:14" ht="12" customHeight="1" x14ac:dyDescent="0.25">
      <c r="A144" s="27" t="s">
        <v>101</v>
      </c>
      <c r="B144" s="102" t="s">
        <v>253</v>
      </c>
      <c r="C144" s="35">
        <v>115858</v>
      </c>
      <c r="D144" s="36">
        <v>140657</v>
      </c>
      <c r="E144" s="37">
        <v>140657</v>
      </c>
      <c r="F144" s="35"/>
      <c r="G144" s="36"/>
      <c r="H144" s="37"/>
      <c r="I144" s="35"/>
      <c r="J144" s="36"/>
      <c r="K144" s="37"/>
      <c r="L144" s="35">
        <v>115858</v>
      </c>
      <c r="M144" s="36">
        <v>140657</v>
      </c>
      <c r="N144" s="37">
        <v>140657</v>
      </c>
    </row>
    <row r="145" spans="1:14" s="80" customFormat="1" ht="12" customHeight="1" x14ac:dyDescent="0.25">
      <c r="A145" s="27" t="s">
        <v>103</v>
      </c>
      <c r="B145" s="102" t="s">
        <v>254</v>
      </c>
      <c r="C145" s="35"/>
      <c r="D145" s="36"/>
      <c r="E145" s="37"/>
      <c r="F145" s="35"/>
      <c r="G145" s="36"/>
      <c r="H145" s="37"/>
      <c r="I145" s="35"/>
      <c r="J145" s="36"/>
      <c r="K145" s="37"/>
      <c r="L145" s="35"/>
      <c r="M145" s="36"/>
      <c r="N145" s="37"/>
    </row>
    <row r="146" spans="1:14" s="80" customFormat="1" ht="12" customHeight="1" thickBot="1" x14ac:dyDescent="0.3">
      <c r="A146" s="90" t="s">
        <v>105</v>
      </c>
      <c r="B146" s="103" t="s">
        <v>255</v>
      </c>
      <c r="C146" s="35"/>
      <c r="D146" s="36"/>
      <c r="E146" s="37"/>
      <c r="F146" s="35"/>
      <c r="G146" s="36"/>
      <c r="H146" s="37"/>
      <c r="I146" s="35"/>
      <c r="J146" s="36"/>
      <c r="K146" s="37"/>
      <c r="L146" s="35"/>
      <c r="M146" s="36"/>
      <c r="N146" s="37"/>
    </row>
    <row r="147" spans="1:14" s="80" customFormat="1" ht="12" customHeight="1" thickBot="1" x14ac:dyDescent="0.3">
      <c r="A147" s="22" t="s">
        <v>256</v>
      </c>
      <c r="B147" s="101" t="s">
        <v>257</v>
      </c>
      <c r="C147" s="104">
        <f t="shared" ref="C147:I147" si="22">+C148+C149+C150+C151+C152</f>
        <v>0</v>
      </c>
      <c r="D147" s="105"/>
      <c r="E147" s="106"/>
      <c r="F147" s="104">
        <f t="shared" si="22"/>
        <v>0</v>
      </c>
      <c r="G147" s="105"/>
      <c r="H147" s="106"/>
      <c r="I147" s="104">
        <f t="shared" si="22"/>
        <v>0</v>
      </c>
      <c r="J147" s="105"/>
      <c r="K147" s="106"/>
      <c r="L147" s="104">
        <f>+L148+L149+L150+L151+L152</f>
        <v>0</v>
      </c>
      <c r="M147" s="105"/>
      <c r="N147" s="106"/>
    </row>
    <row r="148" spans="1:14" s="80" customFormat="1" ht="12" customHeight="1" x14ac:dyDescent="0.25">
      <c r="A148" s="27" t="s">
        <v>109</v>
      </c>
      <c r="B148" s="102" t="s">
        <v>258</v>
      </c>
      <c r="C148" s="35"/>
      <c r="D148" s="36"/>
      <c r="E148" s="37"/>
      <c r="F148" s="35"/>
      <c r="G148" s="36"/>
      <c r="H148" s="37"/>
      <c r="I148" s="35"/>
      <c r="J148" s="36"/>
      <c r="K148" s="37"/>
      <c r="L148" s="35"/>
      <c r="M148" s="36"/>
      <c r="N148" s="37"/>
    </row>
    <row r="149" spans="1:14" s="80" customFormat="1" ht="12" customHeight="1" x14ac:dyDescent="0.25">
      <c r="A149" s="27" t="s">
        <v>111</v>
      </c>
      <c r="B149" s="102" t="s">
        <v>259</v>
      </c>
      <c r="C149" s="35"/>
      <c r="D149" s="36"/>
      <c r="E149" s="37"/>
      <c r="F149" s="35"/>
      <c r="G149" s="36"/>
      <c r="H149" s="37"/>
      <c r="I149" s="35"/>
      <c r="J149" s="36"/>
      <c r="K149" s="37"/>
      <c r="L149" s="35"/>
      <c r="M149" s="36"/>
      <c r="N149" s="37"/>
    </row>
    <row r="150" spans="1:14" s="80" customFormat="1" ht="12" customHeight="1" x14ac:dyDescent="0.25">
      <c r="A150" s="27" t="s">
        <v>113</v>
      </c>
      <c r="B150" s="102" t="s">
        <v>260</v>
      </c>
      <c r="C150" s="35"/>
      <c r="D150" s="36"/>
      <c r="E150" s="37"/>
      <c r="F150" s="35"/>
      <c r="G150" s="36"/>
      <c r="H150" s="37"/>
      <c r="I150" s="35"/>
      <c r="J150" s="36"/>
      <c r="K150" s="37"/>
      <c r="L150" s="35"/>
      <c r="M150" s="36"/>
      <c r="N150" s="37"/>
    </row>
    <row r="151" spans="1:14" s="80" customFormat="1" ht="12" customHeight="1" x14ac:dyDescent="0.25">
      <c r="A151" s="27" t="s">
        <v>115</v>
      </c>
      <c r="B151" s="102" t="s">
        <v>261</v>
      </c>
      <c r="C151" s="35"/>
      <c r="D151" s="36"/>
      <c r="E151" s="37"/>
      <c r="F151" s="35"/>
      <c r="G151" s="36"/>
      <c r="H151" s="37"/>
      <c r="I151" s="35"/>
      <c r="J151" s="36"/>
      <c r="K151" s="37"/>
      <c r="L151" s="35"/>
      <c r="M151" s="36"/>
      <c r="N151" s="37"/>
    </row>
    <row r="152" spans="1:14" ht="12.75" customHeight="1" thickBot="1" x14ac:dyDescent="0.3">
      <c r="A152" s="90" t="s">
        <v>262</v>
      </c>
      <c r="B152" s="103" t="s">
        <v>263</v>
      </c>
      <c r="C152" s="42"/>
      <c r="D152" s="43"/>
      <c r="E152" s="44"/>
      <c r="F152" s="42"/>
      <c r="G152" s="43"/>
      <c r="H152" s="44"/>
      <c r="I152" s="42"/>
      <c r="J152" s="43"/>
      <c r="K152" s="44"/>
      <c r="L152" s="42"/>
      <c r="M152" s="43"/>
      <c r="N152" s="44"/>
    </row>
    <row r="153" spans="1:14" ht="12.75" customHeight="1" thickBot="1" x14ac:dyDescent="0.3">
      <c r="A153" s="107" t="s">
        <v>117</v>
      </c>
      <c r="B153" s="101" t="s">
        <v>264</v>
      </c>
      <c r="C153" s="108"/>
      <c r="D153" s="109"/>
      <c r="E153" s="106"/>
      <c r="F153" s="108"/>
      <c r="G153" s="109"/>
      <c r="H153" s="106"/>
      <c r="I153" s="108"/>
      <c r="J153" s="109"/>
      <c r="K153" s="106"/>
      <c r="L153" s="108"/>
      <c r="M153" s="109"/>
      <c r="N153" s="106"/>
    </row>
    <row r="154" spans="1:14" ht="12.75" customHeight="1" thickBot="1" x14ac:dyDescent="0.3">
      <c r="A154" s="107" t="s">
        <v>127</v>
      </c>
      <c r="B154" s="101" t="s">
        <v>265</v>
      </c>
      <c r="C154" s="108"/>
      <c r="D154" s="109"/>
      <c r="E154" s="106"/>
      <c r="F154" s="108"/>
      <c r="G154" s="109"/>
      <c r="H154" s="106"/>
      <c r="I154" s="108"/>
      <c r="J154" s="109"/>
      <c r="K154" s="106"/>
      <c r="L154" s="108"/>
      <c r="M154" s="109"/>
      <c r="N154" s="106"/>
    </row>
    <row r="155" spans="1:14" ht="12" customHeight="1" thickBot="1" x14ac:dyDescent="0.3">
      <c r="A155" s="22" t="s">
        <v>266</v>
      </c>
      <c r="B155" s="101" t="s">
        <v>267</v>
      </c>
      <c r="C155" s="110">
        <f t="shared" ref="C155:I155" si="23">+C130+C134+C141+C147+C153+C154</f>
        <v>115858</v>
      </c>
      <c r="D155" s="111">
        <v>191204</v>
      </c>
      <c r="E155" s="112">
        <v>186697</v>
      </c>
      <c r="F155" s="110">
        <f t="shared" si="23"/>
        <v>0</v>
      </c>
      <c r="G155" s="111"/>
      <c r="H155" s="112"/>
      <c r="I155" s="110">
        <f t="shared" si="23"/>
        <v>0</v>
      </c>
      <c r="J155" s="111"/>
      <c r="K155" s="112"/>
      <c r="L155" s="110">
        <f>+L130+L134+L141+L147+L153+L154</f>
        <v>115858</v>
      </c>
      <c r="M155" s="111">
        <v>191204</v>
      </c>
      <c r="N155" s="112">
        <v>186697</v>
      </c>
    </row>
    <row r="156" spans="1:14" ht="15" customHeight="1" thickBot="1" x14ac:dyDescent="0.3">
      <c r="A156" s="113" t="s">
        <v>268</v>
      </c>
      <c r="B156" s="114" t="s">
        <v>269</v>
      </c>
      <c r="C156" s="110">
        <f t="shared" ref="C156:I156" si="24">+C129+C155</f>
        <v>288687</v>
      </c>
      <c r="D156" s="111">
        <v>644225</v>
      </c>
      <c r="E156" s="112">
        <v>615654</v>
      </c>
      <c r="F156" s="110">
        <f t="shared" si="24"/>
        <v>254822</v>
      </c>
      <c r="G156" s="111">
        <v>199821</v>
      </c>
      <c r="H156" s="112">
        <v>177071</v>
      </c>
      <c r="I156" s="110">
        <f t="shared" si="24"/>
        <v>34186</v>
      </c>
      <c r="J156" s="111">
        <v>51543</v>
      </c>
      <c r="K156" s="112">
        <v>50301</v>
      </c>
      <c r="L156" s="110">
        <f>+L129+L155</f>
        <v>577695</v>
      </c>
      <c r="M156" s="111">
        <v>895589</v>
      </c>
      <c r="N156" s="112">
        <v>843026</v>
      </c>
    </row>
    <row r="157" spans="1:14" ht="15.75" thickBot="1" x14ac:dyDescent="0.3">
      <c r="D157" s="117"/>
      <c r="E157" s="117"/>
      <c r="G157" s="117"/>
      <c r="H157" s="117"/>
      <c r="J157" s="117"/>
      <c r="K157" s="117"/>
      <c r="M157" s="117"/>
      <c r="N157" s="117"/>
    </row>
    <row r="158" spans="1:14" ht="15" customHeight="1" thickBot="1" x14ac:dyDescent="0.3">
      <c r="A158" s="118" t="s">
        <v>270</v>
      </c>
      <c r="B158" s="119"/>
      <c r="C158" s="120"/>
      <c r="D158" s="120">
        <v>0</v>
      </c>
      <c r="E158" s="121"/>
      <c r="F158" s="120"/>
      <c r="G158" s="120">
        <v>0</v>
      </c>
      <c r="H158" s="121"/>
      <c r="I158" s="120"/>
      <c r="J158" s="120">
        <v>0</v>
      </c>
      <c r="K158" s="121"/>
      <c r="L158" s="120">
        <v>32</v>
      </c>
      <c r="M158" s="120">
        <v>32</v>
      </c>
      <c r="N158" s="121"/>
    </row>
    <row r="159" spans="1:14" ht="14.25" customHeight="1" thickBot="1" x14ac:dyDescent="0.3">
      <c r="A159" s="118" t="s">
        <v>271</v>
      </c>
      <c r="B159" s="119"/>
      <c r="C159" s="120"/>
      <c r="D159" s="120">
        <v>0</v>
      </c>
      <c r="E159" s="121"/>
      <c r="F159" s="120"/>
      <c r="G159" s="120">
        <v>0</v>
      </c>
      <c r="H159" s="121"/>
      <c r="I159" s="120"/>
      <c r="J159" s="120">
        <v>0</v>
      </c>
      <c r="K159" s="121"/>
      <c r="L159" s="120">
        <v>65</v>
      </c>
      <c r="M159" s="120">
        <v>65</v>
      </c>
      <c r="N159" s="121"/>
    </row>
  </sheetData>
  <mergeCells count="6">
    <mergeCell ref="A1:N1"/>
    <mergeCell ref="B2:B3"/>
    <mergeCell ref="C2:E3"/>
    <mergeCell ref="F2:H3"/>
    <mergeCell ref="I2:K3"/>
    <mergeCell ref="L2:N3"/>
  </mergeCells>
  <pageMargins left="0.7" right="0.7" top="0.75" bottom="0.75" header="0.3" footer="0.3"/>
  <pageSetup paperSize="8" scale="90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"/>
  <sheetViews>
    <sheetView topLeftCell="A126" workbookViewId="0">
      <selection sqref="A1:H159"/>
    </sheetView>
  </sheetViews>
  <sheetFormatPr defaultRowHeight="15" x14ac:dyDescent="0.25"/>
  <cols>
    <col min="1" max="1" width="13.85546875" style="115" customWidth="1"/>
    <col min="2" max="2" width="53.140625" style="116" customWidth="1"/>
    <col min="3" max="3" width="12.140625" style="117" customWidth="1"/>
    <col min="4" max="5" width="12.140625" style="14" customWidth="1"/>
    <col min="6" max="6" width="12.140625" style="117" customWidth="1"/>
    <col min="7" max="8" width="12.140625" style="14" customWidth="1"/>
    <col min="9" max="253" width="9.140625" style="14"/>
    <col min="254" max="254" width="13.85546875" style="14" customWidth="1"/>
    <col min="255" max="255" width="53.140625" style="14" customWidth="1"/>
    <col min="256" max="261" width="12.140625" style="14" customWidth="1"/>
    <col min="262" max="509" width="9.140625" style="14"/>
    <col min="510" max="510" width="13.85546875" style="14" customWidth="1"/>
    <col min="511" max="511" width="53.140625" style="14" customWidth="1"/>
    <col min="512" max="517" width="12.140625" style="14" customWidth="1"/>
    <col min="518" max="765" width="9.140625" style="14"/>
    <col min="766" max="766" width="13.85546875" style="14" customWidth="1"/>
    <col min="767" max="767" width="53.140625" style="14" customWidth="1"/>
    <col min="768" max="773" width="12.140625" style="14" customWidth="1"/>
    <col min="774" max="1021" width="9.140625" style="14"/>
    <col min="1022" max="1022" width="13.85546875" style="14" customWidth="1"/>
    <col min="1023" max="1023" width="53.140625" style="14" customWidth="1"/>
    <col min="1024" max="1029" width="12.140625" style="14" customWidth="1"/>
    <col min="1030" max="1277" width="9.140625" style="14"/>
    <col min="1278" max="1278" width="13.85546875" style="14" customWidth="1"/>
    <col min="1279" max="1279" width="53.140625" style="14" customWidth="1"/>
    <col min="1280" max="1285" width="12.140625" style="14" customWidth="1"/>
    <col min="1286" max="1533" width="9.140625" style="14"/>
    <col min="1534" max="1534" width="13.85546875" style="14" customWidth="1"/>
    <col min="1535" max="1535" width="53.140625" style="14" customWidth="1"/>
    <col min="1536" max="1541" width="12.140625" style="14" customWidth="1"/>
    <col min="1542" max="1789" width="9.140625" style="14"/>
    <col min="1790" max="1790" width="13.85546875" style="14" customWidth="1"/>
    <col min="1791" max="1791" width="53.140625" style="14" customWidth="1"/>
    <col min="1792" max="1797" width="12.140625" style="14" customWidth="1"/>
    <col min="1798" max="2045" width="9.140625" style="14"/>
    <col min="2046" max="2046" width="13.85546875" style="14" customWidth="1"/>
    <col min="2047" max="2047" width="53.140625" style="14" customWidth="1"/>
    <col min="2048" max="2053" width="12.140625" style="14" customWidth="1"/>
    <col min="2054" max="2301" width="9.140625" style="14"/>
    <col min="2302" max="2302" width="13.85546875" style="14" customWidth="1"/>
    <col min="2303" max="2303" width="53.140625" style="14" customWidth="1"/>
    <col min="2304" max="2309" width="12.140625" style="14" customWidth="1"/>
    <col min="2310" max="2557" width="9.140625" style="14"/>
    <col min="2558" max="2558" width="13.85546875" style="14" customWidth="1"/>
    <col min="2559" max="2559" width="53.140625" style="14" customWidth="1"/>
    <col min="2560" max="2565" width="12.140625" style="14" customWidth="1"/>
    <col min="2566" max="2813" width="9.140625" style="14"/>
    <col min="2814" max="2814" width="13.85546875" style="14" customWidth="1"/>
    <col min="2815" max="2815" width="53.140625" style="14" customWidth="1"/>
    <col min="2816" max="2821" width="12.140625" style="14" customWidth="1"/>
    <col min="2822" max="3069" width="9.140625" style="14"/>
    <col min="3070" max="3070" width="13.85546875" style="14" customWidth="1"/>
    <col min="3071" max="3071" width="53.140625" style="14" customWidth="1"/>
    <col min="3072" max="3077" width="12.140625" style="14" customWidth="1"/>
    <col min="3078" max="3325" width="9.140625" style="14"/>
    <col min="3326" max="3326" width="13.85546875" style="14" customWidth="1"/>
    <col min="3327" max="3327" width="53.140625" style="14" customWidth="1"/>
    <col min="3328" max="3333" width="12.140625" style="14" customWidth="1"/>
    <col min="3334" max="3581" width="9.140625" style="14"/>
    <col min="3582" max="3582" width="13.85546875" style="14" customWidth="1"/>
    <col min="3583" max="3583" width="53.140625" style="14" customWidth="1"/>
    <col min="3584" max="3589" width="12.140625" style="14" customWidth="1"/>
    <col min="3590" max="3837" width="9.140625" style="14"/>
    <col min="3838" max="3838" width="13.85546875" style="14" customWidth="1"/>
    <col min="3839" max="3839" width="53.140625" style="14" customWidth="1"/>
    <col min="3840" max="3845" width="12.140625" style="14" customWidth="1"/>
    <col min="3846" max="4093" width="9.140625" style="14"/>
    <col min="4094" max="4094" width="13.85546875" style="14" customWidth="1"/>
    <col min="4095" max="4095" width="53.140625" style="14" customWidth="1"/>
    <col min="4096" max="4101" width="12.140625" style="14" customWidth="1"/>
    <col min="4102" max="4349" width="9.140625" style="14"/>
    <col min="4350" max="4350" width="13.85546875" style="14" customWidth="1"/>
    <col min="4351" max="4351" width="53.140625" style="14" customWidth="1"/>
    <col min="4352" max="4357" width="12.140625" style="14" customWidth="1"/>
    <col min="4358" max="4605" width="9.140625" style="14"/>
    <col min="4606" max="4606" width="13.85546875" style="14" customWidth="1"/>
    <col min="4607" max="4607" width="53.140625" style="14" customWidth="1"/>
    <col min="4608" max="4613" width="12.140625" style="14" customWidth="1"/>
    <col min="4614" max="4861" width="9.140625" style="14"/>
    <col min="4862" max="4862" width="13.85546875" style="14" customWidth="1"/>
    <col min="4863" max="4863" width="53.140625" style="14" customWidth="1"/>
    <col min="4864" max="4869" width="12.140625" style="14" customWidth="1"/>
    <col min="4870" max="5117" width="9.140625" style="14"/>
    <col min="5118" max="5118" width="13.85546875" style="14" customWidth="1"/>
    <col min="5119" max="5119" width="53.140625" style="14" customWidth="1"/>
    <col min="5120" max="5125" width="12.140625" style="14" customWidth="1"/>
    <col min="5126" max="5373" width="9.140625" style="14"/>
    <col min="5374" max="5374" width="13.85546875" style="14" customWidth="1"/>
    <col min="5375" max="5375" width="53.140625" style="14" customWidth="1"/>
    <col min="5376" max="5381" width="12.140625" style="14" customWidth="1"/>
    <col min="5382" max="5629" width="9.140625" style="14"/>
    <col min="5630" max="5630" width="13.85546875" style="14" customWidth="1"/>
    <col min="5631" max="5631" width="53.140625" style="14" customWidth="1"/>
    <col min="5632" max="5637" width="12.140625" style="14" customWidth="1"/>
    <col min="5638" max="5885" width="9.140625" style="14"/>
    <col min="5886" max="5886" width="13.85546875" style="14" customWidth="1"/>
    <col min="5887" max="5887" width="53.140625" style="14" customWidth="1"/>
    <col min="5888" max="5893" width="12.140625" style="14" customWidth="1"/>
    <col min="5894" max="6141" width="9.140625" style="14"/>
    <col min="6142" max="6142" width="13.85546875" style="14" customWidth="1"/>
    <col min="6143" max="6143" width="53.140625" style="14" customWidth="1"/>
    <col min="6144" max="6149" width="12.140625" style="14" customWidth="1"/>
    <col min="6150" max="6397" width="9.140625" style="14"/>
    <col min="6398" max="6398" width="13.85546875" style="14" customWidth="1"/>
    <col min="6399" max="6399" width="53.140625" style="14" customWidth="1"/>
    <col min="6400" max="6405" width="12.140625" style="14" customWidth="1"/>
    <col min="6406" max="6653" width="9.140625" style="14"/>
    <col min="6654" max="6654" width="13.85546875" style="14" customWidth="1"/>
    <col min="6655" max="6655" width="53.140625" style="14" customWidth="1"/>
    <col min="6656" max="6661" width="12.140625" style="14" customWidth="1"/>
    <col min="6662" max="6909" width="9.140625" style="14"/>
    <col min="6910" max="6910" width="13.85546875" style="14" customWidth="1"/>
    <col min="6911" max="6911" width="53.140625" style="14" customWidth="1"/>
    <col min="6912" max="6917" width="12.140625" style="14" customWidth="1"/>
    <col min="6918" max="7165" width="9.140625" style="14"/>
    <col min="7166" max="7166" width="13.85546875" style="14" customWidth="1"/>
    <col min="7167" max="7167" width="53.140625" style="14" customWidth="1"/>
    <col min="7168" max="7173" width="12.140625" style="14" customWidth="1"/>
    <col min="7174" max="7421" width="9.140625" style="14"/>
    <col min="7422" max="7422" width="13.85546875" style="14" customWidth="1"/>
    <col min="7423" max="7423" width="53.140625" style="14" customWidth="1"/>
    <col min="7424" max="7429" width="12.140625" style="14" customWidth="1"/>
    <col min="7430" max="7677" width="9.140625" style="14"/>
    <col min="7678" max="7678" width="13.85546875" style="14" customWidth="1"/>
    <col min="7679" max="7679" width="53.140625" style="14" customWidth="1"/>
    <col min="7680" max="7685" width="12.140625" style="14" customWidth="1"/>
    <col min="7686" max="7933" width="9.140625" style="14"/>
    <col min="7934" max="7934" width="13.85546875" style="14" customWidth="1"/>
    <col min="7935" max="7935" width="53.140625" style="14" customWidth="1"/>
    <col min="7936" max="7941" width="12.140625" style="14" customWidth="1"/>
    <col min="7942" max="8189" width="9.140625" style="14"/>
    <col min="8190" max="8190" width="13.85546875" style="14" customWidth="1"/>
    <col min="8191" max="8191" width="53.140625" style="14" customWidth="1"/>
    <col min="8192" max="8197" width="12.140625" style="14" customWidth="1"/>
    <col min="8198" max="8445" width="9.140625" style="14"/>
    <col min="8446" max="8446" width="13.85546875" style="14" customWidth="1"/>
    <col min="8447" max="8447" width="53.140625" style="14" customWidth="1"/>
    <col min="8448" max="8453" width="12.140625" style="14" customWidth="1"/>
    <col min="8454" max="8701" width="9.140625" style="14"/>
    <col min="8702" max="8702" width="13.85546875" style="14" customWidth="1"/>
    <col min="8703" max="8703" width="53.140625" style="14" customWidth="1"/>
    <col min="8704" max="8709" width="12.140625" style="14" customWidth="1"/>
    <col min="8710" max="8957" width="9.140625" style="14"/>
    <col min="8958" max="8958" width="13.85546875" style="14" customWidth="1"/>
    <col min="8959" max="8959" width="53.140625" style="14" customWidth="1"/>
    <col min="8960" max="8965" width="12.140625" style="14" customWidth="1"/>
    <col min="8966" max="9213" width="9.140625" style="14"/>
    <col min="9214" max="9214" width="13.85546875" style="14" customWidth="1"/>
    <col min="9215" max="9215" width="53.140625" style="14" customWidth="1"/>
    <col min="9216" max="9221" width="12.140625" style="14" customWidth="1"/>
    <col min="9222" max="9469" width="9.140625" style="14"/>
    <col min="9470" max="9470" width="13.85546875" style="14" customWidth="1"/>
    <col min="9471" max="9471" width="53.140625" style="14" customWidth="1"/>
    <col min="9472" max="9477" width="12.140625" style="14" customWidth="1"/>
    <col min="9478" max="9725" width="9.140625" style="14"/>
    <col min="9726" max="9726" width="13.85546875" style="14" customWidth="1"/>
    <col min="9727" max="9727" width="53.140625" style="14" customWidth="1"/>
    <col min="9728" max="9733" width="12.140625" style="14" customWidth="1"/>
    <col min="9734" max="9981" width="9.140625" style="14"/>
    <col min="9982" max="9982" width="13.85546875" style="14" customWidth="1"/>
    <col min="9983" max="9983" width="53.140625" style="14" customWidth="1"/>
    <col min="9984" max="9989" width="12.140625" style="14" customWidth="1"/>
    <col min="9990" max="10237" width="9.140625" style="14"/>
    <col min="10238" max="10238" width="13.85546875" style="14" customWidth="1"/>
    <col min="10239" max="10239" width="53.140625" style="14" customWidth="1"/>
    <col min="10240" max="10245" width="12.140625" style="14" customWidth="1"/>
    <col min="10246" max="10493" width="9.140625" style="14"/>
    <col min="10494" max="10494" width="13.85546875" style="14" customWidth="1"/>
    <col min="10495" max="10495" width="53.140625" style="14" customWidth="1"/>
    <col min="10496" max="10501" width="12.140625" style="14" customWidth="1"/>
    <col min="10502" max="10749" width="9.140625" style="14"/>
    <col min="10750" max="10750" width="13.85546875" style="14" customWidth="1"/>
    <col min="10751" max="10751" width="53.140625" style="14" customWidth="1"/>
    <col min="10752" max="10757" width="12.140625" style="14" customWidth="1"/>
    <col min="10758" max="11005" width="9.140625" style="14"/>
    <col min="11006" max="11006" width="13.85546875" style="14" customWidth="1"/>
    <col min="11007" max="11007" width="53.140625" style="14" customWidth="1"/>
    <col min="11008" max="11013" width="12.140625" style="14" customWidth="1"/>
    <col min="11014" max="11261" width="9.140625" style="14"/>
    <col min="11262" max="11262" width="13.85546875" style="14" customWidth="1"/>
    <col min="11263" max="11263" width="53.140625" style="14" customWidth="1"/>
    <col min="11264" max="11269" width="12.140625" style="14" customWidth="1"/>
    <col min="11270" max="11517" width="9.140625" style="14"/>
    <col min="11518" max="11518" width="13.85546875" style="14" customWidth="1"/>
    <col min="11519" max="11519" width="53.140625" style="14" customWidth="1"/>
    <col min="11520" max="11525" width="12.140625" style="14" customWidth="1"/>
    <col min="11526" max="11773" width="9.140625" style="14"/>
    <col min="11774" max="11774" width="13.85546875" style="14" customWidth="1"/>
    <col min="11775" max="11775" width="53.140625" style="14" customWidth="1"/>
    <col min="11776" max="11781" width="12.140625" style="14" customWidth="1"/>
    <col min="11782" max="12029" width="9.140625" style="14"/>
    <col min="12030" max="12030" width="13.85546875" style="14" customWidth="1"/>
    <col min="12031" max="12031" width="53.140625" style="14" customWidth="1"/>
    <col min="12032" max="12037" width="12.140625" style="14" customWidth="1"/>
    <col min="12038" max="12285" width="9.140625" style="14"/>
    <col min="12286" max="12286" width="13.85546875" style="14" customWidth="1"/>
    <col min="12287" max="12287" width="53.140625" style="14" customWidth="1"/>
    <col min="12288" max="12293" width="12.140625" style="14" customWidth="1"/>
    <col min="12294" max="12541" width="9.140625" style="14"/>
    <col min="12542" max="12542" width="13.85546875" style="14" customWidth="1"/>
    <col min="12543" max="12543" width="53.140625" style="14" customWidth="1"/>
    <col min="12544" max="12549" width="12.140625" style="14" customWidth="1"/>
    <col min="12550" max="12797" width="9.140625" style="14"/>
    <col min="12798" max="12798" width="13.85546875" style="14" customWidth="1"/>
    <col min="12799" max="12799" width="53.140625" style="14" customWidth="1"/>
    <col min="12800" max="12805" width="12.140625" style="14" customWidth="1"/>
    <col min="12806" max="13053" width="9.140625" style="14"/>
    <col min="13054" max="13054" width="13.85546875" style="14" customWidth="1"/>
    <col min="13055" max="13055" width="53.140625" style="14" customWidth="1"/>
    <col min="13056" max="13061" width="12.140625" style="14" customWidth="1"/>
    <col min="13062" max="13309" width="9.140625" style="14"/>
    <col min="13310" max="13310" width="13.85546875" style="14" customWidth="1"/>
    <col min="13311" max="13311" width="53.140625" style="14" customWidth="1"/>
    <col min="13312" max="13317" width="12.140625" style="14" customWidth="1"/>
    <col min="13318" max="13565" width="9.140625" style="14"/>
    <col min="13566" max="13566" width="13.85546875" style="14" customWidth="1"/>
    <col min="13567" max="13567" width="53.140625" style="14" customWidth="1"/>
    <col min="13568" max="13573" width="12.140625" style="14" customWidth="1"/>
    <col min="13574" max="13821" width="9.140625" style="14"/>
    <col min="13822" max="13822" width="13.85546875" style="14" customWidth="1"/>
    <col min="13823" max="13823" width="53.140625" style="14" customWidth="1"/>
    <col min="13824" max="13829" width="12.140625" style="14" customWidth="1"/>
    <col min="13830" max="14077" width="9.140625" style="14"/>
    <col min="14078" max="14078" width="13.85546875" style="14" customWidth="1"/>
    <col min="14079" max="14079" width="53.140625" style="14" customWidth="1"/>
    <col min="14080" max="14085" width="12.140625" style="14" customWidth="1"/>
    <col min="14086" max="14333" width="9.140625" style="14"/>
    <col min="14334" max="14334" width="13.85546875" style="14" customWidth="1"/>
    <col min="14335" max="14335" width="53.140625" style="14" customWidth="1"/>
    <col min="14336" max="14341" width="12.140625" style="14" customWidth="1"/>
    <col min="14342" max="14589" width="9.140625" style="14"/>
    <col min="14590" max="14590" width="13.85546875" style="14" customWidth="1"/>
    <col min="14591" max="14591" width="53.140625" style="14" customWidth="1"/>
    <col min="14592" max="14597" width="12.140625" style="14" customWidth="1"/>
    <col min="14598" max="14845" width="9.140625" style="14"/>
    <col min="14846" max="14846" width="13.85546875" style="14" customWidth="1"/>
    <col min="14847" max="14847" width="53.140625" style="14" customWidth="1"/>
    <col min="14848" max="14853" width="12.140625" style="14" customWidth="1"/>
    <col min="14854" max="15101" width="9.140625" style="14"/>
    <col min="15102" max="15102" width="13.85546875" style="14" customWidth="1"/>
    <col min="15103" max="15103" width="53.140625" style="14" customWidth="1"/>
    <col min="15104" max="15109" width="12.140625" style="14" customWidth="1"/>
    <col min="15110" max="15357" width="9.140625" style="14"/>
    <col min="15358" max="15358" width="13.85546875" style="14" customWidth="1"/>
    <col min="15359" max="15359" width="53.140625" style="14" customWidth="1"/>
    <col min="15360" max="15365" width="12.140625" style="14" customWidth="1"/>
    <col min="15366" max="15613" width="9.140625" style="14"/>
    <col min="15614" max="15614" width="13.85546875" style="14" customWidth="1"/>
    <col min="15615" max="15615" width="53.140625" style="14" customWidth="1"/>
    <col min="15616" max="15621" width="12.140625" style="14" customWidth="1"/>
    <col min="15622" max="15869" width="9.140625" style="14"/>
    <col min="15870" max="15870" width="13.85546875" style="14" customWidth="1"/>
    <col min="15871" max="15871" width="53.140625" style="14" customWidth="1"/>
    <col min="15872" max="15877" width="12.140625" style="14" customWidth="1"/>
    <col min="15878" max="16125" width="9.140625" style="14"/>
    <col min="16126" max="16126" width="13.85546875" style="14" customWidth="1"/>
    <col min="16127" max="16127" width="53.140625" style="14" customWidth="1"/>
    <col min="16128" max="16133" width="12.140625" style="14" customWidth="1"/>
    <col min="16134" max="16384" width="9.140625" style="14"/>
  </cols>
  <sheetData>
    <row r="1" spans="1:10" s="3" customFormat="1" ht="16.5" customHeight="1" thickBot="1" x14ac:dyDescent="0.25">
      <c r="A1" s="1"/>
      <c r="B1" s="2"/>
      <c r="C1" s="742" t="s">
        <v>612</v>
      </c>
      <c r="D1" s="743"/>
      <c r="E1" s="743"/>
      <c r="F1" s="743"/>
      <c r="G1" s="743"/>
      <c r="H1" s="743"/>
    </row>
    <row r="2" spans="1:10" s="6" customFormat="1" ht="21" customHeight="1" thickBot="1" x14ac:dyDescent="0.3">
      <c r="A2" s="5" t="s">
        <v>0</v>
      </c>
      <c r="B2" s="706" t="s">
        <v>1</v>
      </c>
      <c r="C2" s="726" t="s">
        <v>2</v>
      </c>
      <c r="D2" s="708"/>
      <c r="E2" s="709"/>
      <c r="F2" s="726" t="s">
        <v>3</v>
      </c>
      <c r="G2" s="708"/>
      <c r="H2" s="709"/>
      <c r="J2" s="554"/>
    </row>
    <row r="3" spans="1:10" s="6" customFormat="1" ht="24.75" thickBot="1" x14ac:dyDescent="0.3">
      <c r="A3" s="5" t="s">
        <v>4</v>
      </c>
      <c r="B3" s="707"/>
      <c r="C3" s="727"/>
      <c r="D3" s="710"/>
      <c r="E3" s="711"/>
      <c r="F3" s="727"/>
      <c r="G3" s="710"/>
      <c r="H3" s="711"/>
    </row>
    <row r="4" spans="1:10" s="9" customFormat="1" ht="15.95" customHeight="1" thickBot="1" x14ac:dyDescent="0.3">
      <c r="A4" s="7"/>
      <c r="B4" s="7"/>
      <c r="C4" s="8"/>
      <c r="E4" s="8" t="s">
        <v>426</v>
      </c>
      <c r="F4" s="8"/>
      <c r="H4" s="8" t="s">
        <v>426</v>
      </c>
    </row>
    <row r="5" spans="1:10" ht="36.75" thickBot="1" x14ac:dyDescent="0.3">
      <c r="A5" s="10" t="s">
        <v>5</v>
      </c>
      <c r="B5" s="11" t="s">
        <v>6</v>
      </c>
      <c r="C5" s="12" t="s">
        <v>432</v>
      </c>
      <c r="D5" s="12" t="s">
        <v>430</v>
      </c>
      <c r="E5" s="13" t="s">
        <v>431</v>
      </c>
      <c r="F5" s="12" t="s">
        <v>432</v>
      </c>
      <c r="G5" s="12" t="s">
        <v>430</v>
      </c>
      <c r="H5" s="13" t="s">
        <v>431</v>
      </c>
    </row>
    <row r="6" spans="1:10" s="19" customFormat="1" ht="12.95" customHeight="1" thickBot="1" x14ac:dyDescent="0.3">
      <c r="A6" s="15" t="s">
        <v>7</v>
      </c>
      <c r="B6" s="16" t="s">
        <v>8</v>
      </c>
      <c r="C6" s="16" t="s">
        <v>9</v>
      </c>
      <c r="D6" s="17" t="s">
        <v>10</v>
      </c>
      <c r="E6" s="18" t="s">
        <v>336</v>
      </c>
      <c r="F6" s="16" t="s">
        <v>9</v>
      </c>
      <c r="G6" s="17" t="s">
        <v>10</v>
      </c>
      <c r="H6" s="18" t="s">
        <v>336</v>
      </c>
    </row>
    <row r="7" spans="1:10" s="19" customFormat="1" ht="15.95" customHeight="1" thickBot="1" x14ac:dyDescent="0.3">
      <c r="A7" s="10"/>
      <c r="B7" s="10" t="s">
        <v>12</v>
      </c>
      <c r="C7" s="20"/>
      <c r="D7" s="20"/>
      <c r="E7" s="21"/>
      <c r="F7" s="326"/>
      <c r="G7" s="326"/>
      <c r="H7" s="21"/>
    </row>
    <row r="8" spans="1:10" s="19" customFormat="1" ht="12" customHeight="1" thickBot="1" x14ac:dyDescent="0.3">
      <c r="A8" s="22" t="s">
        <v>13</v>
      </c>
      <c r="B8" s="23" t="s">
        <v>14</v>
      </c>
      <c r="C8" s="24">
        <f t="shared" ref="C8" si="0">+C9+C10+C11+C12+C13+C14</f>
        <v>0</v>
      </c>
      <c r="D8" s="25">
        <v>0</v>
      </c>
      <c r="E8" s="26"/>
      <c r="F8" s="24">
        <f t="shared" ref="F8" si="1">+F9+F10+F11+F12+F13+F14</f>
        <v>0</v>
      </c>
      <c r="G8" s="25">
        <v>0</v>
      </c>
      <c r="H8" s="26"/>
    </row>
    <row r="9" spans="1:10" s="32" customFormat="1" ht="12" customHeight="1" x14ac:dyDescent="0.2">
      <c r="A9" s="27" t="s">
        <v>15</v>
      </c>
      <c r="B9" s="28" t="s">
        <v>16</v>
      </c>
      <c r="C9" s="29"/>
      <c r="D9" s="30"/>
      <c r="E9" s="31"/>
      <c r="F9" s="29"/>
      <c r="G9" s="30"/>
      <c r="H9" s="31"/>
    </row>
    <row r="10" spans="1:10" s="38" customFormat="1" ht="12" customHeight="1" x14ac:dyDescent="0.2">
      <c r="A10" s="33" t="s">
        <v>17</v>
      </c>
      <c r="B10" s="34" t="s">
        <v>18</v>
      </c>
      <c r="C10" s="35"/>
      <c r="D10" s="36"/>
      <c r="E10" s="37"/>
      <c r="F10" s="35"/>
      <c r="G10" s="36"/>
      <c r="H10" s="37"/>
    </row>
    <row r="11" spans="1:10" s="38" customFormat="1" ht="12" customHeight="1" x14ac:dyDescent="0.2">
      <c r="A11" s="33" t="s">
        <v>19</v>
      </c>
      <c r="B11" s="34" t="s">
        <v>20</v>
      </c>
      <c r="C11" s="35"/>
      <c r="D11" s="36"/>
      <c r="E11" s="37"/>
      <c r="F11" s="35"/>
      <c r="G11" s="36"/>
      <c r="H11" s="37"/>
    </row>
    <row r="12" spans="1:10" s="38" customFormat="1" ht="12" customHeight="1" x14ac:dyDescent="0.2">
      <c r="A12" s="33" t="s">
        <v>21</v>
      </c>
      <c r="B12" s="34" t="s">
        <v>22</v>
      </c>
      <c r="C12" s="35"/>
      <c r="D12" s="36"/>
      <c r="E12" s="37"/>
      <c r="F12" s="35"/>
      <c r="G12" s="36"/>
      <c r="H12" s="37"/>
    </row>
    <row r="13" spans="1:10" s="38" customFormat="1" ht="12" customHeight="1" x14ac:dyDescent="0.2">
      <c r="A13" s="33" t="s">
        <v>23</v>
      </c>
      <c r="B13" s="34" t="s">
        <v>24</v>
      </c>
      <c r="C13" s="35"/>
      <c r="D13" s="36"/>
      <c r="E13" s="37"/>
      <c r="F13" s="35"/>
      <c r="G13" s="36"/>
      <c r="H13" s="37"/>
    </row>
    <row r="14" spans="1:10" s="32" customFormat="1" ht="12" customHeight="1" thickBot="1" x14ac:dyDescent="0.25">
      <c r="A14" s="39" t="s">
        <v>25</v>
      </c>
      <c r="B14" s="40" t="s">
        <v>26</v>
      </c>
      <c r="C14" s="35"/>
      <c r="D14" s="36"/>
      <c r="E14" s="37"/>
      <c r="F14" s="35"/>
      <c r="G14" s="36"/>
      <c r="H14" s="37"/>
    </row>
    <row r="15" spans="1:10" s="32" customFormat="1" ht="12" customHeight="1" thickBot="1" x14ac:dyDescent="0.3">
      <c r="A15" s="22" t="s">
        <v>27</v>
      </c>
      <c r="B15" s="41" t="s">
        <v>28</v>
      </c>
      <c r="C15" s="24">
        <f t="shared" ref="C15" si="2">+C16+C17+C18+C19+C20</f>
        <v>0</v>
      </c>
      <c r="D15" s="25"/>
      <c r="E15" s="26"/>
      <c r="F15" s="24">
        <f t="shared" ref="F15" si="3">+F16+F17+F18+F19+F20</f>
        <v>0</v>
      </c>
      <c r="G15" s="25"/>
      <c r="H15" s="26"/>
    </row>
    <row r="16" spans="1:10" s="32" customFormat="1" ht="12" customHeight="1" x14ac:dyDescent="0.2">
      <c r="A16" s="27" t="s">
        <v>29</v>
      </c>
      <c r="B16" s="28" t="s">
        <v>30</v>
      </c>
      <c r="C16" s="29"/>
      <c r="D16" s="30"/>
      <c r="E16" s="31"/>
      <c r="F16" s="29"/>
      <c r="G16" s="30"/>
      <c r="H16" s="31"/>
    </row>
    <row r="17" spans="1:8" s="32" customFormat="1" ht="12" customHeight="1" x14ac:dyDescent="0.2">
      <c r="A17" s="33" t="s">
        <v>31</v>
      </c>
      <c r="B17" s="34" t="s">
        <v>32</v>
      </c>
      <c r="C17" s="35"/>
      <c r="D17" s="36"/>
      <c r="E17" s="37"/>
      <c r="F17" s="35"/>
      <c r="G17" s="36"/>
      <c r="H17" s="37"/>
    </row>
    <row r="18" spans="1:8" s="32" customFormat="1" ht="12" customHeight="1" x14ac:dyDescent="0.2">
      <c r="A18" s="33" t="s">
        <v>33</v>
      </c>
      <c r="B18" s="34" t="s">
        <v>34</v>
      </c>
      <c r="C18" s="35"/>
      <c r="D18" s="36"/>
      <c r="E18" s="37"/>
      <c r="F18" s="35"/>
      <c r="G18" s="36"/>
      <c r="H18" s="37"/>
    </row>
    <row r="19" spans="1:8" s="32" customFormat="1" ht="12" customHeight="1" x14ac:dyDescent="0.2">
      <c r="A19" s="33" t="s">
        <v>35</v>
      </c>
      <c r="B19" s="34" t="s">
        <v>36</v>
      </c>
      <c r="C19" s="35"/>
      <c r="D19" s="36"/>
      <c r="E19" s="37"/>
      <c r="F19" s="35"/>
      <c r="G19" s="36"/>
      <c r="H19" s="37"/>
    </row>
    <row r="20" spans="1:8" s="32" customFormat="1" ht="12" customHeight="1" x14ac:dyDescent="0.2">
      <c r="A20" s="33" t="s">
        <v>37</v>
      </c>
      <c r="B20" s="34" t="s">
        <v>38</v>
      </c>
      <c r="C20" s="35"/>
      <c r="D20" s="36"/>
      <c r="E20" s="37"/>
      <c r="F20" s="35"/>
      <c r="G20" s="36"/>
      <c r="H20" s="37"/>
    </row>
    <row r="21" spans="1:8" s="38" customFormat="1" ht="12" customHeight="1" thickBot="1" x14ac:dyDescent="0.25">
      <c r="A21" s="39" t="s">
        <v>39</v>
      </c>
      <c r="B21" s="40" t="s">
        <v>40</v>
      </c>
      <c r="C21" s="42"/>
      <c r="D21" s="43"/>
      <c r="E21" s="44"/>
      <c r="F21" s="42"/>
      <c r="G21" s="43"/>
      <c r="H21" s="44"/>
    </row>
    <row r="22" spans="1:8" s="38" customFormat="1" ht="12" customHeight="1" thickBot="1" x14ac:dyDescent="0.3">
      <c r="A22" s="22" t="s">
        <v>41</v>
      </c>
      <c r="B22" s="23" t="s">
        <v>42</v>
      </c>
      <c r="C22" s="24">
        <f t="shared" ref="C22" si="4">+C23+C24+C25+C26+C27</f>
        <v>0</v>
      </c>
      <c r="D22" s="25"/>
      <c r="E22" s="26"/>
      <c r="F22" s="24">
        <f t="shared" ref="F22" si="5">+F23+F24+F25+F26+F27</f>
        <v>0</v>
      </c>
      <c r="G22" s="25"/>
      <c r="H22" s="26"/>
    </row>
    <row r="23" spans="1:8" s="38" customFormat="1" ht="12" customHeight="1" x14ac:dyDescent="0.2">
      <c r="A23" s="27" t="s">
        <v>43</v>
      </c>
      <c r="B23" s="28" t="s">
        <v>44</v>
      </c>
      <c r="C23" s="29"/>
      <c r="D23" s="30"/>
      <c r="E23" s="31"/>
      <c r="F23" s="29"/>
      <c r="G23" s="30"/>
      <c r="H23" s="31"/>
    </row>
    <row r="24" spans="1:8" s="32" customFormat="1" ht="12" customHeight="1" x14ac:dyDescent="0.2">
      <c r="A24" s="33" t="s">
        <v>45</v>
      </c>
      <c r="B24" s="34" t="s">
        <v>46</v>
      </c>
      <c r="C24" s="35"/>
      <c r="D24" s="36"/>
      <c r="E24" s="37"/>
      <c r="F24" s="35"/>
      <c r="G24" s="36"/>
      <c r="H24" s="37"/>
    </row>
    <row r="25" spans="1:8" s="38" customFormat="1" ht="12" customHeight="1" x14ac:dyDescent="0.2">
      <c r="A25" s="33" t="s">
        <v>47</v>
      </c>
      <c r="B25" s="34" t="s">
        <v>48</v>
      </c>
      <c r="C25" s="35"/>
      <c r="D25" s="36"/>
      <c r="E25" s="37"/>
      <c r="F25" s="35"/>
      <c r="G25" s="36"/>
      <c r="H25" s="37"/>
    </row>
    <row r="26" spans="1:8" s="38" customFormat="1" ht="12" customHeight="1" x14ac:dyDescent="0.2">
      <c r="A26" s="33" t="s">
        <v>49</v>
      </c>
      <c r="B26" s="34" t="s">
        <v>50</v>
      </c>
      <c r="C26" s="35"/>
      <c r="D26" s="36"/>
      <c r="E26" s="37"/>
      <c r="F26" s="35"/>
      <c r="G26" s="36"/>
      <c r="H26" s="37"/>
    </row>
    <row r="27" spans="1:8" s="38" customFormat="1" ht="12" customHeight="1" x14ac:dyDescent="0.2">
      <c r="A27" s="33" t="s">
        <v>51</v>
      </c>
      <c r="B27" s="34" t="s">
        <v>52</v>
      </c>
      <c r="C27" s="35"/>
      <c r="D27" s="36"/>
      <c r="E27" s="37"/>
      <c r="F27" s="35"/>
      <c r="G27" s="36"/>
      <c r="H27" s="37"/>
    </row>
    <row r="28" spans="1:8" s="38" customFormat="1" ht="12" customHeight="1" thickBot="1" x14ac:dyDescent="0.25">
      <c r="A28" s="39" t="s">
        <v>53</v>
      </c>
      <c r="B28" s="40" t="s">
        <v>54</v>
      </c>
      <c r="C28" s="42"/>
      <c r="D28" s="43"/>
      <c r="E28" s="44"/>
      <c r="F28" s="42"/>
      <c r="G28" s="43"/>
      <c r="H28" s="44"/>
    </row>
    <row r="29" spans="1:8" s="38" customFormat="1" ht="12" customHeight="1" thickBot="1" x14ac:dyDescent="0.3">
      <c r="A29" s="22" t="s">
        <v>55</v>
      </c>
      <c r="B29" s="23" t="s">
        <v>56</v>
      </c>
      <c r="C29" s="45">
        <f t="shared" ref="C29" si="6">+C30+C31+C32+C33+C34+C35+C36</f>
        <v>0</v>
      </c>
      <c r="D29" s="45"/>
      <c r="E29" s="46"/>
      <c r="F29" s="45">
        <f t="shared" ref="F29" si="7">+F30+F31+F32+F33+F34+F35+F36</f>
        <v>0</v>
      </c>
      <c r="G29" s="45"/>
      <c r="H29" s="46"/>
    </row>
    <row r="30" spans="1:8" s="38" customFormat="1" ht="12" customHeight="1" x14ac:dyDescent="0.2">
      <c r="A30" s="27" t="s">
        <v>57</v>
      </c>
      <c r="B30" s="28" t="s">
        <v>58</v>
      </c>
      <c r="C30" s="29"/>
      <c r="D30" s="29"/>
      <c r="E30" s="31"/>
      <c r="F30" s="29"/>
      <c r="G30" s="29"/>
      <c r="H30" s="31"/>
    </row>
    <row r="31" spans="1:8" s="38" customFormat="1" ht="12" customHeight="1" x14ac:dyDescent="0.2">
      <c r="A31" s="33" t="s">
        <v>59</v>
      </c>
      <c r="B31" s="34" t="s">
        <v>60</v>
      </c>
      <c r="C31" s="35"/>
      <c r="D31" s="35"/>
      <c r="E31" s="37"/>
      <c r="F31" s="35"/>
      <c r="G31" s="35"/>
      <c r="H31" s="37"/>
    </row>
    <row r="32" spans="1:8" s="38" customFormat="1" ht="12" customHeight="1" x14ac:dyDescent="0.2">
      <c r="A32" s="33" t="s">
        <v>61</v>
      </c>
      <c r="B32" s="34" t="s">
        <v>62</v>
      </c>
      <c r="C32" s="35"/>
      <c r="D32" s="35"/>
      <c r="E32" s="37"/>
      <c r="F32" s="35"/>
      <c r="G32" s="35"/>
      <c r="H32" s="37"/>
    </row>
    <row r="33" spans="1:8" s="38" customFormat="1" ht="12" customHeight="1" x14ac:dyDescent="0.2">
      <c r="A33" s="33" t="s">
        <v>63</v>
      </c>
      <c r="B33" s="34" t="s">
        <v>64</v>
      </c>
      <c r="C33" s="35"/>
      <c r="D33" s="35"/>
      <c r="E33" s="37"/>
      <c r="F33" s="35"/>
      <c r="G33" s="35"/>
      <c r="H33" s="37"/>
    </row>
    <row r="34" spans="1:8" s="38" customFormat="1" ht="12" customHeight="1" x14ac:dyDescent="0.2">
      <c r="A34" s="33" t="s">
        <v>65</v>
      </c>
      <c r="B34" s="34" t="s">
        <v>66</v>
      </c>
      <c r="C34" s="35"/>
      <c r="D34" s="35"/>
      <c r="E34" s="37"/>
      <c r="F34" s="35"/>
      <c r="G34" s="35"/>
      <c r="H34" s="37"/>
    </row>
    <row r="35" spans="1:8" s="38" customFormat="1" ht="12" customHeight="1" x14ac:dyDescent="0.2">
      <c r="A35" s="33" t="s">
        <v>67</v>
      </c>
      <c r="B35" s="34" t="s">
        <v>68</v>
      </c>
      <c r="C35" s="35"/>
      <c r="D35" s="35"/>
      <c r="E35" s="37"/>
      <c r="F35" s="35"/>
      <c r="G35" s="35"/>
      <c r="H35" s="37"/>
    </row>
    <row r="36" spans="1:8" s="38" customFormat="1" ht="12" customHeight="1" thickBot="1" x14ac:dyDescent="0.25">
      <c r="A36" s="39" t="s">
        <v>69</v>
      </c>
      <c r="B36" s="40" t="s">
        <v>70</v>
      </c>
      <c r="C36" s="42"/>
      <c r="D36" s="42"/>
      <c r="E36" s="44"/>
      <c r="F36" s="42"/>
      <c r="G36" s="42"/>
      <c r="H36" s="44"/>
    </row>
    <row r="37" spans="1:8" s="38" customFormat="1" ht="12" customHeight="1" thickBot="1" x14ac:dyDescent="0.3">
      <c r="A37" s="22" t="s">
        <v>71</v>
      </c>
      <c r="B37" s="23" t="s">
        <v>72</v>
      </c>
      <c r="C37" s="24">
        <f>SUM(C38:C48)</f>
        <v>6980</v>
      </c>
      <c r="D37" s="47">
        <v>6980</v>
      </c>
      <c r="E37" s="26">
        <v>4192</v>
      </c>
      <c r="F37" s="24">
        <f>SUM(F38:F48)</f>
        <v>6980</v>
      </c>
      <c r="G37" s="47">
        <v>6980</v>
      </c>
      <c r="H37" s="26">
        <v>4192</v>
      </c>
    </row>
    <row r="38" spans="1:8" s="38" customFormat="1" ht="12" customHeight="1" x14ac:dyDescent="0.2">
      <c r="A38" s="27" t="s">
        <v>73</v>
      </c>
      <c r="B38" s="28" t="s">
        <v>74</v>
      </c>
      <c r="C38" s="29"/>
      <c r="D38" s="30"/>
      <c r="E38" s="31"/>
      <c r="F38" s="29"/>
      <c r="G38" s="30"/>
      <c r="H38" s="31"/>
    </row>
    <row r="39" spans="1:8" s="38" customFormat="1" ht="12" customHeight="1" x14ac:dyDescent="0.2">
      <c r="A39" s="33" t="s">
        <v>75</v>
      </c>
      <c r="B39" s="34" t="s">
        <v>76</v>
      </c>
      <c r="C39" s="35">
        <v>380</v>
      </c>
      <c r="D39" s="36">
        <v>405</v>
      </c>
      <c r="E39" s="37">
        <v>405</v>
      </c>
      <c r="F39" s="35">
        <v>380</v>
      </c>
      <c r="G39" s="36">
        <v>405</v>
      </c>
      <c r="H39" s="37">
        <v>405</v>
      </c>
    </row>
    <row r="40" spans="1:8" s="38" customFormat="1" ht="12" customHeight="1" x14ac:dyDescent="0.2">
      <c r="A40" s="33" t="s">
        <v>77</v>
      </c>
      <c r="B40" s="34" t="s">
        <v>78</v>
      </c>
      <c r="C40" s="35"/>
      <c r="D40" s="36"/>
      <c r="E40" s="37"/>
      <c r="F40" s="35"/>
      <c r="G40" s="36"/>
      <c r="H40" s="37"/>
    </row>
    <row r="41" spans="1:8" s="38" customFormat="1" ht="12" customHeight="1" x14ac:dyDescent="0.2">
      <c r="A41" s="33" t="s">
        <v>79</v>
      </c>
      <c r="B41" s="34" t="s">
        <v>80</v>
      </c>
      <c r="C41" s="35"/>
      <c r="D41" s="36"/>
      <c r="E41" s="37"/>
      <c r="F41" s="35"/>
      <c r="G41" s="36"/>
      <c r="H41" s="37"/>
    </row>
    <row r="42" spans="1:8" s="38" customFormat="1" ht="12" customHeight="1" x14ac:dyDescent="0.2">
      <c r="A42" s="33" t="s">
        <v>81</v>
      </c>
      <c r="B42" s="34" t="s">
        <v>82</v>
      </c>
      <c r="C42" s="35">
        <v>3600</v>
      </c>
      <c r="D42" s="36">
        <v>3600</v>
      </c>
      <c r="E42" s="37">
        <v>2981</v>
      </c>
      <c r="F42" s="35">
        <v>3600</v>
      </c>
      <c r="G42" s="36">
        <v>3600</v>
      </c>
      <c r="H42" s="37">
        <v>2981</v>
      </c>
    </row>
    <row r="43" spans="1:8" s="38" customFormat="1" ht="12" customHeight="1" x14ac:dyDescent="0.2">
      <c r="A43" s="33" t="s">
        <v>83</v>
      </c>
      <c r="B43" s="34" t="s">
        <v>84</v>
      </c>
      <c r="C43" s="35">
        <v>3000</v>
      </c>
      <c r="D43" s="36">
        <v>2975</v>
      </c>
      <c r="E43" s="37">
        <v>806</v>
      </c>
      <c r="F43" s="35">
        <v>3000</v>
      </c>
      <c r="G43" s="36">
        <v>2975</v>
      </c>
      <c r="H43" s="37">
        <v>806</v>
      </c>
    </row>
    <row r="44" spans="1:8" s="38" customFormat="1" ht="12" customHeight="1" x14ac:dyDescent="0.2">
      <c r="A44" s="33" t="s">
        <v>85</v>
      </c>
      <c r="B44" s="34" t="s">
        <v>86</v>
      </c>
      <c r="C44" s="35"/>
      <c r="D44" s="36"/>
      <c r="E44" s="37"/>
      <c r="F44" s="35"/>
      <c r="G44" s="36"/>
      <c r="H44" s="37"/>
    </row>
    <row r="45" spans="1:8" s="38" customFormat="1" ht="12" customHeight="1" x14ac:dyDescent="0.2">
      <c r="A45" s="33" t="s">
        <v>87</v>
      </c>
      <c r="B45" s="34" t="s">
        <v>88</v>
      </c>
      <c r="C45" s="35"/>
      <c r="D45" s="36"/>
      <c r="E45" s="37"/>
      <c r="F45" s="35"/>
      <c r="G45" s="36"/>
      <c r="H45" s="37"/>
    </row>
    <row r="46" spans="1:8" s="38" customFormat="1" ht="12" customHeight="1" x14ac:dyDescent="0.2">
      <c r="A46" s="33" t="s">
        <v>89</v>
      </c>
      <c r="B46" s="34" t="s">
        <v>90</v>
      </c>
      <c r="C46" s="48"/>
      <c r="D46" s="49"/>
      <c r="E46" s="50"/>
      <c r="F46" s="48"/>
      <c r="G46" s="49"/>
      <c r="H46" s="50"/>
    </row>
    <row r="47" spans="1:8" s="38" customFormat="1" ht="12" customHeight="1" x14ac:dyDescent="0.2">
      <c r="A47" s="39" t="s">
        <v>91</v>
      </c>
      <c r="B47" s="40" t="s">
        <v>92</v>
      </c>
      <c r="C47" s="51"/>
      <c r="D47" s="52"/>
      <c r="E47" s="53"/>
      <c r="F47" s="51"/>
      <c r="G47" s="52"/>
      <c r="H47" s="53"/>
    </row>
    <row r="48" spans="1:8" s="38" customFormat="1" ht="12" customHeight="1" thickBot="1" x14ac:dyDescent="0.25">
      <c r="A48" s="39" t="s">
        <v>93</v>
      </c>
      <c r="B48" s="40" t="s">
        <v>94</v>
      </c>
      <c r="C48" s="51"/>
      <c r="D48" s="52"/>
      <c r="E48" s="53"/>
      <c r="F48" s="51"/>
      <c r="G48" s="52"/>
      <c r="H48" s="53"/>
    </row>
    <row r="49" spans="1:8" s="38" customFormat="1" ht="12" customHeight="1" thickBot="1" x14ac:dyDescent="0.3">
      <c r="A49" s="22" t="s">
        <v>95</v>
      </c>
      <c r="B49" s="23" t="s">
        <v>96</v>
      </c>
      <c r="C49" s="24">
        <f t="shared" ref="C49" si="8">SUM(C50:C54)</f>
        <v>0</v>
      </c>
      <c r="D49" s="25"/>
      <c r="E49" s="26"/>
      <c r="F49" s="24">
        <f t="shared" ref="F49" si="9">SUM(F50:F54)</f>
        <v>0</v>
      </c>
      <c r="G49" s="25"/>
      <c r="H49" s="26"/>
    </row>
    <row r="50" spans="1:8" s="38" customFormat="1" ht="12" customHeight="1" x14ac:dyDescent="0.2">
      <c r="A50" s="27" t="s">
        <v>97</v>
      </c>
      <c r="B50" s="28" t="s">
        <v>98</v>
      </c>
      <c r="C50" s="54"/>
      <c r="D50" s="55"/>
      <c r="E50" s="56"/>
      <c r="F50" s="54"/>
      <c r="G50" s="55"/>
      <c r="H50" s="56"/>
    </row>
    <row r="51" spans="1:8" s="38" customFormat="1" ht="12" customHeight="1" x14ac:dyDescent="0.2">
      <c r="A51" s="33" t="s">
        <v>99</v>
      </c>
      <c r="B51" s="34" t="s">
        <v>100</v>
      </c>
      <c r="C51" s="48"/>
      <c r="D51" s="49"/>
      <c r="E51" s="50"/>
      <c r="F51" s="48"/>
      <c r="G51" s="49"/>
      <c r="H51" s="50"/>
    </row>
    <row r="52" spans="1:8" s="38" customFormat="1" ht="12" customHeight="1" x14ac:dyDescent="0.2">
      <c r="A52" s="33" t="s">
        <v>101</v>
      </c>
      <c r="B52" s="34" t="s">
        <v>102</v>
      </c>
      <c r="C52" s="48"/>
      <c r="D52" s="49"/>
      <c r="E52" s="50"/>
      <c r="F52" s="48"/>
      <c r="G52" s="49"/>
      <c r="H52" s="50"/>
    </row>
    <row r="53" spans="1:8" s="38" customFormat="1" ht="12" customHeight="1" x14ac:dyDescent="0.2">
      <c r="A53" s="33" t="s">
        <v>103</v>
      </c>
      <c r="B53" s="34" t="s">
        <v>104</v>
      </c>
      <c r="C53" s="48"/>
      <c r="D53" s="49"/>
      <c r="E53" s="50"/>
      <c r="F53" s="48"/>
      <c r="G53" s="49"/>
      <c r="H53" s="50"/>
    </row>
    <row r="54" spans="1:8" s="38" customFormat="1" ht="12" customHeight="1" thickBot="1" x14ac:dyDescent="0.25">
      <c r="A54" s="39" t="s">
        <v>105</v>
      </c>
      <c r="B54" s="40" t="s">
        <v>106</v>
      </c>
      <c r="C54" s="51"/>
      <c r="D54" s="52"/>
      <c r="E54" s="53"/>
      <c r="F54" s="51"/>
      <c r="G54" s="52"/>
      <c r="H54" s="53"/>
    </row>
    <row r="55" spans="1:8" s="38" customFormat="1" ht="12" customHeight="1" thickBot="1" x14ac:dyDescent="0.3">
      <c r="A55" s="22" t="s">
        <v>107</v>
      </c>
      <c r="B55" s="23" t="s">
        <v>108</v>
      </c>
      <c r="C55" s="24">
        <f t="shared" ref="C55" si="10">SUM(C56:C58)</f>
        <v>0</v>
      </c>
      <c r="D55" s="25"/>
      <c r="E55" s="26"/>
      <c r="F55" s="24">
        <f t="shared" ref="F55" si="11">SUM(F56:F58)</f>
        <v>0</v>
      </c>
      <c r="G55" s="25"/>
      <c r="H55" s="26"/>
    </row>
    <row r="56" spans="1:8" s="38" customFormat="1" ht="12" customHeight="1" x14ac:dyDescent="0.2">
      <c r="A56" s="27" t="s">
        <v>109</v>
      </c>
      <c r="B56" s="28" t="s">
        <v>110</v>
      </c>
      <c r="C56" s="29"/>
      <c r="D56" s="30"/>
      <c r="E56" s="31"/>
      <c r="F56" s="29"/>
      <c r="G56" s="30"/>
      <c r="H56" s="31"/>
    </row>
    <row r="57" spans="1:8" s="38" customFormat="1" ht="12" customHeight="1" x14ac:dyDescent="0.2">
      <c r="A57" s="33" t="s">
        <v>111</v>
      </c>
      <c r="B57" s="34" t="s">
        <v>112</v>
      </c>
      <c r="C57" s="35"/>
      <c r="D57" s="36"/>
      <c r="E57" s="37"/>
      <c r="F57" s="35"/>
      <c r="G57" s="36"/>
      <c r="H57" s="37"/>
    </row>
    <row r="58" spans="1:8" s="38" customFormat="1" ht="12" customHeight="1" x14ac:dyDescent="0.2">
      <c r="A58" s="33" t="s">
        <v>113</v>
      </c>
      <c r="B58" s="34" t="s">
        <v>114</v>
      </c>
      <c r="C58" s="35"/>
      <c r="D58" s="36"/>
      <c r="E58" s="37"/>
      <c r="F58" s="35"/>
      <c r="G58" s="36"/>
      <c r="H58" s="37"/>
    </row>
    <row r="59" spans="1:8" s="38" customFormat="1" ht="12" customHeight="1" thickBot="1" x14ac:dyDescent="0.25">
      <c r="A59" s="39" t="s">
        <v>115</v>
      </c>
      <c r="B59" s="40" t="s">
        <v>116</v>
      </c>
      <c r="C59" s="42"/>
      <c r="D59" s="43"/>
      <c r="E59" s="44"/>
      <c r="F59" s="42"/>
      <c r="G59" s="43"/>
      <c r="H59" s="44"/>
    </row>
    <row r="60" spans="1:8" s="38" customFormat="1" ht="12" customHeight="1" thickBot="1" x14ac:dyDescent="0.3">
      <c r="A60" s="22" t="s">
        <v>117</v>
      </c>
      <c r="B60" s="41" t="s">
        <v>118</v>
      </c>
      <c r="C60" s="24">
        <f t="shared" ref="C60" si="12">SUM(C61:C63)</f>
        <v>0</v>
      </c>
      <c r="D60" s="25"/>
      <c r="E60" s="26"/>
      <c r="F60" s="24">
        <f t="shared" ref="F60" si="13">SUM(F61:F63)</f>
        <v>0</v>
      </c>
      <c r="G60" s="25"/>
      <c r="H60" s="26"/>
    </row>
    <row r="61" spans="1:8" s="38" customFormat="1" ht="12" customHeight="1" x14ac:dyDescent="0.2">
      <c r="A61" s="27" t="s">
        <v>119</v>
      </c>
      <c r="B61" s="28" t="s">
        <v>120</v>
      </c>
      <c r="C61" s="48"/>
      <c r="D61" s="49"/>
      <c r="E61" s="50"/>
      <c r="F61" s="48"/>
      <c r="G61" s="49"/>
      <c r="H61" s="50"/>
    </row>
    <row r="62" spans="1:8" s="38" customFormat="1" ht="12" customHeight="1" x14ac:dyDescent="0.2">
      <c r="A62" s="33" t="s">
        <v>121</v>
      </c>
      <c r="B62" s="34" t="s">
        <v>122</v>
      </c>
      <c r="C62" s="48"/>
      <c r="D62" s="49"/>
      <c r="E62" s="50"/>
      <c r="F62" s="48"/>
      <c r="G62" s="49"/>
      <c r="H62" s="50"/>
    </row>
    <row r="63" spans="1:8" s="38" customFormat="1" ht="12" customHeight="1" x14ac:dyDescent="0.2">
      <c r="A63" s="33" t="s">
        <v>123</v>
      </c>
      <c r="B63" s="34" t="s">
        <v>124</v>
      </c>
      <c r="C63" s="48"/>
      <c r="D63" s="49"/>
      <c r="E63" s="50"/>
      <c r="F63" s="48"/>
      <c r="G63" s="49"/>
      <c r="H63" s="50"/>
    </row>
    <row r="64" spans="1:8" s="38" customFormat="1" ht="12" customHeight="1" thickBot="1" x14ac:dyDescent="0.25">
      <c r="A64" s="39" t="s">
        <v>125</v>
      </c>
      <c r="B64" s="40" t="s">
        <v>126</v>
      </c>
      <c r="C64" s="48"/>
      <c r="D64" s="49"/>
      <c r="E64" s="50"/>
      <c r="F64" s="48"/>
      <c r="G64" s="49"/>
      <c r="H64" s="50"/>
    </row>
    <row r="65" spans="1:8" s="38" customFormat="1" ht="12" customHeight="1" thickBot="1" x14ac:dyDescent="0.3">
      <c r="A65" s="22" t="s">
        <v>127</v>
      </c>
      <c r="B65" s="23" t="s">
        <v>128</v>
      </c>
      <c r="C65" s="45">
        <f t="shared" ref="C65" si="14">+C8+C15+C22+C29+C37+C49+C55+C60</f>
        <v>6980</v>
      </c>
      <c r="D65" s="57">
        <v>6980</v>
      </c>
      <c r="E65" s="46">
        <v>4192</v>
      </c>
      <c r="F65" s="45">
        <f t="shared" ref="F65" si="15">+F8+F15+F22+F29+F37+F49+F55+F60</f>
        <v>6980</v>
      </c>
      <c r="G65" s="57">
        <v>6980</v>
      </c>
      <c r="H65" s="46">
        <v>4192</v>
      </c>
    </row>
    <row r="66" spans="1:8" s="38" customFormat="1" ht="12" customHeight="1" thickBot="1" x14ac:dyDescent="0.2">
      <c r="A66" s="58" t="s">
        <v>129</v>
      </c>
      <c r="B66" s="41" t="s">
        <v>130</v>
      </c>
      <c r="C66" s="24">
        <f t="shared" ref="C66" si="16">SUM(C67:C69)</f>
        <v>0</v>
      </c>
      <c r="D66" s="25"/>
      <c r="E66" s="26"/>
      <c r="F66" s="24">
        <f t="shared" ref="F66" si="17">SUM(F67:F69)</f>
        <v>0</v>
      </c>
      <c r="G66" s="25"/>
      <c r="H66" s="26"/>
    </row>
    <row r="67" spans="1:8" s="38" customFormat="1" ht="12" customHeight="1" x14ac:dyDescent="0.2">
      <c r="A67" s="27" t="s">
        <v>131</v>
      </c>
      <c r="B67" s="28" t="s">
        <v>132</v>
      </c>
      <c r="C67" s="48"/>
      <c r="D67" s="49"/>
      <c r="E67" s="50"/>
      <c r="F67" s="48"/>
      <c r="G67" s="49"/>
      <c r="H67" s="50"/>
    </row>
    <row r="68" spans="1:8" s="38" customFormat="1" ht="12" customHeight="1" x14ac:dyDescent="0.2">
      <c r="A68" s="33" t="s">
        <v>133</v>
      </c>
      <c r="B68" s="34" t="s">
        <v>134</v>
      </c>
      <c r="C68" s="48"/>
      <c r="D68" s="49"/>
      <c r="E68" s="50"/>
      <c r="F68" s="48"/>
      <c r="G68" s="49"/>
      <c r="H68" s="50"/>
    </row>
    <row r="69" spans="1:8" s="38" customFormat="1" ht="12" customHeight="1" thickBot="1" x14ac:dyDescent="0.25">
      <c r="A69" s="39" t="s">
        <v>135</v>
      </c>
      <c r="B69" s="59" t="s">
        <v>136</v>
      </c>
      <c r="C69" s="48"/>
      <c r="D69" s="60"/>
      <c r="E69" s="50"/>
      <c r="F69" s="48"/>
      <c r="G69" s="60"/>
      <c r="H69" s="50"/>
    </row>
    <row r="70" spans="1:8" s="38" customFormat="1" ht="12" customHeight="1" thickBot="1" x14ac:dyDescent="0.2">
      <c r="A70" s="58" t="s">
        <v>137</v>
      </c>
      <c r="B70" s="41" t="s">
        <v>138</v>
      </c>
      <c r="C70" s="24">
        <f t="shared" ref="C70" si="18">SUM(C71:C74)</f>
        <v>0</v>
      </c>
      <c r="D70" s="24"/>
      <c r="E70" s="26"/>
      <c r="F70" s="24">
        <f t="shared" ref="F70" si="19">SUM(F71:F74)</f>
        <v>0</v>
      </c>
      <c r="G70" s="24"/>
      <c r="H70" s="26"/>
    </row>
    <row r="71" spans="1:8" s="38" customFormat="1" ht="12" customHeight="1" x14ac:dyDescent="0.2">
      <c r="A71" s="27" t="s">
        <v>139</v>
      </c>
      <c r="B71" s="28" t="s">
        <v>140</v>
      </c>
      <c r="C71" s="48"/>
      <c r="D71" s="48"/>
      <c r="E71" s="50"/>
      <c r="F71" s="48"/>
      <c r="G71" s="48"/>
      <c r="H71" s="50"/>
    </row>
    <row r="72" spans="1:8" s="38" customFormat="1" ht="12" customHeight="1" x14ac:dyDescent="0.2">
      <c r="A72" s="33" t="s">
        <v>141</v>
      </c>
      <c r="B72" s="34" t="s">
        <v>142</v>
      </c>
      <c r="C72" s="48"/>
      <c r="D72" s="48"/>
      <c r="E72" s="50"/>
      <c r="F72" s="48"/>
      <c r="G72" s="48"/>
      <c r="H72" s="50"/>
    </row>
    <row r="73" spans="1:8" s="38" customFormat="1" ht="12" customHeight="1" x14ac:dyDescent="0.2">
      <c r="A73" s="33" t="s">
        <v>143</v>
      </c>
      <c r="B73" s="34" t="s">
        <v>144</v>
      </c>
      <c r="C73" s="48"/>
      <c r="D73" s="48"/>
      <c r="E73" s="50"/>
      <c r="F73" s="48"/>
      <c r="G73" s="48"/>
      <c r="H73" s="50"/>
    </row>
    <row r="74" spans="1:8" s="38" customFormat="1" ht="12" customHeight="1" thickBot="1" x14ac:dyDescent="0.25">
      <c r="A74" s="39" t="s">
        <v>145</v>
      </c>
      <c r="B74" s="40" t="s">
        <v>146</v>
      </c>
      <c r="C74" s="48"/>
      <c r="D74" s="48"/>
      <c r="E74" s="50"/>
      <c r="F74" s="48"/>
      <c r="G74" s="48"/>
      <c r="H74" s="50"/>
    </row>
    <row r="75" spans="1:8" s="38" customFormat="1" ht="12" customHeight="1" thickBot="1" x14ac:dyDescent="0.2">
      <c r="A75" s="58" t="s">
        <v>147</v>
      </c>
      <c r="B75" s="41" t="s">
        <v>148</v>
      </c>
      <c r="C75" s="24">
        <f t="shared" ref="C75" si="20">SUM(C76:C77)</f>
        <v>168</v>
      </c>
      <c r="D75" s="24">
        <v>400</v>
      </c>
      <c r="E75" s="26">
        <v>400</v>
      </c>
      <c r="F75" s="24">
        <f t="shared" ref="F75" si="21">SUM(F76:F77)</f>
        <v>168</v>
      </c>
      <c r="G75" s="24">
        <v>400</v>
      </c>
      <c r="H75" s="26">
        <v>400</v>
      </c>
    </row>
    <row r="76" spans="1:8" s="38" customFormat="1" ht="12" customHeight="1" x14ac:dyDescent="0.2">
      <c r="A76" s="27" t="s">
        <v>149</v>
      </c>
      <c r="B76" s="28" t="s">
        <v>150</v>
      </c>
      <c r="C76" s="48">
        <v>168</v>
      </c>
      <c r="D76" s="48">
        <v>400</v>
      </c>
      <c r="E76" s="50">
        <v>400</v>
      </c>
      <c r="F76" s="48">
        <v>168</v>
      </c>
      <c r="G76" s="48">
        <v>400</v>
      </c>
      <c r="H76" s="50">
        <v>400</v>
      </c>
    </row>
    <row r="77" spans="1:8" s="38" customFormat="1" ht="12" customHeight="1" thickBot="1" x14ac:dyDescent="0.25">
      <c r="A77" s="39" t="s">
        <v>151</v>
      </c>
      <c r="B77" s="40" t="s">
        <v>152</v>
      </c>
      <c r="C77" s="48"/>
      <c r="D77" s="48"/>
      <c r="E77" s="50"/>
      <c r="F77" s="48"/>
      <c r="G77" s="48"/>
      <c r="H77" s="50"/>
    </row>
    <row r="78" spans="1:8" s="32" customFormat="1" ht="12" customHeight="1" thickBot="1" x14ac:dyDescent="0.2">
      <c r="A78" s="58" t="s">
        <v>153</v>
      </c>
      <c r="B78" s="41" t="s">
        <v>154</v>
      </c>
      <c r="C78" s="24">
        <f t="shared" ref="C78" si="22">SUM(C79:C82)</f>
        <v>78119</v>
      </c>
      <c r="D78" s="24">
        <v>86065</v>
      </c>
      <c r="E78" s="26">
        <v>86065</v>
      </c>
      <c r="F78" s="24">
        <f t="shared" ref="F78" si="23">SUM(F79:F82)</f>
        <v>78119</v>
      </c>
      <c r="G78" s="24">
        <v>86065</v>
      </c>
      <c r="H78" s="26">
        <v>86065</v>
      </c>
    </row>
    <row r="79" spans="1:8" s="38" customFormat="1" ht="12" customHeight="1" x14ac:dyDescent="0.2">
      <c r="A79" s="27" t="s">
        <v>155</v>
      </c>
      <c r="B79" s="28" t="s">
        <v>156</v>
      </c>
      <c r="C79" s="48"/>
      <c r="D79" s="48"/>
      <c r="E79" s="50"/>
      <c r="F79" s="48"/>
      <c r="G79" s="48"/>
      <c r="H79" s="50"/>
    </row>
    <row r="80" spans="1:8" s="38" customFormat="1" ht="12" customHeight="1" x14ac:dyDescent="0.2">
      <c r="A80" s="33" t="s">
        <v>157</v>
      </c>
      <c r="B80" s="34" t="s">
        <v>158</v>
      </c>
      <c r="C80" s="48"/>
      <c r="D80" s="48"/>
      <c r="E80" s="50"/>
      <c r="F80" s="48"/>
      <c r="G80" s="48"/>
      <c r="H80" s="50"/>
    </row>
    <row r="81" spans="1:8" s="38" customFormat="1" ht="12" customHeight="1" x14ac:dyDescent="0.2">
      <c r="A81" s="39" t="s">
        <v>159</v>
      </c>
      <c r="B81" s="40" t="s">
        <v>160</v>
      </c>
      <c r="C81" s="48"/>
      <c r="D81" s="48"/>
      <c r="E81" s="50"/>
      <c r="F81" s="48"/>
      <c r="G81" s="48"/>
      <c r="H81" s="50"/>
    </row>
    <row r="82" spans="1:8" s="38" customFormat="1" ht="12" customHeight="1" thickBot="1" x14ac:dyDescent="0.25">
      <c r="A82" s="61" t="s">
        <v>161</v>
      </c>
      <c r="B82" s="62" t="s">
        <v>162</v>
      </c>
      <c r="C82" s="63">
        <v>78119</v>
      </c>
      <c r="D82" s="63">
        <v>86065</v>
      </c>
      <c r="E82" s="64">
        <v>86065</v>
      </c>
      <c r="F82" s="63">
        <v>78119</v>
      </c>
      <c r="G82" s="63">
        <v>86065</v>
      </c>
      <c r="H82" s="64">
        <v>86065</v>
      </c>
    </row>
    <row r="83" spans="1:8" s="38" customFormat="1" ht="12" customHeight="1" thickBot="1" x14ac:dyDescent="0.2">
      <c r="A83" s="58" t="s">
        <v>163</v>
      </c>
      <c r="B83" s="41" t="s">
        <v>164</v>
      </c>
      <c r="C83" s="24">
        <f t="shared" ref="C83" si="24">SUM(C84:C87)</f>
        <v>0</v>
      </c>
      <c r="D83" s="24"/>
      <c r="E83" s="26"/>
      <c r="F83" s="24">
        <f t="shared" ref="F83" si="25">SUM(F84:F87)</f>
        <v>0</v>
      </c>
      <c r="G83" s="24"/>
      <c r="H83" s="26"/>
    </row>
    <row r="84" spans="1:8" s="38" customFormat="1" ht="12" customHeight="1" x14ac:dyDescent="0.2">
      <c r="A84" s="65" t="s">
        <v>165</v>
      </c>
      <c r="B84" s="28" t="s">
        <v>166</v>
      </c>
      <c r="C84" s="48"/>
      <c r="D84" s="48"/>
      <c r="E84" s="50"/>
      <c r="F84" s="48"/>
      <c r="G84" s="48"/>
      <c r="H84" s="50"/>
    </row>
    <row r="85" spans="1:8" s="38" customFormat="1" ht="12" customHeight="1" x14ac:dyDescent="0.2">
      <c r="A85" s="66" t="s">
        <v>167</v>
      </c>
      <c r="B85" s="34" t="s">
        <v>168</v>
      </c>
      <c r="C85" s="48"/>
      <c r="D85" s="48"/>
      <c r="E85" s="50"/>
      <c r="F85" s="48"/>
      <c r="G85" s="48"/>
      <c r="H85" s="50"/>
    </row>
    <row r="86" spans="1:8" s="38" customFormat="1" ht="12" customHeight="1" x14ac:dyDescent="0.2">
      <c r="A86" s="66" t="s">
        <v>169</v>
      </c>
      <c r="B86" s="34" t="s">
        <v>170</v>
      </c>
      <c r="C86" s="48"/>
      <c r="D86" s="48"/>
      <c r="E86" s="50"/>
      <c r="F86" s="48"/>
      <c r="G86" s="48"/>
      <c r="H86" s="50"/>
    </row>
    <row r="87" spans="1:8" s="32" customFormat="1" ht="12" customHeight="1" thickBot="1" x14ac:dyDescent="0.25">
      <c r="A87" s="67" t="s">
        <v>171</v>
      </c>
      <c r="B87" s="40" t="s">
        <v>172</v>
      </c>
      <c r="C87" s="48"/>
      <c r="D87" s="48"/>
      <c r="E87" s="50"/>
      <c r="F87" s="48"/>
      <c r="G87" s="48"/>
      <c r="H87" s="50"/>
    </row>
    <row r="88" spans="1:8" s="32" customFormat="1" ht="12" customHeight="1" thickBot="1" x14ac:dyDescent="0.2">
      <c r="A88" s="58" t="s">
        <v>173</v>
      </c>
      <c r="B88" s="41" t="s">
        <v>174</v>
      </c>
      <c r="C88" s="68"/>
      <c r="D88" s="68"/>
      <c r="E88" s="26"/>
      <c r="F88" s="68"/>
      <c r="G88" s="68"/>
      <c r="H88" s="26"/>
    </row>
    <row r="89" spans="1:8" s="32" customFormat="1" ht="12" customHeight="1" thickBot="1" x14ac:dyDescent="0.2">
      <c r="A89" s="58" t="s">
        <v>175</v>
      </c>
      <c r="B89" s="41" t="s">
        <v>176</v>
      </c>
      <c r="C89" s="68"/>
      <c r="D89" s="68"/>
      <c r="E89" s="26"/>
      <c r="F89" s="68"/>
      <c r="G89" s="68"/>
      <c r="H89" s="26"/>
    </row>
    <row r="90" spans="1:8" s="32" customFormat="1" ht="12" customHeight="1" thickBot="1" x14ac:dyDescent="0.2">
      <c r="A90" s="58" t="s">
        <v>177</v>
      </c>
      <c r="B90" s="69" t="s">
        <v>178</v>
      </c>
      <c r="C90" s="45">
        <f t="shared" ref="C90" si="26">+C66+C70+C75+C78+C83+C89+C88</f>
        <v>78287</v>
      </c>
      <c r="D90" s="45">
        <v>86465</v>
      </c>
      <c r="E90" s="46">
        <v>86465</v>
      </c>
      <c r="F90" s="45">
        <f t="shared" ref="F90" si="27">+F66+F70+F75+F78+F83+F89+F88</f>
        <v>78287</v>
      </c>
      <c r="G90" s="45">
        <v>86465</v>
      </c>
      <c r="H90" s="46">
        <v>86465</v>
      </c>
    </row>
    <row r="91" spans="1:8" s="32" customFormat="1" ht="12" customHeight="1" thickBot="1" x14ac:dyDescent="0.2">
      <c r="A91" s="70" t="s">
        <v>179</v>
      </c>
      <c r="B91" s="71" t="s">
        <v>180</v>
      </c>
      <c r="C91" s="45">
        <f t="shared" ref="C91" si="28">+C65+C90</f>
        <v>85267</v>
      </c>
      <c r="D91" s="45">
        <v>93445</v>
      </c>
      <c r="E91" s="46">
        <v>90657</v>
      </c>
      <c r="F91" s="45">
        <f t="shared" ref="F91" si="29">+F65+F90</f>
        <v>85267</v>
      </c>
      <c r="G91" s="45">
        <v>93445</v>
      </c>
      <c r="H91" s="46">
        <v>90657</v>
      </c>
    </row>
    <row r="92" spans="1:8" s="38" customFormat="1" ht="15" customHeight="1" x14ac:dyDescent="0.25">
      <c r="A92" s="72"/>
      <c r="B92" s="73"/>
      <c r="C92" s="74"/>
      <c r="F92" s="74"/>
    </row>
    <row r="93" spans="1:8" s="19" customFormat="1" ht="16.5" customHeight="1" thickBot="1" x14ac:dyDescent="0.3">
      <c r="A93" s="75"/>
      <c r="B93" s="75" t="s">
        <v>181</v>
      </c>
      <c r="C93" s="75"/>
      <c r="D93" s="75"/>
      <c r="E93" s="75"/>
      <c r="F93" s="75"/>
      <c r="G93" s="75"/>
      <c r="H93" s="75"/>
    </row>
    <row r="94" spans="1:8" s="80" customFormat="1" ht="12" customHeight="1" thickBot="1" x14ac:dyDescent="0.3">
      <c r="A94" s="76" t="s">
        <v>13</v>
      </c>
      <c r="B94" s="77" t="s">
        <v>182</v>
      </c>
      <c r="C94" s="78">
        <f t="shared" ref="C94" si="30">+C95+C96+C97+C98+C99+C112</f>
        <v>85267</v>
      </c>
      <c r="D94" s="78">
        <v>93004</v>
      </c>
      <c r="E94" s="79">
        <v>89494</v>
      </c>
      <c r="F94" s="78">
        <f t="shared" ref="F94" si="31">+F95+F96+F97+F98+F99+F112</f>
        <v>85267</v>
      </c>
      <c r="G94" s="78">
        <v>93004</v>
      </c>
      <c r="H94" s="79">
        <v>89494</v>
      </c>
    </row>
    <row r="95" spans="1:8" ht="12" customHeight="1" x14ac:dyDescent="0.25">
      <c r="A95" s="81" t="s">
        <v>15</v>
      </c>
      <c r="B95" s="82" t="s">
        <v>183</v>
      </c>
      <c r="C95" s="83">
        <v>48919</v>
      </c>
      <c r="D95" s="83">
        <v>52832</v>
      </c>
      <c r="E95" s="84">
        <v>52306</v>
      </c>
      <c r="F95" s="83">
        <v>48919</v>
      </c>
      <c r="G95" s="83">
        <v>52832</v>
      </c>
      <c r="H95" s="84">
        <v>52306</v>
      </c>
    </row>
    <row r="96" spans="1:8" ht="12" customHeight="1" x14ac:dyDescent="0.25">
      <c r="A96" s="33" t="s">
        <v>17</v>
      </c>
      <c r="B96" s="85" t="s">
        <v>184</v>
      </c>
      <c r="C96" s="35">
        <v>13305</v>
      </c>
      <c r="D96" s="35">
        <v>13936</v>
      </c>
      <c r="E96" s="37">
        <v>13936</v>
      </c>
      <c r="F96" s="35">
        <v>13305</v>
      </c>
      <c r="G96" s="35">
        <v>13936</v>
      </c>
      <c r="H96" s="37">
        <v>13936</v>
      </c>
    </row>
    <row r="97" spans="1:8" ht="12" customHeight="1" x14ac:dyDescent="0.25">
      <c r="A97" s="33" t="s">
        <v>19</v>
      </c>
      <c r="B97" s="85" t="s">
        <v>185</v>
      </c>
      <c r="C97" s="42">
        <v>23043</v>
      </c>
      <c r="D97" s="35">
        <v>25682</v>
      </c>
      <c r="E97" s="44">
        <v>22698</v>
      </c>
      <c r="F97" s="42">
        <v>23043</v>
      </c>
      <c r="G97" s="35">
        <v>25682</v>
      </c>
      <c r="H97" s="44">
        <v>22698</v>
      </c>
    </row>
    <row r="98" spans="1:8" ht="12" customHeight="1" x14ac:dyDescent="0.25">
      <c r="A98" s="33" t="s">
        <v>21</v>
      </c>
      <c r="B98" s="86" t="s">
        <v>186</v>
      </c>
      <c r="C98" s="42"/>
      <c r="D98" s="43">
        <v>554</v>
      </c>
      <c r="E98" s="44">
        <v>554</v>
      </c>
      <c r="F98" s="42"/>
      <c r="G98" s="43">
        <v>554</v>
      </c>
      <c r="H98" s="44">
        <v>554</v>
      </c>
    </row>
    <row r="99" spans="1:8" ht="12" customHeight="1" x14ac:dyDescent="0.25">
      <c r="A99" s="33" t="s">
        <v>187</v>
      </c>
      <c r="B99" s="87" t="s">
        <v>188</v>
      </c>
      <c r="C99" s="42"/>
      <c r="D99" s="43"/>
      <c r="E99" s="44"/>
      <c r="F99" s="42"/>
      <c r="G99" s="43"/>
      <c r="H99" s="44"/>
    </row>
    <row r="100" spans="1:8" ht="12" customHeight="1" x14ac:dyDescent="0.25">
      <c r="A100" s="33" t="s">
        <v>25</v>
      </c>
      <c r="B100" s="85" t="s">
        <v>189</v>
      </c>
      <c r="C100" s="42"/>
      <c r="D100" s="43"/>
      <c r="E100" s="44"/>
      <c r="F100" s="42"/>
      <c r="G100" s="43"/>
      <c r="H100" s="44"/>
    </row>
    <row r="101" spans="1:8" ht="12" customHeight="1" x14ac:dyDescent="0.2">
      <c r="A101" s="33" t="s">
        <v>190</v>
      </c>
      <c r="B101" s="88" t="s">
        <v>191</v>
      </c>
      <c r="C101" s="42"/>
      <c r="D101" s="43"/>
      <c r="E101" s="44"/>
      <c r="F101" s="42"/>
      <c r="G101" s="43"/>
      <c r="H101" s="44"/>
    </row>
    <row r="102" spans="1:8" ht="12" customHeight="1" x14ac:dyDescent="0.2">
      <c r="A102" s="33" t="s">
        <v>192</v>
      </c>
      <c r="B102" s="88" t="s">
        <v>193</v>
      </c>
      <c r="C102" s="42"/>
      <c r="D102" s="43"/>
      <c r="E102" s="44"/>
      <c r="F102" s="42"/>
      <c r="G102" s="43"/>
      <c r="H102" s="44"/>
    </row>
    <row r="103" spans="1:8" ht="12" customHeight="1" x14ac:dyDescent="0.2">
      <c r="A103" s="33" t="s">
        <v>194</v>
      </c>
      <c r="B103" s="88" t="s">
        <v>195</v>
      </c>
      <c r="C103" s="42"/>
      <c r="D103" s="43"/>
      <c r="E103" s="44"/>
      <c r="F103" s="42"/>
      <c r="G103" s="43"/>
      <c r="H103" s="44"/>
    </row>
    <row r="104" spans="1:8" ht="12" customHeight="1" x14ac:dyDescent="0.25">
      <c r="A104" s="33" t="s">
        <v>196</v>
      </c>
      <c r="B104" s="89" t="s">
        <v>197</v>
      </c>
      <c r="C104" s="42"/>
      <c r="D104" s="43"/>
      <c r="E104" s="44"/>
      <c r="F104" s="42"/>
      <c r="G104" s="43"/>
      <c r="H104" s="44"/>
    </row>
    <row r="105" spans="1:8" ht="12" customHeight="1" x14ac:dyDescent="0.25">
      <c r="A105" s="33" t="s">
        <v>198</v>
      </c>
      <c r="B105" s="89" t="s">
        <v>199</v>
      </c>
      <c r="C105" s="42"/>
      <c r="D105" s="43"/>
      <c r="E105" s="44"/>
      <c r="F105" s="42"/>
      <c r="G105" s="43"/>
      <c r="H105" s="44"/>
    </row>
    <row r="106" spans="1:8" ht="12" customHeight="1" x14ac:dyDescent="0.2">
      <c r="A106" s="33" t="s">
        <v>200</v>
      </c>
      <c r="B106" s="88" t="s">
        <v>201</v>
      </c>
      <c r="C106" s="42"/>
      <c r="D106" s="43"/>
      <c r="E106" s="44"/>
      <c r="F106" s="42"/>
      <c r="G106" s="43"/>
      <c r="H106" s="44"/>
    </row>
    <row r="107" spans="1:8" ht="12" customHeight="1" x14ac:dyDescent="0.2">
      <c r="A107" s="33" t="s">
        <v>202</v>
      </c>
      <c r="B107" s="88" t="s">
        <v>203</v>
      </c>
      <c r="C107" s="42"/>
      <c r="D107" s="43"/>
      <c r="E107" s="44"/>
      <c r="F107" s="42"/>
      <c r="G107" s="43"/>
      <c r="H107" s="44"/>
    </row>
    <row r="108" spans="1:8" ht="12" customHeight="1" x14ac:dyDescent="0.25">
      <c r="A108" s="33" t="s">
        <v>204</v>
      </c>
      <c r="B108" s="89" t="s">
        <v>205</v>
      </c>
      <c r="C108" s="35"/>
      <c r="D108" s="43"/>
      <c r="E108" s="44"/>
      <c r="F108" s="35"/>
      <c r="G108" s="43"/>
      <c r="H108" s="44"/>
    </row>
    <row r="109" spans="1:8" ht="12" customHeight="1" x14ac:dyDescent="0.25">
      <c r="A109" s="90" t="s">
        <v>206</v>
      </c>
      <c r="B109" s="91" t="s">
        <v>207</v>
      </c>
      <c r="C109" s="42"/>
      <c r="D109" s="43"/>
      <c r="E109" s="44"/>
      <c r="F109" s="42"/>
      <c r="G109" s="43"/>
      <c r="H109" s="44"/>
    </row>
    <row r="110" spans="1:8" ht="12" customHeight="1" x14ac:dyDescent="0.25">
      <c r="A110" s="33" t="s">
        <v>208</v>
      </c>
      <c r="B110" s="91" t="s">
        <v>209</v>
      </c>
      <c r="C110" s="42"/>
      <c r="D110" s="43"/>
      <c r="E110" s="44"/>
      <c r="F110" s="42"/>
      <c r="G110" s="43"/>
      <c r="H110" s="44"/>
    </row>
    <row r="111" spans="1:8" ht="12" customHeight="1" x14ac:dyDescent="0.25">
      <c r="A111" s="33" t="s">
        <v>210</v>
      </c>
      <c r="B111" s="89" t="s">
        <v>211</v>
      </c>
      <c r="C111" s="35"/>
      <c r="D111" s="36"/>
      <c r="E111" s="37"/>
      <c r="F111" s="35"/>
      <c r="G111" s="36"/>
      <c r="H111" s="37"/>
    </row>
    <row r="112" spans="1:8" ht="12" customHeight="1" x14ac:dyDescent="0.25">
      <c r="A112" s="33" t="s">
        <v>212</v>
      </c>
      <c r="B112" s="86" t="s">
        <v>213</v>
      </c>
      <c r="C112" s="35"/>
      <c r="D112" s="36"/>
      <c r="E112" s="37"/>
      <c r="F112" s="35"/>
      <c r="G112" s="36"/>
      <c r="H112" s="37"/>
    </row>
    <row r="113" spans="1:8" ht="12" customHeight="1" x14ac:dyDescent="0.25">
      <c r="A113" s="39" t="s">
        <v>214</v>
      </c>
      <c r="B113" s="85" t="s">
        <v>215</v>
      </c>
      <c r="C113" s="42"/>
      <c r="D113" s="43"/>
      <c r="E113" s="44"/>
      <c r="F113" s="42"/>
      <c r="G113" s="43"/>
      <c r="H113" s="44"/>
    </row>
    <row r="114" spans="1:8" ht="12" customHeight="1" thickBot="1" x14ac:dyDescent="0.3">
      <c r="A114" s="61" t="s">
        <v>216</v>
      </c>
      <c r="B114" s="92" t="s">
        <v>217</v>
      </c>
      <c r="C114" s="93"/>
      <c r="D114" s="94"/>
      <c r="E114" s="95"/>
      <c r="F114" s="93"/>
      <c r="G114" s="94"/>
      <c r="H114" s="95"/>
    </row>
    <row r="115" spans="1:8" ht="12" customHeight="1" thickBot="1" x14ac:dyDescent="0.3">
      <c r="A115" s="22" t="s">
        <v>27</v>
      </c>
      <c r="B115" s="96" t="s">
        <v>218</v>
      </c>
      <c r="C115" s="24">
        <f t="shared" ref="C115" si="32">+C116+C118+C120</f>
        <v>0</v>
      </c>
      <c r="D115" s="25">
        <v>441</v>
      </c>
      <c r="E115" s="26">
        <v>417</v>
      </c>
      <c r="F115" s="24">
        <f t="shared" ref="F115" si="33">+F116+F118+F120</f>
        <v>0</v>
      </c>
      <c r="G115" s="25">
        <v>441</v>
      </c>
      <c r="H115" s="26">
        <v>417</v>
      </c>
    </row>
    <row r="116" spans="1:8" ht="12" customHeight="1" x14ac:dyDescent="0.25">
      <c r="A116" s="27" t="s">
        <v>29</v>
      </c>
      <c r="B116" s="85" t="s">
        <v>219</v>
      </c>
      <c r="C116" s="29"/>
      <c r="D116" s="30">
        <v>441</v>
      </c>
      <c r="E116" s="31">
        <v>417</v>
      </c>
      <c r="F116" s="29"/>
      <c r="G116" s="30">
        <v>441</v>
      </c>
      <c r="H116" s="31">
        <v>417</v>
      </c>
    </row>
    <row r="117" spans="1:8" ht="12" customHeight="1" x14ac:dyDescent="0.25">
      <c r="A117" s="27" t="s">
        <v>31</v>
      </c>
      <c r="B117" s="97" t="s">
        <v>220</v>
      </c>
      <c r="C117" s="29"/>
      <c r="D117" s="30"/>
      <c r="E117" s="31"/>
      <c r="F117" s="29"/>
      <c r="G117" s="30"/>
      <c r="H117" s="31"/>
    </row>
    <row r="118" spans="1:8" ht="12" customHeight="1" x14ac:dyDescent="0.25">
      <c r="A118" s="27" t="s">
        <v>33</v>
      </c>
      <c r="B118" s="97" t="s">
        <v>221</v>
      </c>
      <c r="C118" s="35"/>
      <c r="D118" s="36"/>
      <c r="E118" s="37"/>
      <c r="F118" s="35"/>
      <c r="G118" s="36"/>
      <c r="H118" s="37"/>
    </row>
    <row r="119" spans="1:8" ht="12" customHeight="1" x14ac:dyDescent="0.25">
      <c r="A119" s="27" t="s">
        <v>35</v>
      </c>
      <c r="B119" s="97" t="s">
        <v>222</v>
      </c>
      <c r="C119" s="35"/>
      <c r="D119" s="36"/>
      <c r="E119" s="37"/>
      <c r="F119" s="35"/>
      <c r="G119" s="36"/>
      <c r="H119" s="37"/>
    </row>
    <row r="120" spans="1:8" ht="12" customHeight="1" x14ac:dyDescent="0.25">
      <c r="A120" s="27" t="s">
        <v>37</v>
      </c>
      <c r="B120" s="98" t="s">
        <v>223</v>
      </c>
      <c r="C120" s="35"/>
      <c r="D120" s="36"/>
      <c r="E120" s="37"/>
      <c r="F120" s="35"/>
      <c r="G120" s="36"/>
      <c r="H120" s="37"/>
    </row>
    <row r="121" spans="1:8" ht="12" customHeight="1" x14ac:dyDescent="0.25">
      <c r="A121" s="27" t="s">
        <v>39</v>
      </c>
      <c r="B121" s="99" t="s">
        <v>224</v>
      </c>
      <c r="C121" s="35"/>
      <c r="D121" s="36"/>
      <c r="E121" s="37"/>
      <c r="F121" s="35"/>
      <c r="G121" s="36"/>
      <c r="H121" s="37"/>
    </row>
    <row r="122" spans="1:8" ht="12" customHeight="1" x14ac:dyDescent="0.25">
      <c r="A122" s="27" t="s">
        <v>225</v>
      </c>
      <c r="B122" s="100" t="s">
        <v>226</v>
      </c>
      <c r="C122" s="35"/>
      <c r="D122" s="36"/>
      <c r="E122" s="37"/>
      <c r="F122" s="35"/>
      <c r="G122" s="36"/>
      <c r="H122" s="37"/>
    </row>
    <row r="123" spans="1:8" ht="12" customHeight="1" x14ac:dyDescent="0.25">
      <c r="A123" s="27" t="s">
        <v>227</v>
      </c>
      <c r="B123" s="89" t="s">
        <v>199</v>
      </c>
      <c r="C123" s="35"/>
      <c r="D123" s="36"/>
      <c r="E123" s="37"/>
      <c r="F123" s="35"/>
      <c r="G123" s="36"/>
      <c r="H123" s="37"/>
    </row>
    <row r="124" spans="1:8" ht="12" customHeight="1" x14ac:dyDescent="0.25">
      <c r="A124" s="27" t="s">
        <v>228</v>
      </c>
      <c r="B124" s="89" t="s">
        <v>229</v>
      </c>
      <c r="C124" s="35"/>
      <c r="D124" s="36"/>
      <c r="E124" s="37"/>
      <c r="F124" s="35"/>
      <c r="G124" s="36"/>
      <c r="H124" s="37"/>
    </row>
    <row r="125" spans="1:8" ht="12" customHeight="1" x14ac:dyDescent="0.25">
      <c r="A125" s="27" t="s">
        <v>230</v>
      </c>
      <c r="B125" s="89" t="s">
        <v>231</v>
      </c>
      <c r="C125" s="35"/>
      <c r="D125" s="36"/>
      <c r="E125" s="37"/>
      <c r="F125" s="35"/>
      <c r="G125" s="36"/>
      <c r="H125" s="37"/>
    </row>
    <row r="126" spans="1:8" ht="12" customHeight="1" x14ac:dyDescent="0.25">
      <c r="A126" s="27" t="s">
        <v>232</v>
      </c>
      <c r="B126" s="89" t="s">
        <v>205</v>
      </c>
      <c r="C126" s="35"/>
      <c r="D126" s="36"/>
      <c r="E126" s="37"/>
      <c r="F126" s="35"/>
      <c r="G126" s="36"/>
      <c r="H126" s="37"/>
    </row>
    <row r="127" spans="1:8" ht="12" customHeight="1" x14ac:dyDescent="0.25">
      <c r="A127" s="27" t="s">
        <v>233</v>
      </c>
      <c r="B127" s="89" t="s">
        <v>234</v>
      </c>
      <c r="C127" s="35"/>
      <c r="D127" s="36"/>
      <c r="E127" s="37"/>
      <c r="F127" s="35"/>
      <c r="G127" s="36"/>
      <c r="H127" s="37"/>
    </row>
    <row r="128" spans="1:8" ht="12" customHeight="1" thickBot="1" x14ac:dyDescent="0.3">
      <c r="A128" s="90" t="s">
        <v>235</v>
      </c>
      <c r="B128" s="89" t="s">
        <v>236</v>
      </c>
      <c r="C128" s="42"/>
      <c r="D128" s="43"/>
      <c r="E128" s="44"/>
      <c r="F128" s="42"/>
      <c r="G128" s="43"/>
      <c r="H128" s="44"/>
    </row>
    <row r="129" spans="1:8" ht="12" customHeight="1" thickBot="1" x14ac:dyDescent="0.3">
      <c r="A129" s="22" t="s">
        <v>41</v>
      </c>
      <c r="B129" s="101" t="s">
        <v>237</v>
      </c>
      <c r="C129" s="24">
        <f t="shared" ref="C129" si="34">+C94+C115</f>
        <v>85267</v>
      </c>
      <c r="D129" s="25">
        <v>93445</v>
      </c>
      <c r="E129" s="26">
        <v>89911</v>
      </c>
      <c r="F129" s="24">
        <f t="shared" ref="F129" si="35">+F94+F115</f>
        <v>85267</v>
      </c>
      <c r="G129" s="25">
        <v>93445</v>
      </c>
      <c r="H129" s="26">
        <v>89911</v>
      </c>
    </row>
    <row r="130" spans="1:8" ht="12" customHeight="1" thickBot="1" x14ac:dyDescent="0.3">
      <c r="A130" s="22" t="s">
        <v>238</v>
      </c>
      <c r="B130" s="101" t="s">
        <v>239</v>
      </c>
      <c r="C130" s="24">
        <f t="shared" ref="C130" si="36">+C131+C132+C133</f>
        <v>0</v>
      </c>
      <c r="D130" s="25"/>
      <c r="E130" s="26"/>
      <c r="F130" s="24">
        <f t="shared" ref="F130" si="37">+F131+F132+F133</f>
        <v>0</v>
      </c>
      <c r="G130" s="25"/>
      <c r="H130" s="26"/>
    </row>
    <row r="131" spans="1:8" s="80" customFormat="1" ht="12" customHeight="1" x14ac:dyDescent="0.25">
      <c r="A131" s="27" t="s">
        <v>57</v>
      </c>
      <c r="B131" s="102" t="s">
        <v>240</v>
      </c>
      <c r="C131" s="35"/>
      <c r="D131" s="36"/>
      <c r="E131" s="37"/>
      <c r="F131" s="35"/>
      <c r="G131" s="36"/>
      <c r="H131" s="37"/>
    </row>
    <row r="132" spans="1:8" ht="12" customHeight="1" x14ac:dyDescent="0.25">
      <c r="A132" s="27" t="s">
        <v>59</v>
      </c>
      <c r="B132" s="102" t="s">
        <v>241</v>
      </c>
      <c r="C132" s="35"/>
      <c r="D132" s="36"/>
      <c r="E132" s="37"/>
      <c r="F132" s="35"/>
      <c r="G132" s="36"/>
      <c r="H132" s="37"/>
    </row>
    <row r="133" spans="1:8" ht="12" customHeight="1" thickBot="1" x14ac:dyDescent="0.3">
      <c r="A133" s="90" t="s">
        <v>61</v>
      </c>
      <c r="B133" s="103" t="s">
        <v>242</v>
      </c>
      <c r="C133" s="35"/>
      <c r="D133" s="36"/>
      <c r="E133" s="37"/>
      <c r="F133" s="35"/>
      <c r="G133" s="36"/>
      <c r="H133" s="37"/>
    </row>
    <row r="134" spans="1:8" ht="12" customHeight="1" thickBot="1" x14ac:dyDescent="0.3">
      <c r="A134" s="22" t="s">
        <v>71</v>
      </c>
      <c r="B134" s="101" t="s">
        <v>243</v>
      </c>
      <c r="C134" s="24">
        <f t="shared" ref="C134" si="38">+C135+C136+C137+C138+C139+C140</f>
        <v>0</v>
      </c>
      <c r="D134" s="25"/>
      <c r="E134" s="26"/>
      <c r="F134" s="24">
        <f t="shared" ref="F134" si="39">+F135+F136+F137+F138+F139+F140</f>
        <v>0</v>
      </c>
      <c r="G134" s="25"/>
      <c r="H134" s="26"/>
    </row>
    <row r="135" spans="1:8" ht="12" customHeight="1" x14ac:dyDescent="0.25">
      <c r="A135" s="27" t="s">
        <v>73</v>
      </c>
      <c r="B135" s="102" t="s">
        <v>244</v>
      </c>
      <c r="C135" s="35"/>
      <c r="D135" s="36"/>
      <c r="E135" s="37"/>
      <c r="F135" s="35"/>
      <c r="G135" s="36"/>
      <c r="H135" s="37"/>
    </row>
    <row r="136" spans="1:8" ht="12" customHeight="1" x14ac:dyDescent="0.25">
      <c r="A136" s="27" t="s">
        <v>75</v>
      </c>
      <c r="B136" s="102" t="s">
        <v>245</v>
      </c>
      <c r="C136" s="35"/>
      <c r="D136" s="36"/>
      <c r="E136" s="37"/>
      <c r="F136" s="35"/>
      <c r="G136" s="36"/>
      <c r="H136" s="37"/>
    </row>
    <row r="137" spans="1:8" ht="12" customHeight="1" x14ac:dyDescent="0.25">
      <c r="A137" s="27" t="s">
        <v>77</v>
      </c>
      <c r="B137" s="102" t="s">
        <v>246</v>
      </c>
      <c r="C137" s="35"/>
      <c r="D137" s="36"/>
      <c r="E137" s="37"/>
      <c r="F137" s="35"/>
      <c r="G137" s="36"/>
      <c r="H137" s="37"/>
    </row>
    <row r="138" spans="1:8" ht="12" customHeight="1" x14ac:dyDescent="0.25">
      <c r="A138" s="27" t="s">
        <v>79</v>
      </c>
      <c r="B138" s="102" t="s">
        <v>247</v>
      </c>
      <c r="C138" s="35"/>
      <c r="D138" s="36"/>
      <c r="E138" s="37"/>
      <c r="F138" s="35"/>
      <c r="G138" s="36"/>
      <c r="H138" s="37"/>
    </row>
    <row r="139" spans="1:8" ht="12" customHeight="1" x14ac:dyDescent="0.25">
      <c r="A139" s="27" t="s">
        <v>81</v>
      </c>
      <c r="B139" s="102" t="s">
        <v>248</v>
      </c>
      <c r="C139" s="35"/>
      <c r="D139" s="36"/>
      <c r="E139" s="37"/>
      <c r="F139" s="35"/>
      <c r="G139" s="36"/>
      <c r="H139" s="37"/>
    </row>
    <row r="140" spans="1:8" s="80" customFormat="1" ht="12" customHeight="1" thickBot="1" x14ac:dyDescent="0.3">
      <c r="A140" s="90" t="s">
        <v>83</v>
      </c>
      <c r="B140" s="103" t="s">
        <v>249</v>
      </c>
      <c r="C140" s="35"/>
      <c r="D140" s="36"/>
      <c r="E140" s="37"/>
      <c r="F140" s="35"/>
      <c r="G140" s="36"/>
      <c r="H140" s="37"/>
    </row>
    <row r="141" spans="1:8" ht="12" customHeight="1" thickBot="1" x14ac:dyDescent="0.3">
      <c r="A141" s="22" t="s">
        <v>95</v>
      </c>
      <c r="B141" s="101" t="s">
        <v>250</v>
      </c>
      <c r="C141" s="45">
        <f t="shared" ref="C141" si="40">+C142+C143+C145+C146+C144</f>
        <v>0</v>
      </c>
      <c r="D141" s="57"/>
      <c r="E141" s="46"/>
      <c r="F141" s="45">
        <f t="shared" ref="F141" si="41">+F142+F143+F145+F146+F144</f>
        <v>0</v>
      </c>
      <c r="G141" s="57"/>
      <c r="H141" s="46"/>
    </row>
    <row r="142" spans="1:8" x14ac:dyDescent="0.25">
      <c r="A142" s="27" t="s">
        <v>97</v>
      </c>
      <c r="B142" s="102" t="s">
        <v>251</v>
      </c>
      <c r="C142" s="35"/>
      <c r="D142" s="36"/>
      <c r="E142" s="37"/>
      <c r="F142" s="35"/>
      <c r="G142" s="36"/>
      <c r="H142" s="37"/>
    </row>
    <row r="143" spans="1:8" ht="12" customHeight="1" x14ac:dyDescent="0.25">
      <c r="A143" s="27" t="s">
        <v>99</v>
      </c>
      <c r="B143" s="102" t="s">
        <v>252</v>
      </c>
      <c r="C143" s="35"/>
      <c r="D143" s="36"/>
      <c r="E143" s="37"/>
      <c r="F143" s="35"/>
      <c r="G143" s="36"/>
      <c r="H143" s="37"/>
    </row>
    <row r="144" spans="1:8" ht="12" customHeight="1" x14ac:dyDescent="0.25">
      <c r="A144" s="27" t="s">
        <v>101</v>
      </c>
      <c r="B144" s="102" t="s">
        <v>253</v>
      </c>
      <c r="C144" s="35"/>
      <c r="D144" s="36"/>
      <c r="E144" s="37"/>
      <c r="F144" s="35"/>
      <c r="G144" s="36"/>
      <c r="H144" s="37"/>
    </row>
    <row r="145" spans="1:8" s="80" customFormat="1" ht="12" customHeight="1" x14ac:dyDescent="0.25">
      <c r="A145" s="27" t="s">
        <v>103</v>
      </c>
      <c r="B145" s="102" t="s">
        <v>254</v>
      </c>
      <c r="C145" s="35"/>
      <c r="D145" s="36"/>
      <c r="E145" s="37"/>
      <c r="F145" s="35"/>
      <c r="G145" s="36"/>
      <c r="H145" s="37"/>
    </row>
    <row r="146" spans="1:8" s="80" customFormat="1" ht="12" customHeight="1" thickBot="1" x14ac:dyDescent="0.3">
      <c r="A146" s="90" t="s">
        <v>105</v>
      </c>
      <c r="B146" s="103" t="s">
        <v>255</v>
      </c>
      <c r="C146" s="35"/>
      <c r="D146" s="36"/>
      <c r="E146" s="37"/>
      <c r="F146" s="35"/>
      <c r="G146" s="36"/>
      <c r="H146" s="37"/>
    </row>
    <row r="147" spans="1:8" s="80" customFormat="1" ht="12" customHeight="1" thickBot="1" x14ac:dyDescent="0.3">
      <c r="A147" s="22" t="s">
        <v>256</v>
      </c>
      <c r="B147" s="101" t="s">
        <v>257</v>
      </c>
      <c r="C147" s="104">
        <f t="shared" ref="C147" si="42">+C148+C149+C150+C151+C152</f>
        <v>0</v>
      </c>
      <c r="D147" s="105"/>
      <c r="E147" s="106"/>
      <c r="F147" s="104">
        <f t="shared" ref="F147" si="43">+F148+F149+F150+F151+F152</f>
        <v>0</v>
      </c>
      <c r="G147" s="105"/>
      <c r="H147" s="106"/>
    </row>
    <row r="148" spans="1:8" s="80" customFormat="1" ht="12" customHeight="1" x14ac:dyDescent="0.25">
      <c r="A148" s="27" t="s">
        <v>109</v>
      </c>
      <c r="B148" s="102" t="s">
        <v>258</v>
      </c>
      <c r="C148" s="35"/>
      <c r="D148" s="36"/>
      <c r="E148" s="37"/>
      <c r="F148" s="35"/>
      <c r="G148" s="36"/>
      <c r="H148" s="37"/>
    </row>
    <row r="149" spans="1:8" s="80" customFormat="1" ht="12" customHeight="1" x14ac:dyDescent="0.25">
      <c r="A149" s="27" t="s">
        <v>111</v>
      </c>
      <c r="B149" s="102" t="s">
        <v>259</v>
      </c>
      <c r="C149" s="35"/>
      <c r="D149" s="36"/>
      <c r="E149" s="37"/>
      <c r="F149" s="35"/>
      <c r="G149" s="36"/>
      <c r="H149" s="37"/>
    </row>
    <row r="150" spans="1:8" s="80" customFormat="1" ht="12" customHeight="1" x14ac:dyDescent="0.25">
      <c r="A150" s="27" t="s">
        <v>113</v>
      </c>
      <c r="B150" s="102" t="s">
        <v>260</v>
      </c>
      <c r="C150" s="35"/>
      <c r="D150" s="36"/>
      <c r="E150" s="37"/>
      <c r="F150" s="35"/>
      <c r="G150" s="36"/>
      <c r="H150" s="37"/>
    </row>
    <row r="151" spans="1:8" s="80" customFormat="1" ht="12" customHeight="1" x14ac:dyDescent="0.25">
      <c r="A151" s="27" t="s">
        <v>115</v>
      </c>
      <c r="B151" s="102" t="s">
        <v>261</v>
      </c>
      <c r="C151" s="35"/>
      <c r="D151" s="36"/>
      <c r="E151" s="37"/>
      <c r="F151" s="35"/>
      <c r="G151" s="36"/>
      <c r="H151" s="37"/>
    </row>
    <row r="152" spans="1:8" ht="12.75" customHeight="1" thickBot="1" x14ac:dyDescent="0.3">
      <c r="A152" s="90" t="s">
        <v>262</v>
      </c>
      <c r="B152" s="103" t="s">
        <v>263</v>
      </c>
      <c r="C152" s="42"/>
      <c r="D152" s="43"/>
      <c r="E152" s="44"/>
      <c r="F152" s="42"/>
      <c r="G152" s="43"/>
      <c r="H152" s="44"/>
    </row>
    <row r="153" spans="1:8" ht="12.75" customHeight="1" thickBot="1" x14ac:dyDescent="0.3">
      <c r="A153" s="107" t="s">
        <v>117</v>
      </c>
      <c r="B153" s="101" t="s">
        <v>264</v>
      </c>
      <c r="C153" s="108"/>
      <c r="D153" s="109"/>
      <c r="E153" s="106"/>
      <c r="F153" s="108"/>
      <c r="G153" s="109"/>
      <c r="H153" s="106"/>
    </row>
    <row r="154" spans="1:8" ht="12.75" customHeight="1" thickBot="1" x14ac:dyDescent="0.3">
      <c r="A154" s="107" t="s">
        <v>127</v>
      </c>
      <c r="B154" s="101" t="s">
        <v>265</v>
      </c>
      <c r="C154" s="108"/>
      <c r="D154" s="109"/>
      <c r="E154" s="106"/>
      <c r="F154" s="108"/>
      <c r="G154" s="109"/>
      <c r="H154" s="106"/>
    </row>
    <row r="155" spans="1:8" ht="12" customHeight="1" thickBot="1" x14ac:dyDescent="0.3">
      <c r="A155" s="22" t="s">
        <v>266</v>
      </c>
      <c r="B155" s="101" t="s">
        <v>267</v>
      </c>
      <c r="C155" s="110">
        <f t="shared" ref="C155" si="44">+C130+C134+C141+C147+C153+C154</f>
        <v>0</v>
      </c>
      <c r="D155" s="111"/>
      <c r="E155" s="112"/>
      <c r="F155" s="110">
        <f t="shared" ref="F155" si="45">+F130+F134+F141+F147+F153+F154</f>
        <v>0</v>
      </c>
      <c r="G155" s="111"/>
      <c r="H155" s="112"/>
    </row>
    <row r="156" spans="1:8" ht="15" customHeight="1" thickBot="1" x14ac:dyDescent="0.3">
      <c r="A156" s="113" t="s">
        <v>268</v>
      </c>
      <c r="B156" s="114" t="s">
        <v>269</v>
      </c>
      <c r="C156" s="110">
        <f t="shared" ref="C156" si="46">+C129+C155</f>
        <v>85267</v>
      </c>
      <c r="D156" s="111">
        <v>93445</v>
      </c>
      <c r="E156" s="112">
        <v>89911</v>
      </c>
      <c r="F156" s="110">
        <f t="shared" ref="F156" si="47">+F129+F155</f>
        <v>85267</v>
      </c>
      <c r="G156" s="111">
        <v>93445</v>
      </c>
      <c r="H156" s="112">
        <v>89911</v>
      </c>
    </row>
    <row r="157" spans="1:8" ht="15.75" thickBot="1" x14ac:dyDescent="0.3">
      <c r="D157" s="117"/>
      <c r="E157" s="117"/>
      <c r="G157" s="117"/>
      <c r="H157" s="117"/>
    </row>
    <row r="158" spans="1:8" ht="15" customHeight="1" thickBot="1" x14ac:dyDescent="0.3">
      <c r="A158" s="118" t="s">
        <v>270</v>
      </c>
      <c r="B158" s="119"/>
      <c r="C158" s="120">
        <v>19</v>
      </c>
      <c r="D158" s="120">
        <v>19</v>
      </c>
      <c r="E158" s="121"/>
      <c r="F158" s="120">
        <v>19</v>
      </c>
      <c r="G158" s="120">
        <v>19</v>
      </c>
      <c r="H158" s="121"/>
    </row>
    <row r="159" spans="1:8" ht="14.25" customHeight="1" thickBot="1" x14ac:dyDescent="0.3">
      <c r="A159" s="118" t="s">
        <v>271</v>
      </c>
      <c r="B159" s="119"/>
      <c r="C159" s="120"/>
      <c r="D159" s="120">
        <v>0</v>
      </c>
      <c r="E159" s="121"/>
      <c r="F159" s="120"/>
      <c r="G159" s="120">
        <v>0</v>
      </c>
      <c r="H159" s="121"/>
    </row>
  </sheetData>
  <mergeCells count="4">
    <mergeCell ref="B2:B3"/>
    <mergeCell ref="C2:E3"/>
    <mergeCell ref="F2:H3"/>
    <mergeCell ref="C1:H1"/>
  </mergeCells>
  <pageMargins left="0.7" right="0.7" top="0.75" bottom="0.75" header="0.3" footer="0.3"/>
  <pageSetup paperSize="8" scale="9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Működési c. mérleg</vt:lpstr>
      <vt:lpstr>Felhalm. c. mérleg</vt:lpstr>
      <vt:lpstr>Beruházás</vt:lpstr>
      <vt:lpstr>Felújítás</vt:lpstr>
      <vt:lpstr>Összönkorm.</vt:lpstr>
      <vt:lpstr>Önkorm.intézményenként</vt:lpstr>
      <vt:lpstr>PH.megbontva</vt:lpstr>
      <vt:lpstr>Össz.Önkorm.megbontva</vt:lpstr>
      <vt:lpstr>ÁMK.megbontva</vt:lpstr>
      <vt:lpstr>Maradvány</vt:lpstr>
      <vt:lpstr>Vagyonkimutatás Eszköz</vt:lpstr>
      <vt:lpstr>Vagyonkimutatás Forrás</vt:lpstr>
      <vt:lpstr>Pénzeszközök változása</vt:lpstr>
      <vt:lpstr>Részesedések</vt:lpstr>
      <vt:lpstr>EU-s projekt 1</vt:lpstr>
      <vt:lpstr>EU-s projekt 2</vt:lpstr>
      <vt:lpstr>EU-s projekt 3</vt:lpstr>
      <vt:lpstr>EU-S projekt 4</vt:lpstr>
      <vt:lpstr>EU-s projekt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2016-05-26T06:19:31Z</dcterms:modified>
</cp:coreProperties>
</file>