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8\"/>
    </mc:Choice>
  </mc:AlternateContent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Mérlegszerű'!$A$1:$J$39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 Eredménykimutatás'!$A$1:$D$35</definedName>
    <definedName name="_xlnm.Print_Area" localSheetId="15">'14. Gazd.szerv.rész.'!$A$1:$F$26</definedName>
    <definedName name="_xlnm.Print_Area" localSheetId="1">'2,a Elemi bevételek'!$A$1:$E$50</definedName>
    <definedName name="_xlnm.Print_Area" localSheetId="2">'2,b Elemi kiadások'!$A$1:$E$67</definedName>
    <definedName name="_xlnm.Print_Area" localSheetId="3">'3. Állami tám.'!$A$1:$K$50</definedName>
    <definedName name="_xlnm.Print_Area" localSheetId="4">'4. Felhalmozás '!$A$1:$R$16</definedName>
    <definedName name="_xlnm.Print_Area" localSheetId="5">'5.Tám.ért. kiadások'!$A$1:$D$31</definedName>
  </definedNames>
  <calcPr calcId="152511"/>
</workbook>
</file>

<file path=xl/calcChain.xml><?xml version="1.0" encoding="utf-8"?>
<calcChain xmlns="http://schemas.openxmlformats.org/spreadsheetml/2006/main">
  <c r="K47" i="11" l="1"/>
  <c r="K48" i="11"/>
  <c r="K49" i="11"/>
  <c r="I50" i="11"/>
  <c r="J50" i="11"/>
  <c r="J28" i="11"/>
  <c r="G50" i="11"/>
  <c r="G28" i="11"/>
  <c r="G14" i="26"/>
  <c r="H14" i="26"/>
  <c r="H15" i="26"/>
  <c r="F14" i="26"/>
  <c r="E14" i="26"/>
  <c r="D22" i="34"/>
  <c r="D38" i="8" l="1"/>
  <c r="C12" i="25"/>
  <c r="C9" i="25"/>
  <c r="C13" i="25" s="1"/>
  <c r="C15" i="25" s="1"/>
  <c r="C42" i="1"/>
  <c r="C38" i="1"/>
  <c r="C32" i="1"/>
  <c r="C26" i="1"/>
  <c r="C18" i="1"/>
  <c r="C12" i="1"/>
  <c r="C8" i="1"/>
  <c r="C33" i="34"/>
  <c r="C31" i="34"/>
  <c r="C34" i="34" s="1"/>
  <c r="C26" i="34"/>
  <c r="C22" i="34"/>
  <c r="C17" i="34"/>
  <c r="C12" i="34"/>
  <c r="D26" i="21"/>
  <c r="D15" i="21"/>
  <c r="D33" i="34"/>
  <c r="D31" i="34"/>
  <c r="D34" i="34" s="1"/>
  <c r="D26" i="34"/>
  <c r="D17" i="34"/>
  <c r="D12" i="34"/>
  <c r="K46" i="11"/>
  <c r="G40" i="11"/>
  <c r="G39" i="11"/>
  <c r="G43" i="11" s="1"/>
  <c r="J40" i="11"/>
  <c r="D40" i="11"/>
  <c r="D21" i="33"/>
  <c r="E21" i="33"/>
  <c r="F21" i="33"/>
  <c r="E27" i="8"/>
  <c r="E19" i="8"/>
  <c r="E7" i="8"/>
  <c r="E38" i="8"/>
  <c r="C38" i="8"/>
  <c r="C27" i="8" s="1"/>
  <c r="G18" i="33"/>
  <c r="C21" i="33"/>
  <c r="H9" i="26"/>
  <c r="K25" i="11"/>
  <c r="K24" i="11"/>
  <c r="D28" i="11"/>
  <c r="J16" i="32"/>
  <c r="D30" i="21"/>
  <c r="D9" i="25"/>
  <c r="D12" i="25" s="1"/>
  <c r="D13" i="25" s="1"/>
  <c r="D15" i="25" s="1"/>
  <c r="F9" i="25"/>
  <c r="D59" i="9"/>
  <c r="E59" i="9"/>
  <c r="C26" i="27"/>
  <c r="D19" i="8"/>
  <c r="C19" i="8"/>
  <c r="I35" i="7"/>
  <c r="J35" i="7"/>
  <c r="H35" i="7"/>
  <c r="I28" i="7"/>
  <c r="J28" i="7"/>
  <c r="H28" i="7"/>
  <c r="D28" i="7"/>
  <c r="E28" i="7"/>
  <c r="C28" i="7"/>
  <c r="I15" i="7"/>
  <c r="I19" i="7" s="1"/>
  <c r="J15" i="7"/>
  <c r="J19" i="7" s="1"/>
  <c r="H15" i="7"/>
  <c r="H19" i="7" s="1"/>
  <c r="D15" i="7"/>
  <c r="D19" i="7" s="1"/>
  <c r="E15" i="7"/>
  <c r="E19" i="7" s="1"/>
  <c r="C15" i="7"/>
  <c r="C19" i="7" s="1"/>
  <c r="D38" i="24"/>
  <c r="E38" i="24"/>
  <c r="C38" i="24"/>
  <c r="D23" i="24"/>
  <c r="E23" i="24"/>
  <c r="C23" i="24"/>
  <c r="G33" i="33"/>
  <c r="G20" i="33"/>
  <c r="G19" i="33"/>
  <c r="F11" i="33"/>
  <c r="P16" i="32"/>
  <c r="N16" i="32"/>
  <c r="L16" i="32"/>
  <c r="H16" i="32"/>
  <c r="F16" i="32"/>
  <c r="D16" i="32"/>
  <c r="Q16" i="32"/>
  <c r="R16" i="32"/>
  <c r="I16" i="32"/>
  <c r="D35" i="7"/>
  <c r="C35" i="7"/>
  <c r="D14" i="2"/>
  <c r="C12" i="5"/>
  <c r="J8" i="11"/>
  <c r="J36" i="11"/>
  <c r="E43" i="9"/>
  <c r="C59" i="9"/>
  <c r="C43" i="9"/>
  <c r="C7" i="9"/>
  <c r="C20" i="9"/>
  <c r="E46" i="8"/>
  <c r="D7" i="8"/>
  <c r="D27" i="8"/>
  <c r="D46" i="8"/>
  <c r="C46" i="8"/>
  <c r="C7" i="8"/>
  <c r="E34" i="24"/>
  <c r="D34" i="24"/>
  <c r="D18" i="24"/>
  <c r="E18" i="24"/>
  <c r="C34" i="24"/>
  <c r="C18" i="24"/>
  <c r="D18" i="2"/>
  <c r="C14" i="2"/>
  <c r="C18" i="2"/>
  <c r="D18" i="1"/>
  <c r="D8" i="1"/>
  <c r="D12" i="1"/>
  <c r="D26" i="1"/>
  <c r="G12" i="25"/>
  <c r="G9" i="25"/>
  <c r="F12" i="25"/>
  <c r="D26" i="27"/>
  <c r="D10" i="26"/>
  <c r="E10" i="26"/>
  <c r="F10" i="26"/>
  <c r="G10" i="26"/>
  <c r="H11" i="26"/>
  <c r="D12" i="26"/>
  <c r="E12" i="26"/>
  <c r="F12" i="26"/>
  <c r="G12" i="26"/>
  <c r="H13" i="26"/>
  <c r="H16" i="26"/>
  <c r="K44" i="11"/>
  <c r="K3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7" i="11"/>
  <c r="D8" i="11"/>
  <c r="J39" i="11"/>
  <c r="D43" i="9"/>
  <c r="E16" i="25"/>
  <c r="E18" i="25"/>
  <c r="E35" i="7"/>
  <c r="D39" i="11"/>
  <c r="D43" i="11" s="1"/>
  <c r="D23" i="6"/>
  <c r="E23" i="6"/>
  <c r="C8" i="5"/>
  <c r="D32" i="1"/>
  <c r="D38" i="1"/>
  <c r="D42" i="1"/>
  <c r="E7" i="9"/>
  <c r="D20" i="9"/>
  <c r="E20" i="9"/>
  <c r="D7" i="9"/>
  <c r="G45" i="11" l="1"/>
  <c r="C29" i="34"/>
  <c r="C35" i="34" s="1"/>
  <c r="C24" i="24"/>
  <c r="C25" i="24" s="1"/>
  <c r="J43" i="11"/>
  <c r="J45" i="11" s="1"/>
  <c r="C29" i="1"/>
  <c r="C45" i="1" s="1"/>
  <c r="E45" i="8"/>
  <c r="E50" i="8" s="1"/>
  <c r="G21" i="33"/>
  <c r="D29" i="34"/>
  <c r="D35" i="34" s="1"/>
  <c r="F17" i="26"/>
  <c r="G17" i="26"/>
  <c r="E17" i="26"/>
  <c r="G13" i="25"/>
  <c r="G15" i="25" s="1"/>
  <c r="E9" i="25"/>
  <c r="E13" i="25" s="1"/>
  <c r="E15" i="25" s="1"/>
  <c r="D17" i="26"/>
  <c r="H12" i="26"/>
  <c r="K8" i="11"/>
  <c r="C21" i="2"/>
  <c r="D42" i="24"/>
  <c r="D39" i="24"/>
  <c r="D40" i="24" s="1"/>
  <c r="C39" i="24"/>
  <c r="C40" i="24" s="1"/>
  <c r="E24" i="24"/>
  <c r="E25" i="24" s="1"/>
  <c r="K28" i="11"/>
  <c r="K39" i="11"/>
  <c r="K43" i="11" s="1"/>
  <c r="D31" i="21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5" i="8"/>
  <c r="D50" i="8" s="1"/>
  <c r="D58" i="9"/>
  <c r="D64" i="9" s="1"/>
  <c r="E58" i="9"/>
  <c r="E64" i="9" s="1"/>
  <c r="D37" i="7"/>
  <c r="D39" i="7" s="1"/>
  <c r="I37" i="7"/>
  <c r="I39" i="7" s="1"/>
  <c r="J37" i="7"/>
  <c r="J39" i="7" s="1"/>
  <c r="C37" i="7"/>
  <c r="C39" i="7" s="1"/>
  <c r="E37" i="7"/>
  <c r="E39" i="7" s="1"/>
  <c r="H37" i="7"/>
  <c r="H39" i="7" s="1"/>
  <c r="C45" i="8"/>
  <c r="C50" i="8" s="1"/>
  <c r="C58" i="9"/>
  <c r="C64" i="9" s="1"/>
  <c r="D36" i="11"/>
  <c r="D45" i="11" s="1"/>
  <c r="D50" i="11" s="1"/>
  <c r="H10" i="26"/>
  <c r="H17" i="26" s="1"/>
  <c r="E41" i="24"/>
  <c r="K50" i="11" l="1"/>
  <c r="E43" i="24"/>
  <c r="K36" i="11"/>
  <c r="K45" i="11" s="1"/>
</calcChain>
</file>

<file path=xl/sharedStrings.xml><?xml version="1.0" encoding="utf-8"?>
<sst xmlns="http://schemas.openxmlformats.org/spreadsheetml/2006/main" count="1096" uniqueCount="679">
  <si>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</si>
  <si>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</si>
  <si>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</si>
  <si>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</si>
  <si>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</si>
  <si>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</si>
  <si>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</si>
  <si>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</si>
  <si>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</si>
  <si>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</si>
  <si>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</si>
  <si>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</si>
  <si>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</si>
  <si>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</si>
  <si>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</si>
  <si>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</si>
  <si>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</si>
  <si>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</si>
  <si>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</si>
  <si>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</si>
  <si>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</si>
  <si>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</si>
  <si>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</si>
  <si>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</si>
  <si>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</si>
  <si>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</si>
  <si>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</si>
  <si>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</si>
  <si>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</si>
  <si>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</si>
  <si>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</si>
  <si>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</si>
  <si>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</si>
  <si>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</si>
  <si>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</si>
  <si>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</si>
  <si>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</si>
  <si>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</si>
  <si>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</si>
  <si>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</si>
  <si>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</si>
  <si>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</si>
  <si>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</si>
  <si>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</si>
  <si>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</si>
  <si>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</si>
  <si>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</si>
  <si>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</si>
  <si>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</si>
  <si>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</si>
  <si>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</si>
  <si>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</si>
  <si>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</si>
  <si>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</si>
  <si>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</si>
  <si>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</si>
  <si>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</si>
  <si>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</si>
  <si>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</si>
  <si>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</si>
  <si>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</si>
  <si>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</si>
  <si>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</si>
  <si>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</si>
  <si>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</si>
  <si>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</si>
  <si>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</si>
  <si>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</si>
  <si>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</si>
  <si>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</si>
  <si>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</si>
  <si>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</si>
  <si>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</si>
  <si>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</si>
  <si>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</si>
  <si>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</si>
  <si>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</si>
  <si>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</si>
  <si>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</si>
  <si>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</si>
  <si>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</si>
  <si>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</si>
  <si>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</si>
  <si>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</si>
  <si>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</si>
  <si>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</si>
  <si>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</si>
  <si>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</si>
  <si>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</si>
  <si>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</si>
  <si>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</si>
  <si>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</si>
  <si>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</si>
  <si>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</si>
  <si>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</si>
  <si>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</si>
  <si>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</si>
  <si>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</si>
  <si>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</si>
  <si>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</si>
  <si>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</si>
  <si>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</si>
  <si>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</si>
  <si>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</si>
  <si>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</si>
  <si>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</si>
  <si>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</si>
  <si>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</si>
  <si>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</si>
  <si>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</si>
  <si>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</si>
  <si>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</si>
  <si>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</si>
  <si>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</si>
  <si>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</si>
  <si>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</si>
  <si>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</si>
  <si>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</si>
  <si>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</si>
  <si>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</si>
  <si>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</si>
  <si>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</si>
  <si>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</si>
  <si>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</si>
  <si>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</si>
  <si>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</si>
  <si>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</si>
  <si>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</si>
  <si>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</si>
  <si>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</si>
  <si>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</si>
  <si>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</si>
  <si>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</si>
  <si>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</si>
  <si>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</si>
  <si>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</si>
  <si>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</si>
  <si>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</si>
  <si>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</si>
  <si>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</si>
  <si>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</si>
  <si>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</si>
  <si>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</si>
  <si>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</si>
  <si>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</si>
  <si>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</si>
  <si>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</si>
  <si>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</si>
  <si>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</si>
  <si>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</si>
  <si>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</si>
  <si>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</si>
  <si>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</si>
  <si>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</si>
  <si>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</si>
  <si>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</si>
  <si>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</si>
  <si>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</si>
  <si>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</si>
  <si>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</si>
  <si>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</si>
  <si>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</si>
  <si>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</si>
  <si>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</si>
  <si>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</si>
  <si>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</si>
  <si>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</si>
  <si>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</si>
  <si>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</si>
  <si>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</si>
  <si>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</si>
  <si>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</si>
  <si>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</si>
  <si>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</si>
  <si>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</si>
  <si>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</si>
  <si>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</si>
  <si>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</si>
  <si>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</si>
  <si>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</si>
  <si>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</si>
  <si>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</si>
  <si>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</si>
  <si>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</si>
  <si>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</si>
  <si>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</si>
  <si>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</si>
  <si>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</si>
  <si>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</si>
  <si>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</si>
  <si>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</si>
  <si>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</si>
  <si>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</si>
  <si>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</si>
  <si>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</si>
  <si>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</si>
  <si>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</si>
  <si>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</si>
  <si>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</si>
  <si>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</si>
  <si>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</si>
  <si>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</si>
  <si>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</si>
  <si>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</si>
  <si>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</si>
  <si>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</si>
  <si>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</si>
  <si>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</si>
  <si>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</si>
  <si>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</si>
  <si>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</si>
  <si>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</si>
  <si>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</si>
  <si>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</si>
  <si>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</si>
  <si>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</si>
  <si>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</si>
  <si>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</si>
  <si>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</si>
  <si>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</si>
  <si>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</si>
  <si>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</si>
  <si>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</si>
  <si>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</si>
  <si>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</si>
  <si>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</si>
  <si>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</si>
  <si>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</si>
  <si>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</si>
  <si>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</si>
  <si>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</si>
  <si>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</si>
  <si>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</si>
  <si>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</si>
  <si>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</si>
  <si>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</si>
  <si>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</si>
  <si>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</si>
  <si>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</si>
  <si>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</si>
  <si>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</si>
  <si>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</si>
  <si>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</si>
  <si>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</si>
  <si>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</si>
  <si>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</si>
  <si>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</si>
  <si>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</si>
  <si>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</si>
  <si>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</si>
  <si>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</si>
  <si>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</si>
  <si>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</si>
  <si>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</si>
  <si>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</si>
  <si>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</si>
  <si>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</si>
  <si>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</si>
  <si>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</si>
  <si>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</si>
  <si>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</si>
  <si>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</si>
  <si>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</si>
  <si>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</si>
  <si>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</si>
  <si>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</si>
  <si>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</si>
  <si>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</si>
  <si>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</si>
  <si>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</si>
  <si>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</si>
  <si>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</si>
  <si>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</si>
  <si>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</si>
  <si>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</si>
  <si>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</si>
  <si>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</si>
  <si>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</si>
  <si>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</si>
  <si>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</si>
  <si>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</si>
  <si>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</si>
  <si>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</si>
  <si>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</si>
  <si>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</si>
  <si>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</si>
  <si>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</si>
  <si>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</si>
  <si>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</si>
  <si>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</si>
  <si>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</si>
  <si>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</si>
  <si>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</si>
  <si>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</si>
  <si>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</si>
  <si>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</si>
  <si>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</si>
  <si>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</si>
  <si>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</si>
  <si>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</si>
  <si>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</si>
  <si>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</si>
  <si>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</si>
  <si>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</si>
  <si>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</si>
  <si>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</si>
  <si>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</si>
  <si>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</si>
  <si>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</si>
  <si>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</si>
  <si>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</si>
  <si>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</si>
  <si>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</si>
  <si>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</si>
  <si>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</si>
  <si>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</si>
  <si>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</si>
  <si>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</si>
  <si>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</si>
  <si>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</si>
  <si>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</si>
  <si>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</si>
  <si>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</si>
  <si>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</si>
  <si>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</si>
  <si>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</si>
  <si>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</si>
  <si>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</si>
  <si>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</si>
  <si>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</si>
  <si>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</si>
  <si>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</si>
  <si>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</si>
  <si>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</si>
  <si>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</si>
  <si>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</si>
  <si>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</si>
  <si>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</si>
  <si>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</si>
  <si>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</si>
  <si>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</si>
  <si>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</si>
  <si>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</si>
  <si>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</si>
  <si>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</si>
  <si>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</si>
  <si>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</si>
  <si>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</si>
  <si>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</si>
  <si>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</si>
  <si>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</si>
  <si>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</si>
  <si>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</si>
  <si>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</si>
  <si>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</si>
  <si>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</si>
  <si>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</si>
  <si>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</si>
  <si>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</si>
  <si>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</si>
  <si>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</si>
  <si>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</si>
  <si>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</si>
  <si>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</si>
  <si>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</si>
  <si>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</si>
  <si>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</si>
  <si>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</si>
  <si>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</si>
  <si>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</si>
  <si>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</si>
  <si>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</si>
  <si>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</si>
  <si>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</si>
  <si>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</si>
  <si>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</si>
  <si>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</si>
  <si>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</si>
  <si>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</si>
  <si>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</si>
  <si>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</si>
  <si>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</si>
  <si>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</si>
  <si>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</si>
  <si>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</si>
  <si>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</si>
  <si>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</si>
  <si>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</si>
  <si>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</si>
  <si>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</si>
  <si>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</si>
  <si>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</si>
  <si>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</si>
  <si>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</si>
  <si>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</si>
  <si>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</si>
  <si>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</si>
  <si>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</si>
  <si>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</si>
  <si>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</si>
  <si>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</si>
  <si>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</si>
  <si>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</si>
  <si>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</si>
  <si>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</si>
  <si>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</si>
  <si>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</si>
  <si>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</si>
  <si>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</si>
  <si>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</si>
  <si>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</si>
  <si>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</si>
  <si>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</si>
  <si>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</si>
  <si>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</si>
  <si>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</si>
  <si>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</si>
  <si>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</si>
  <si>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</si>
  <si>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</si>
  <si>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</si>
  <si>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</si>
  <si>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</si>
  <si>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</si>
  <si>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</si>
  <si>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</si>
  <si>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</si>
  <si>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</si>
  <si>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</si>
  <si>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</si>
  <si>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</si>
  <si>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</si>
  <si>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</si>
  <si>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</si>
  <si>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</si>
  <si>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</si>
  <si>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</si>
  <si>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</si>
  <si>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</si>
  <si>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</si>
  <si>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</si>
  <si>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</si>
  <si>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</si>
  <si>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</si>
  <si>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</si>
  <si>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</si>
  <si>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</si>
  <si>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</si>
  <si>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</si>
  <si>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</si>
  <si>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</si>
  <si>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</si>
  <si>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</si>
  <si>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</si>
  <si>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</si>
  <si>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</si>
  <si>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</si>
  <si>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</si>
  <si>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</si>
  <si>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</si>
  <si>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</si>
  <si>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</si>
  <si>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</si>
  <si>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</si>
  <si>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</si>
  <si>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</si>
  <si>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</si>
  <si>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2017.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</si>
  <si>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</si>
  <si>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</si>
  <si>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</si>
  <si>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</si>
  <si>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</si>
  <si>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</si>
  <si>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</si>
  <si>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</si>
  <si>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</si>
  <si>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</si>
  <si>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</si>
  <si>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</si>
  <si>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</si>
  <si>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</si>
  <si>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</si>
  <si>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</si>
  <si>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</si>
  <si>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</si>
  <si>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</si>
  <si>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</si>
  <si>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</si>
  <si>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</si>
  <si>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</si>
  <si>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</si>
  <si>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</si>
  <si>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</si>
  <si>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</si>
  <si>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</si>
  <si>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</si>
  <si>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</si>
  <si>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</si>
  <si>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</si>
  <si>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</si>
  <si>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</si>
  <si>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</si>
  <si>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</si>
  <si>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</si>
  <si>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</si>
  <si>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</si>
  <si>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</si>
  <si>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</si>
  <si>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</si>
  <si>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</si>
  <si>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</si>
  <si>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</si>
  <si>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</si>
  <si>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</si>
  <si>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</si>
  <si>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</si>
  <si>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</si>
  <si>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</si>
  <si>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</si>
  <si>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</si>
  <si>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</si>
  <si>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</si>
  <si>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</si>
  <si>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</si>
  <si>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</si>
  <si>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</si>
  <si>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</si>
  <si>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</si>
  <si>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</si>
  <si>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</si>
  <si>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</si>
  <si>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</si>
  <si>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</si>
  <si>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</si>
  <si>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</si>
  <si>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</si>
  <si>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</si>
  <si>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</si>
  <si>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</si>
  <si>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</si>
  <si>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</si>
  <si>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</si>
  <si>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</si>
  <si>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</si>
  <si>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</si>
  <si>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</si>
  <si>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</si>
  <si>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</si>
  <si>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</si>
  <si>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</si>
  <si>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</si>
  <si>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Szentgyörgyvölgy Község Önkormányzata</t>
  </si>
  <si>
    <t>3. e. (1) Falugondnoki szolgáltatás</t>
  </si>
  <si>
    <t xml:space="preserve">MÁROKFÖLD KÖZSÉG ÖNKORMÁNYZATA 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</si>
  <si>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</si>
  <si>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</si>
  <si>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</si>
  <si>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többéves kihatással járó döntések számszerűsítése évenkénti bontásban és összesítve célok szerint</t>
  </si>
  <si>
    <t>MÁROKFÖLD KÖZSÉG ÖNKORMÁNYZATA</t>
  </si>
  <si>
    <t>Hitel-, kölcsöntörlesztés államháztartáson kívülre</t>
  </si>
  <si>
    <t>1.9. Hitel-, kölcsöntörlesztés Áht-n kívülre</t>
  </si>
  <si>
    <t>K911.</t>
  </si>
  <si>
    <t>Hitel-, kölcsöntörlesztés áht-n kívülre</t>
  </si>
  <si>
    <t>d.) lakott külterülettel kapcsolatos feladatk támogatása</t>
  </si>
  <si>
    <t xml:space="preserve">     lakott külterülettel kapcsolatos feladatok támogatása beszámítás után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</si>
  <si>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</si>
  <si>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</si>
  <si>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</si>
  <si>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</si>
  <si>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</si>
  <si>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</si>
  <si>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</si>
  <si>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 xml:space="preserve"> Ft/fő</t>
  </si>
  <si>
    <t>Ft</t>
  </si>
  <si>
    <t xml:space="preserve">    Adatok Ft-ban</t>
  </si>
  <si>
    <t xml:space="preserve"> Adatok Ft-ban</t>
  </si>
  <si>
    <t>2019.</t>
  </si>
  <si>
    <t>Adatok  Ft-ban</t>
  </si>
  <si>
    <t>Egyéb tárgyi eszközök értékesítése</t>
  </si>
  <si>
    <t>B53.</t>
  </si>
  <si>
    <t xml:space="preserve"> Fogorvosi szolgálat feladataihoz való hozzájárulás.</t>
  </si>
  <si>
    <t>Lenti Kistérség Többcélú Társulás</t>
  </si>
  <si>
    <t>Zalamenti és Őrségi Önkormányzatok Szociális és Gyermekjóléti Társulás</t>
  </si>
  <si>
    <t>Házi segítségnyújtás feladataihoz való hozzájárulás.</t>
  </si>
  <si>
    <t>Működési feladatokhoz való hozzájárulás.</t>
  </si>
  <si>
    <t>Fogorvosi ügyelet feladataihoz való hozzájárulás.</t>
  </si>
  <si>
    <t>Szociális ágazati pótlék</t>
  </si>
  <si>
    <t>Medicopter Alapítávány</t>
  </si>
  <si>
    <t>Októberi normatíva módosításkori várható állami támogatás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</si>
  <si>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</si>
  <si>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</si>
  <si>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</si>
  <si>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</si>
  <si>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</si>
  <si>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</si>
  <si>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</si>
  <si>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</si>
  <si>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</si>
  <si>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</si>
  <si>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</si>
  <si>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</si>
  <si>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</si>
  <si>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</si>
  <si>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</si>
  <si>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</si>
  <si>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</si>
  <si>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</si>
  <si>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</si>
  <si>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</si>
  <si>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</si>
  <si>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</si>
  <si>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</si>
  <si>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IX. Pénzügyi műveletek ráfordításai</t>
  </si>
  <si>
    <t>B) PÉNZÜGYI MŰVELETEK EREDMÉNYE (VIII-IX)</t>
  </si>
  <si>
    <t>C) MÉRLEG SZERINTI EREDMÉNY (A+-B)</t>
  </si>
  <si>
    <t>13  melléklet</t>
  </si>
  <si>
    <t>14. számú melléklet</t>
  </si>
  <si>
    <t>24 Fizetendő kamatok és kamatjellegű ráfordítások</t>
  </si>
  <si>
    <t>Központi orvosi ügyelet ellátásához való hozzájárulás.</t>
  </si>
  <si>
    <t>Márokföld Község Önkormányzata tulajdonában álló gazdálkodó szervezetek működésében származó kötezettségek és részesedések alakulása  2017. évben</t>
  </si>
  <si>
    <t>2017. év</t>
  </si>
  <si>
    <t>2017. ÉV</t>
  </si>
  <si>
    <t>PÉNZESZKÖZEINEK VÁLTOZÁSÁNAK LEVEZETÉSE 2017. ÉVBEN</t>
  </si>
  <si>
    <t>Nyitó pénzkészlet 2017. január 01-én: ebből:</t>
  </si>
  <si>
    <t>Záró pénzkészlet 2017. december 31-én: ebből:</t>
  </si>
  <si>
    <t>Márokföld Község Önkormányzata adósságot keletkeztető 2017. évi fejlesztési céljai, az ügyletekből és kezességvállalásokból fennálló kötelezettségei, valamint azok fedezetéül szolgáló saját bevételek</t>
  </si>
  <si>
    <t>1, 2017. évi adósságkeletkeztető fejlesztési célok</t>
  </si>
  <si>
    <t>2017. évi teljesítés</t>
  </si>
  <si>
    <t>2017. előtti kifizetés</t>
  </si>
  <si>
    <t>Márokföld Község Önkormányzata által nyútjtott közvetett támogatások 2017. évben (kedvezmények)</t>
  </si>
  <si>
    <t>MÁROKFÖLD KÖZSÉG ÖNKORMÁNYZATA ÁLTAL NYÚJTOTT CÉLJELLEGŰ TÁMOGATÁSOK RÉSZLETEZÉSE A 2017. ÉVBEN</t>
  </si>
  <si>
    <t>Eredeti előirányzat 2017.</t>
  </si>
  <si>
    <t>Módosított előirányzat 2017.</t>
  </si>
  <si>
    <t>Teljesítés 2017.</t>
  </si>
  <si>
    <t>Eredeti előirányzat                                                                   2017. év</t>
  </si>
  <si>
    <t>Beszámolóban elszámolt teljesítés                   2017. év</t>
  </si>
  <si>
    <t>MÁROKFÖLD KÖZSÉG ÖNKORMÁNYZATÁNAK ÁLLAMI HOZZÁJÁRULÁSA 2017. ÉVBEN</t>
  </si>
  <si>
    <t xml:space="preserve">2017. </t>
  </si>
  <si>
    <t>K512.</t>
  </si>
  <si>
    <t>Eredeti előirányzat        2017.</t>
  </si>
  <si>
    <t>Teljesítés             2017.</t>
  </si>
  <si>
    <t>2017. ÉVI MŰKÖDÉSI ÉS FELHALMOZÁSI CÉLÚ BEVÉTELEI ÉS KIADÁSAI</t>
  </si>
  <si>
    <t>Eredeti előirányzat               2017.</t>
  </si>
  <si>
    <t>Módosított előirányzat                              2017.</t>
  </si>
  <si>
    <t>Teljesítés              2017.</t>
  </si>
  <si>
    <t>12. Eladott áruk beszerzési értéke</t>
  </si>
  <si>
    <t xml:space="preserve">   2014. évben jogtalanul igénybevett állami támogatás</t>
  </si>
  <si>
    <t>"Pallós-Dental" Egészségügyi Szolgáltató Bt.</t>
  </si>
  <si>
    <t>Védőnői szolgálathoz, a házi segítségnyújtás, a köztemető feladataihoz valamint a háziorvosi rendelőbe laptop és háziorvosi program beszerzéséhez való hozzájárulás.</t>
  </si>
  <si>
    <t>Belső ellenőrzési, munka- és tűzvédelmi feladatok ellátása, a könyvelési program a Hivatal működési költségeihez, valamint a KMB-ek részére éjjellátó, fényvető és laptop beszerzéséhez való hozzájárulás.</t>
  </si>
  <si>
    <t>Dr. Hetés Ferenc Szakorvosi Rendelőintézet</t>
  </si>
  <si>
    <t>Digitális röntgenberendezés karbantartási költségeihez való hozzájárulás.</t>
  </si>
  <si>
    <t>Resznek Község Önkormányzata</t>
  </si>
  <si>
    <t>Háziorvosi rendelőbe laptob beszerzési költségeihez való hozzájárulás.</t>
  </si>
  <si>
    <t>Városgazdálkodássa, zöldterület gazdálkodással és a turizmusfejlesztéssel kapcsolatos tárgyi eszközök beszerzése, létesítése.</t>
  </si>
  <si>
    <t>Településképi Arculati Kéziköny (TAK)</t>
  </si>
  <si>
    <t>Települési Szennyvízkezelési Program (TSZP)</t>
  </si>
  <si>
    <t>Turizmusfejlesztéssel kapcsolatos felújítás.</t>
  </si>
  <si>
    <t>I.6. A településképi arculati kézikönyv elkészítésének támogatása</t>
  </si>
  <si>
    <t>Szociális célú tűzelőanyag vásárlásához kapcsolódó támogatás</t>
  </si>
  <si>
    <t>Önkormányzatok rendkívűli támogatása</t>
  </si>
  <si>
    <t>Állami támogatás a polgármesteri illetmény és tiszteletdíj valamint a minimálbér és a garantált bérminimum különbözetének megfizetésére</t>
  </si>
  <si>
    <t>8/2018. (V. 30.) önkormányzati rendelet 1. melléklete</t>
  </si>
  <si>
    <t>8/2018. (V. 30.) önkormányzati rendelet 2/a. melléklete</t>
  </si>
  <si>
    <t>8/2018. (V. 30.) önkormányzati rendelet 2/b. melléklete</t>
  </si>
  <si>
    <t>8/2018. (V. 30.) önkormányzati rendelet 3. melléklete</t>
  </si>
  <si>
    <t>8/2018. (V. 30.) önkormányzati rendelet 4. melléklete</t>
  </si>
  <si>
    <t>8/2018. (V. 30.) önkormányzati rendelet 5. melléklete</t>
  </si>
  <si>
    <t>8/2018. (V. 30.) önkormányzati rendelet 6. melléklete</t>
  </si>
  <si>
    <t>8/2018. (V. 30.) önkormányzati rendelet 7. melléklete</t>
  </si>
  <si>
    <t>8/2018. (V. 30.) önkormányzati rendelet 8. melléklete</t>
  </si>
  <si>
    <t>8/2018. (V. 30.) önkormányzati rendelet 9. melléklete</t>
  </si>
  <si>
    <t>8/2018. (V. 30.) önkormányzati rendelet 10. melléklete</t>
  </si>
  <si>
    <t>8/2018. (V. 30.) önkormányzati rendelet 11. melléklete</t>
  </si>
  <si>
    <t>8/2018. (V. 30.) önkormányzati rendelet 12/a. melléklete</t>
  </si>
  <si>
    <t>8/2018. (V. 30.) önkormányzati rendelet 12/b. melléklete</t>
  </si>
  <si>
    <t>8/2018. (V. 30.) önkormányzati rendelet 13. melléklete</t>
  </si>
  <si>
    <t>8/2018. (V. 30.) önkormányzati rendelet 14.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</si>
</sst>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1033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58" fillId="0" borderId="0" xfId="92" applyFont="1"/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93" fillId="0" borderId="0" xfId="92" applyFont="1"/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96" fillId="0" borderId="0" xfId="96" applyFont="1" applyAlignment="1">
      <alignment wrapText="1"/>
    </xf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80" fillId="0" borderId="46" xfId="84" applyNumberFormat="1" applyFont="1" applyFill="1" applyBorder="1"/>
    <xf numFmtId="3" fontId="81" fillId="0" borderId="46" xfId="82" applyNumberFormat="1" applyFont="1" applyFill="1" applyBorder="1" applyAlignment="1">
      <alignment horizontal="center" vertical="center"/>
    </xf>
    <xf numFmtId="4" fontId="81" fillId="0" borderId="46" xfId="82" applyNumberFormat="1" applyFont="1" applyFill="1" applyBorder="1" applyAlignment="1">
      <alignment vertical="center"/>
    </xf>
    <xf numFmtId="3" fontId="81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6" fontId="81" fillId="0" borderId="46" xfId="84" applyNumberFormat="1" applyFont="1" applyFill="1" applyBorder="1"/>
    <xf numFmtId="3" fontId="81" fillId="0" borderId="46" xfId="84" applyNumberFormat="1" applyFont="1" applyFill="1" applyBorder="1"/>
    <xf numFmtId="3" fontId="81" fillId="0" borderId="47" xfId="82" applyNumberFormat="1" applyFont="1" applyFill="1" applyBorder="1" applyAlignment="1">
      <alignment vertical="center"/>
    </xf>
    <xf numFmtId="4" fontId="81" fillId="0" borderId="47" xfId="82" applyNumberFormat="1" applyFont="1" applyFill="1" applyBorder="1" applyAlignment="1">
      <alignment vertical="center"/>
    </xf>
    <xf numFmtId="3" fontId="81" fillId="0" borderId="47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48" xfId="82" applyNumberFormat="1" applyFont="1" applyBorder="1" applyAlignment="1">
      <alignment vertical="center"/>
    </xf>
    <xf numFmtId="4" fontId="81" fillId="0" borderId="48" xfId="82" applyNumberFormat="1" applyFont="1" applyFill="1" applyBorder="1" applyAlignment="1">
      <alignment vertical="center"/>
    </xf>
    <xf numFmtId="3" fontId="81" fillId="0" borderId="48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105" fillId="0" borderId="0" xfId="91" applyFont="1" applyFill="1"/>
    <xf numFmtId="0" fontId="64" fillId="0" borderId="0" xfId="91" applyFill="1" applyAlignment="1">
      <alignment vertical="center"/>
    </xf>
    <xf numFmtId="0" fontId="109" fillId="0" borderId="0" xfId="91" applyFont="1" applyFill="1" applyAlignment="1">
      <alignment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33" xfId="91" applyFont="1" applyFill="1" applyBorder="1" applyAlignment="1">
      <alignment horizontal="center" vertical="center" wrapTex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5" fillId="0" borderId="0" xfId="0" applyFont="1"/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55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56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57" xfId="0" applyFont="1" applyBorder="1" applyAlignment="1">
      <alignment horizontal="right" vertical="center" indent="1"/>
    </xf>
    <xf numFmtId="0" fontId="30" fillId="0" borderId="45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2" xfId="89" applyFont="1" applyFill="1" applyBorder="1" applyAlignment="1" applyProtection="1">
      <alignment horizontal="left" vertical="center" wrapText="1" indent="1"/>
    </xf>
    <xf numFmtId="165" fontId="1" fillId="0" borderId="42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1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49" xfId="89" applyFont="1" applyFill="1" applyBorder="1" applyAlignment="1">
      <alignment horizontal="center" vertical="center" wrapText="1"/>
    </xf>
    <xf numFmtId="0" fontId="42" fillId="0" borderId="50" xfId="89" applyFont="1" applyFill="1" applyBorder="1" applyAlignment="1" applyProtection="1">
      <alignment horizontal="center" vertical="center" wrapText="1"/>
    </xf>
    <xf numFmtId="0" fontId="42" fillId="0" borderId="58" xfId="89" applyFont="1" applyFill="1" applyBorder="1" applyAlignment="1" applyProtection="1">
      <alignment horizontal="center" vertical="center" wrapTex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8" xfId="91" applyNumberFormat="1" applyFont="1" applyFill="1" applyBorder="1" applyAlignment="1">
      <alignment horizontal="right" vertical="center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29" xfId="91" applyNumberFormat="1" applyFont="1" applyFill="1" applyBorder="1" applyAlignment="1">
      <alignment horizontal="right" vertical="center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27" fillId="0" borderId="14" xfId="91" applyNumberFormat="1" applyFont="1" applyFill="1" applyBorder="1" applyAlignment="1">
      <alignment horizontal="right" vertical="center"/>
    </xf>
    <xf numFmtId="3" fontId="33" fillId="0" borderId="21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7" fillId="0" borderId="0" xfId="95" applyFont="1" applyFill="1" applyAlignment="1" applyProtection="1">
      <alignment vertical="center"/>
    </xf>
    <xf numFmtId="0" fontId="81" fillId="0" borderId="0" xfId="95" applyFont="1" applyFill="1" applyAlignment="1" applyProtection="1">
      <alignment vertical="center"/>
    </xf>
    <xf numFmtId="0" fontId="45" fillId="0" borderId="0" xfId="94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117" fillId="0" borderId="0" xfId="91" applyFont="1" applyFill="1" applyAlignment="1">
      <alignment vertical="center"/>
    </xf>
    <xf numFmtId="0" fontId="64" fillId="0" borderId="0" xfId="91" applyFont="1" applyFill="1" applyAlignment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0" fontId="119" fillId="0" borderId="0" xfId="92" applyFont="1"/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49" fontId="120" fillId="0" borderId="28" xfId="83" applyNumberFormat="1" applyFont="1" applyBorder="1" applyAlignment="1">
      <alignment horizontal="right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101" fillId="0" borderId="63" xfId="88" applyFont="1" applyFill="1" applyBorder="1" applyAlignment="1" applyProtection="1">
      <alignment horizontal="center" vertical="center"/>
    </xf>
    <xf numFmtId="165" fontId="101" fillId="0" borderId="63" xfId="57" applyNumberFormat="1" applyFont="1" applyFill="1" applyBorder="1" applyProtection="1">
      <protection locked="0"/>
    </xf>
    <xf numFmtId="0" fontId="101" fillId="0" borderId="64" xfId="88" applyFont="1" applyFill="1" applyBorder="1" applyAlignment="1" applyProtection="1">
      <alignment horizontal="center" vertical="center"/>
    </xf>
    <xf numFmtId="0" fontId="43" fillId="0" borderId="49" xfId="88" applyFont="1" applyFill="1" applyBorder="1" applyAlignment="1" applyProtection="1"/>
    <xf numFmtId="0" fontId="67" fillId="0" borderId="0" xfId="92" applyFont="1"/>
    <xf numFmtId="0" fontId="42" fillId="0" borderId="0" xfId="91" applyFont="1" applyFill="1" applyAlignment="1" applyProtection="1">
      <alignment horizontal="right" vertical="center"/>
      <protection locked="0"/>
    </xf>
    <xf numFmtId="4" fontId="81" fillId="0" borderId="44" xfId="82" applyNumberFormat="1" applyFont="1" applyFill="1" applyBorder="1" applyAlignment="1">
      <alignment vertical="center"/>
    </xf>
    <xf numFmtId="4" fontId="81" fillId="0" borderId="76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0" fontId="99" fillId="0" borderId="55" xfId="88" applyFont="1" applyFill="1" applyBorder="1" applyAlignment="1" applyProtection="1">
      <alignment horizontal="center" vertical="center"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68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9" xfId="96" applyFont="1" applyFill="1" applyBorder="1" applyAlignment="1">
      <alignment horizontal="center" vertical="center"/>
    </xf>
    <xf numFmtId="0" fontId="20" fillId="0" borderId="57" xfId="96" applyFont="1" applyBorder="1" applyAlignment="1">
      <alignment horizontal="center" vertical="center"/>
    </xf>
    <xf numFmtId="0" fontId="20" fillId="0" borderId="45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4" fillId="27" borderId="21" xfId="96" applyNumberFormat="1" applyFont="1" applyFill="1" applyBorder="1" applyAlignment="1">
      <alignment vertical="center"/>
    </xf>
    <xf numFmtId="3" fontId="74" fillId="27" borderId="22" xfId="96" applyNumberFormat="1" applyFont="1" applyFill="1" applyBorder="1" applyAlignment="1">
      <alignment vertical="center"/>
    </xf>
    <xf numFmtId="0" fontId="74" fillId="27" borderId="41" xfId="96" applyFont="1" applyFill="1" applyBorder="1" applyAlignment="1">
      <alignment horizontal="left" vertical="center"/>
    </xf>
    <xf numFmtId="3" fontId="49" fillId="0" borderId="80" xfId="0" applyNumberFormat="1" applyFont="1" applyBorder="1" applyAlignment="1">
      <alignment horizontal="right" wrapText="1"/>
    </xf>
    <xf numFmtId="0" fontId="89" fillId="0" borderId="68" xfId="92" applyFont="1" applyBorder="1" applyAlignment="1">
      <alignment horizontal="center" wrapText="1"/>
    </xf>
    <xf numFmtId="0" fontId="90" fillId="0" borderId="68" xfId="92" applyFont="1" applyBorder="1" applyAlignment="1">
      <alignment horizontal="center" wrapText="1"/>
    </xf>
    <xf numFmtId="0" fontId="86" fillId="0" borderId="77" xfId="92" applyFont="1" applyBorder="1" applyAlignment="1">
      <alignment wrapText="1"/>
    </xf>
    <xf numFmtId="0" fontId="88" fillId="0" borderId="38" xfId="92" applyFont="1" applyBorder="1" applyAlignment="1">
      <alignment wrapText="1"/>
    </xf>
    <xf numFmtId="0" fontId="86" fillId="0" borderId="38" xfId="92" applyFont="1" applyBorder="1" applyAlignment="1">
      <alignment wrapText="1"/>
    </xf>
    <xf numFmtId="0" fontId="118" fillId="0" borderId="38" xfId="92" applyFont="1" applyBorder="1" applyAlignment="1">
      <alignment wrapText="1"/>
    </xf>
    <xf numFmtId="0" fontId="86" fillId="0" borderId="55" xfId="92" applyFont="1" applyBorder="1" applyAlignment="1">
      <alignment horizontal="center" wrapText="1"/>
    </xf>
    <xf numFmtId="0" fontId="90" fillId="0" borderId="55" xfId="92" applyFont="1" applyBorder="1" applyAlignment="1">
      <alignment horizontal="center" wrapText="1"/>
    </xf>
    <xf numFmtId="0" fontId="86" fillId="0" borderId="81" xfId="92" applyFont="1" applyBorder="1" applyAlignment="1">
      <alignment wrapText="1"/>
    </xf>
    <xf numFmtId="0" fontId="88" fillId="0" borderId="63" xfId="92" applyFont="1" applyBorder="1" applyAlignment="1">
      <alignment wrapText="1"/>
    </xf>
    <xf numFmtId="0" fontId="75" fillId="0" borderId="63" xfId="92" applyFont="1" applyBorder="1" applyAlignment="1">
      <alignment wrapText="1"/>
    </xf>
    <xf numFmtId="0" fontId="86" fillId="0" borderId="63" xfId="92" applyFont="1" applyBorder="1" applyAlignment="1">
      <alignment wrapText="1"/>
    </xf>
    <xf numFmtId="0" fontId="118" fillId="0" borderId="63" xfId="92" applyFont="1" applyBorder="1" applyAlignment="1">
      <alignment wrapText="1"/>
    </xf>
    <xf numFmtId="0" fontId="50" fillId="0" borderId="79" xfId="92" applyFont="1" applyBorder="1" applyAlignment="1">
      <alignment horizontal="center" wrapText="1"/>
    </xf>
    <xf numFmtId="0" fontId="90" fillId="0" borderId="79" xfId="92" applyFont="1" applyBorder="1" applyAlignment="1">
      <alignment horizontal="center" wrapText="1"/>
    </xf>
    <xf numFmtId="3" fontId="86" fillId="0" borderId="52" xfId="0" applyNumberFormat="1" applyFont="1" applyBorder="1" applyAlignment="1">
      <alignment horizontal="right" wrapText="1"/>
    </xf>
    <xf numFmtId="3" fontId="88" fillId="0" borderId="35" xfId="0" applyNumberFormat="1" applyFont="1" applyBorder="1" applyAlignment="1">
      <alignment horizontal="right" wrapText="1"/>
    </xf>
    <xf numFmtId="3" fontId="75" fillId="0" borderId="35" xfId="0" applyNumberFormat="1" applyFont="1" applyBorder="1" applyAlignment="1">
      <alignment horizontal="right" wrapText="1"/>
    </xf>
    <xf numFmtId="0" fontId="75" fillId="0" borderId="35" xfId="0" applyFont="1" applyBorder="1" applyAlignment="1">
      <alignment wrapText="1"/>
    </xf>
    <xf numFmtId="3" fontId="86" fillId="0" borderId="35" xfId="0" applyNumberFormat="1" applyFont="1" applyBorder="1" applyAlignment="1">
      <alignment horizontal="right" wrapText="1"/>
    </xf>
    <xf numFmtId="3" fontId="118" fillId="0" borderId="35" xfId="0" applyNumberFormat="1" applyFont="1" applyBorder="1" applyAlignment="1">
      <alignment horizontal="right" wrapText="1"/>
    </xf>
    <xf numFmtId="3" fontId="88" fillId="0" borderId="35" xfId="92" applyNumberFormat="1" applyFont="1" applyBorder="1" applyAlignment="1">
      <alignment horizontal="right" wrapText="1"/>
    </xf>
    <xf numFmtId="0" fontId="88" fillId="0" borderId="35" xfId="0" applyFont="1" applyBorder="1" applyAlignment="1">
      <alignment horizontal="right" wrapText="1"/>
    </xf>
    <xf numFmtId="0" fontId="88" fillId="0" borderId="35" xfId="0" applyFont="1" applyBorder="1" applyAlignment="1">
      <alignment wrapText="1"/>
    </xf>
    <xf numFmtId="3" fontId="49" fillId="0" borderId="35" xfId="0" applyNumberFormat="1" applyFont="1" applyBorder="1" applyAlignment="1">
      <alignment horizontal="right" wrapText="1"/>
    </xf>
    <xf numFmtId="0" fontId="50" fillId="0" borderId="54" xfId="92" applyFont="1" applyBorder="1" applyAlignment="1">
      <alignment horizontal="center" wrapText="1"/>
    </xf>
    <xf numFmtId="0" fontId="90" fillId="0" borderId="54" xfId="92" applyFont="1" applyBorder="1" applyAlignment="1">
      <alignment horizontal="center" wrapText="1"/>
    </xf>
    <xf numFmtId="3" fontId="86" fillId="0" borderId="78" xfId="0" applyNumberFormat="1" applyFont="1" applyBorder="1" applyAlignment="1">
      <alignment horizontal="right" wrapText="1"/>
    </xf>
    <xf numFmtId="3" fontId="88" fillId="0" borderId="67" xfId="0" applyNumberFormat="1" applyFont="1" applyBorder="1" applyAlignment="1">
      <alignment horizontal="right" wrapText="1"/>
    </xf>
    <xf numFmtId="3" fontId="86" fillId="0" borderId="67" xfId="0" applyNumberFormat="1" applyFont="1" applyBorder="1" applyAlignment="1">
      <alignment horizontal="right" wrapText="1"/>
    </xf>
    <xf numFmtId="3" fontId="118" fillId="0" borderId="67" xfId="0" applyNumberFormat="1" applyFont="1" applyBorder="1" applyAlignment="1">
      <alignment horizontal="right" wrapText="1"/>
    </xf>
    <xf numFmtId="3" fontId="88" fillId="0" borderId="67" xfId="92" applyNumberFormat="1" applyFont="1" applyBorder="1" applyAlignment="1">
      <alignment horizontal="right" wrapText="1"/>
    </xf>
    <xf numFmtId="0" fontId="88" fillId="0" borderId="67" xfId="0" applyFont="1" applyBorder="1" applyAlignment="1">
      <alignment horizontal="right" wrapText="1"/>
    </xf>
    <xf numFmtId="3" fontId="49" fillId="0" borderId="67" xfId="0" applyNumberFormat="1" applyFont="1" applyBorder="1" applyAlignment="1">
      <alignment horizontal="right" wrapText="1"/>
    </xf>
    <xf numFmtId="0" fontId="50" fillId="0" borderId="55" xfId="92" applyFont="1" applyBorder="1" applyAlignment="1">
      <alignment horizontal="center" wrapText="1"/>
    </xf>
    <xf numFmtId="3" fontId="86" fillId="0" borderId="81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wrapText="1"/>
    </xf>
    <xf numFmtId="3" fontId="86" fillId="0" borderId="63" xfId="0" applyNumberFormat="1" applyFont="1" applyBorder="1" applyAlignment="1">
      <alignment horizontal="right" wrapText="1"/>
    </xf>
    <xf numFmtId="3" fontId="118" fillId="0" borderId="63" xfId="92" applyNumberFormat="1" applyFont="1" applyBorder="1" applyAlignment="1">
      <alignment horizontal="right" wrapText="1"/>
    </xf>
    <xf numFmtId="3" fontId="88" fillId="0" borderId="63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wrapText="1"/>
    </xf>
    <xf numFmtId="0" fontId="88" fillId="0" borderId="63" xfId="0" applyFont="1" applyBorder="1" applyAlignment="1">
      <alignment wrapText="1"/>
    </xf>
    <xf numFmtId="3" fontId="49" fillId="0" borderId="63" xfId="0" applyNumberFormat="1" applyFont="1" applyBorder="1" applyAlignment="1">
      <alignment horizontal="right" wrapText="1"/>
    </xf>
    <xf numFmtId="0" fontId="86" fillId="0" borderId="57" xfId="92" applyFont="1" applyBorder="1" applyAlignment="1">
      <alignment wrapText="1"/>
    </xf>
    <xf numFmtId="0" fontId="86" fillId="0" borderId="83" xfId="92" applyFont="1" applyBorder="1" applyAlignment="1">
      <alignment wrapText="1"/>
    </xf>
    <xf numFmtId="0" fontId="86" fillId="0" borderId="44" xfId="0" applyFont="1" applyBorder="1" applyAlignment="1">
      <alignment wrapText="1"/>
    </xf>
    <xf numFmtId="0" fontId="86" fillId="0" borderId="83" xfId="0" applyFont="1" applyBorder="1" applyAlignment="1">
      <alignment wrapText="1"/>
    </xf>
    <xf numFmtId="0" fontId="86" fillId="0" borderId="84" xfId="0" applyFont="1" applyBorder="1" applyAlignment="1">
      <alignment wrapText="1"/>
    </xf>
    <xf numFmtId="0" fontId="49" fillId="0" borderId="68" xfId="92" applyFont="1" applyBorder="1" applyAlignment="1">
      <alignment wrapText="1"/>
    </xf>
    <xf numFmtId="0" fontId="49" fillId="0" borderId="55" xfId="92" applyFont="1" applyBorder="1" applyAlignment="1">
      <alignment wrapText="1"/>
    </xf>
    <xf numFmtId="3" fontId="49" fillId="0" borderId="79" xfId="0" applyNumberFormat="1" applyFont="1" applyBorder="1" applyAlignment="1">
      <alignment horizontal="right" wrapText="1"/>
    </xf>
    <xf numFmtId="3" fontId="49" fillId="0" borderId="55" xfId="0" applyNumberFormat="1" applyFont="1" applyBorder="1" applyAlignment="1">
      <alignment horizontal="right" wrapText="1"/>
    </xf>
    <xf numFmtId="3" fontId="49" fillId="0" borderId="54" xfId="0" applyNumberFormat="1" applyFont="1" applyBorder="1" applyAlignment="1">
      <alignment horizontal="right" wrapText="1"/>
    </xf>
    <xf numFmtId="0" fontId="88" fillId="0" borderId="77" xfId="92" applyFont="1" applyBorder="1" applyAlignment="1">
      <alignment wrapText="1"/>
    </xf>
    <xf numFmtId="0" fontId="88" fillId="0" borderId="81" xfId="92" applyFont="1" applyBorder="1" applyAlignment="1">
      <alignment wrapText="1"/>
    </xf>
    <xf numFmtId="3" fontId="88" fillId="0" borderId="52" xfId="0" applyNumberFormat="1" applyFont="1" applyBorder="1" applyAlignment="1">
      <alignment horizontal="right" wrapText="1"/>
    </xf>
    <xf numFmtId="3" fontId="88" fillId="0" borderId="81" xfId="92" applyNumberFormat="1" applyFont="1" applyBorder="1" applyAlignment="1">
      <alignment horizontal="right" wrapText="1"/>
    </xf>
    <xf numFmtId="3" fontId="88" fillId="0" borderId="78" xfId="0" applyNumberFormat="1" applyFont="1" applyBorder="1" applyAlignment="1">
      <alignment horizontal="right" wrapText="1"/>
    </xf>
    <xf numFmtId="0" fontId="86" fillId="0" borderId="68" xfId="92" applyFont="1" applyBorder="1" applyAlignment="1">
      <alignment wrapText="1"/>
    </xf>
    <xf numFmtId="0" fontId="86" fillId="0" borderId="55" xfId="92" applyFont="1" applyBorder="1" applyAlignment="1">
      <alignment wrapText="1"/>
    </xf>
    <xf numFmtId="3" fontId="86" fillId="0" borderId="79" xfId="0" applyNumberFormat="1" applyFont="1" applyBorder="1" applyAlignment="1">
      <alignment horizontal="right" wrapText="1"/>
    </xf>
    <xf numFmtId="3" fontId="86" fillId="0" borderId="55" xfId="0" applyNumberFormat="1" applyFont="1" applyBorder="1" applyAlignment="1">
      <alignment horizontal="right" wrapText="1"/>
    </xf>
    <xf numFmtId="3" fontId="86" fillId="0" borderId="54" xfId="0" applyNumberFormat="1" applyFont="1" applyBorder="1" applyAlignment="1">
      <alignment horizontal="right" wrapText="1"/>
    </xf>
    <xf numFmtId="0" fontId="88" fillId="0" borderId="57" xfId="92" applyFont="1" applyBorder="1" applyAlignment="1">
      <alignment wrapText="1"/>
    </xf>
    <xf numFmtId="0" fontId="88" fillId="0" borderId="83" xfId="92" applyFont="1" applyBorder="1" applyAlignment="1">
      <alignment wrapText="1"/>
    </xf>
    <xf numFmtId="3" fontId="88" fillId="0" borderId="44" xfId="0" applyNumberFormat="1" applyFont="1" applyBorder="1" applyAlignment="1">
      <alignment horizontal="right" wrapText="1"/>
    </xf>
    <xf numFmtId="3" fontId="88" fillId="0" borderId="83" xfId="92" applyNumberFormat="1" applyFont="1" applyBorder="1" applyAlignment="1">
      <alignment horizontal="right" wrapText="1"/>
    </xf>
    <xf numFmtId="3" fontId="88" fillId="0" borderId="84" xfId="0" applyNumberFormat="1" applyFont="1" applyBorder="1" applyAlignment="1">
      <alignment horizontal="right" wrapText="1"/>
    </xf>
    <xf numFmtId="0" fontId="88" fillId="0" borderId="38" xfId="0" applyFont="1" applyBorder="1" applyAlignment="1">
      <alignment wrapText="1"/>
    </xf>
    <xf numFmtId="0" fontId="23" fillId="0" borderId="63" xfId="92" applyFont="1" applyBorder="1" applyAlignment="1">
      <alignment wrapText="1"/>
    </xf>
    <xf numFmtId="165" fontId="88" fillId="0" borderId="35" xfId="54" applyNumberFormat="1" applyFont="1" applyBorder="1" applyAlignment="1">
      <alignment horizontal="right" wrapText="1"/>
    </xf>
    <xf numFmtId="165" fontId="88" fillId="0" borderId="67" xfId="54" applyNumberFormat="1" applyFont="1" applyBorder="1" applyAlignment="1">
      <alignment horizontal="right" wrapText="1"/>
    </xf>
    <xf numFmtId="3" fontId="86" fillId="0" borderId="81" xfId="92" applyNumberFormat="1" applyFont="1" applyBorder="1" applyAlignment="1">
      <alignment horizontal="right" wrapText="1"/>
    </xf>
    <xf numFmtId="3" fontId="86" fillId="0" borderId="63" xfId="92" applyNumberFormat="1" applyFont="1" applyBorder="1" applyAlignment="1">
      <alignment horizontal="right" wrapText="1"/>
    </xf>
    <xf numFmtId="3" fontId="49" fillId="0" borderId="63" xfId="92" applyNumberFormat="1" applyFont="1" applyBorder="1" applyAlignment="1">
      <alignment horizontal="right" wrapText="1"/>
    </xf>
    <xf numFmtId="0" fontId="88" fillId="0" borderId="57" xfId="0" applyFont="1" applyBorder="1" applyAlignment="1">
      <alignment wrapText="1"/>
    </xf>
    <xf numFmtId="0" fontId="88" fillId="0" borderId="83" xfId="0" applyFont="1" applyBorder="1" applyAlignment="1">
      <alignment wrapText="1"/>
    </xf>
    <xf numFmtId="3" fontId="88" fillId="0" borderId="83" xfId="0" applyNumberFormat="1" applyFont="1" applyBorder="1" applyAlignment="1">
      <alignment horizontal="right" wrapText="1"/>
    </xf>
    <xf numFmtId="0" fontId="92" fillId="0" borderId="68" xfId="92" applyFont="1" applyBorder="1" applyAlignment="1">
      <alignment wrapText="1"/>
    </xf>
    <xf numFmtId="0" fontId="92" fillId="0" borderId="55" xfId="92" applyFont="1" applyBorder="1" applyAlignment="1">
      <alignment wrapText="1"/>
    </xf>
    <xf numFmtId="3" fontId="48" fillId="0" borderId="79" xfId="0" applyNumberFormat="1" applyFont="1" applyBorder="1" applyAlignment="1">
      <alignment horizontal="right" wrapText="1"/>
    </xf>
    <xf numFmtId="3" fontId="48" fillId="0" borderId="55" xfId="92" applyNumberFormat="1" applyFont="1" applyBorder="1" applyAlignment="1">
      <alignment horizontal="right" wrapText="1"/>
    </xf>
    <xf numFmtId="3" fontId="48" fillId="0" borderId="54" xfId="0" applyNumberFormat="1" applyFont="1" applyBorder="1" applyAlignment="1">
      <alignment horizontal="right" wrapText="1"/>
    </xf>
    <xf numFmtId="0" fontId="88" fillId="0" borderId="77" xfId="0" applyFont="1" applyBorder="1" applyAlignment="1">
      <alignment wrapText="1"/>
    </xf>
    <xf numFmtId="0" fontId="88" fillId="0" borderId="81" xfId="0" applyFont="1" applyBorder="1" applyAlignment="1">
      <alignment wrapText="1"/>
    </xf>
    <xf numFmtId="3" fontId="88" fillId="0" borderId="81" xfId="0" applyNumberFormat="1" applyFont="1" applyBorder="1" applyAlignment="1">
      <alignment horizontal="right" wrapText="1"/>
    </xf>
    <xf numFmtId="3" fontId="86" fillId="0" borderId="44" xfId="0" applyNumberFormat="1" applyFont="1" applyBorder="1" applyAlignment="1">
      <alignment horizontal="right" wrapText="1"/>
    </xf>
    <xf numFmtId="3" fontId="86" fillId="0" borderId="83" xfId="92" applyNumberFormat="1" applyFont="1" applyBorder="1" applyAlignment="1">
      <alignment horizontal="right" wrapText="1"/>
    </xf>
    <xf numFmtId="3" fontId="86" fillId="0" borderId="84" xfId="0" applyNumberFormat="1" applyFont="1" applyBorder="1" applyAlignment="1">
      <alignment horizontal="right" wrapText="1"/>
    </xf>
    <xf numFmtId="0" fontId="23" fillId="0" borderId="72" xfId="0" applyFont="1" applyBorder="1" applyAlignment="1"/>
    <xf numFmtId="0" fontId="23" fillId="0" borderId="59" xfId="0" applyFont="1" applyBorder="1" applyAlignment="1"/>
    <xf numFmtId="0" fontId="123" fillId="0" borderId="62" xfId="0" applyFont="1" applyBorder="1" applyAlignment="1"/>
    <xf numFmtId="0" fontId="123" fillId="0" borderId="64" xfId="0" applyFont="1" applyBorder="1" applyAlignment="1"/>
    <xf numFmtId="0" fontId="123" fillId="0" borderId="71" xfId="0" applyFont="1" applyBorder="1" applyAlignment="1"/>
    <xf numFmtId="0" fontId="123" fillId="0" borderId="82" xfId="0" applyFont="1" applyBorder="1" applyAlignment="1"/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0" fontId="82" fillId="27" borderId="20" xfId="84" applyFont="1" applyFill="1" applyBorder="1" applyAlignment="1">
      <alignment wrapText="1"/>
    </xf>
    <xf numFmtId="3" fontId="82" fillId="27" borderId="21" xfId="84" applyNumberFormat="1" applyFont="1" applyFill="1" applyBorder="1"/>
    <xf numFmtId="0" fontId="82" fillId="27" borderId="21" xfId="87" applyFont="1" applyFill="1" applyBorder="1"/>
    <xf numFmtId="3" fontId="82" fillId="27" borderId="21" xfId="82" applyNumberFormat="1" applyFont="1" applyFill="1" applyBorder="1" applyAlignment="1">
      <alignment vertical="center"/>
    </xf>
    <xf numFmtId="3" fontId="82" fillId="27" borderId="22" xfId="82" applyNumberFormat="1" applyFont="1" applyFill="1" applyBorder="1" applyAlignment="1">
      <alignment vertical="center"/>
    </xf>
    <xf numFmtId="0" fontId="38" fillId="0" borderId="85" xfId="82" applyFont="1" applyBorder="1" applyAlignment="1">
      <alignment vertical="center" wrapText="1"/>
    </xf>
    <xf numFmtId="3" fontId="23" fillId="0" borderId="86" xfId="84" applyNumberFormat="1" applyFont="1" applyFill="1" applyBorder="1"/>
    <xf numFmtId="3" fontId="80" fillId="0" borderId="86" xfId="84" applyNumberFormat="1" applyFont="1" applyFill="1" applyBorder="1"/>
    <xf numFmtId="0" fontId="75" fillId="0" borderId="85" xfId="82" applyFont="1" applyBorder="1" applyAlignment="1">
      <alignment vertical="center" wrapText="1"/>
    </xf>
    <xf numFmtId="3" fontId="81" fillId="0" borderId="86" xfId="84" applyNumberFormat="1" applyFont="1" applyFill="1" applyBorder="1"/>
    <xf numFmtId="0" fontId="23" fillId="30" borderId="85" xfId="82" applyFont="1" applyFill="1" applyBorder="1" applyAlignment="1">
      <alignment vertical="center" wrapText="1"/>
    </xf>
    <xf numFmtId="3" fontId="23" fillId="30" borderId="86" xfId="84" applyNumberFormat="1" applyFont="1" applyFill="1" applyBorder="1"/>
    <xf numFmtId="0" fontId="75" fillId="0" borderId="87" xfId="82" applyFont="1" applyBorder="1" applyAlignment="1">
      <alignment vertical="center" wrapText="1"/>
    </xf>
    <xf numFmtId="0" fontId="75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8" fillId="0" borderId="88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1" fillId="0" borderId="25" xfId="84" applyNumberFormat="1" applyFont="1" applyFill="1" applyBorder="1"/>
    <xf numFmtId="0" fontId="75" fillId="0" borderId="73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30" xfId="82" applyNumberFormat="1" applyFont="1" applyFill="1" applyBorder="1" applyAlignment="1">
      <alignment vertical="center"/>
    </xf>
    <xf numFmtId="3" fontId="23" fillId="0" borderId="53" xfId="84" applyNumberFormat="1" applyFont="1" applyFill="1" applyBorder="1"/>
    <xf numFmtId="3" fontId="23" fillId="0" borderId="91" xfId="84" applyNumberFormat="1" applyFont="1" applyFill="1" applyBorder="1"/>
    <xf numFmtId="0" fontId="23" fillId="27" borderId="68" xfId="84" applyFont="1" applyFill="1" applyBorder="1" applyAlignment="1">
      <alignment horizontal="center" vertical="center"/>
    </xf>
    <xf numFmtId="0" fontId="23" fillId="27" borderId="79" xfId="84" applyFont="1" applyFill="1" applyBorder="1" applyAlignment="1">
      <alignment horizontal="center" vertical="center"/>
    </xf>
    <xf numFmtId="0" fontId="23" fillId="27" borderId="41" xfId="84" applyFont="1" applyFill="1" applyBorder="1" applyAlignment="1">
      <alignment horizontal="center" vertical="center"/>
    </xf>
    <xf numFmtId="0" fontId="23" fillId="27" borderId="54" xfId="84" applyFont="1" applyFill="1" applyBorder="1" applyAlignment="1">
      <alignment horizontal="center" vertical="center"/>
    </xf>
    <xf numFmtId="0" fontId="23" fillId="27" borderId="20" xfId="84" applyFont="1" applyFill="1" applyBorder="1" applyAlignment="1">
      <alignment horizontal="center" vertical="center" wrapText="1"/>
    </xf>
    <xf numFmtId="0" fontId="23" fillId="27" borderId="21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right" vertical="center" wrapText="1"/>
    </xf>
    <xf numFmtId="0" fontId="26" fillId="27" borderId="55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center" vertical="center" wrapText="1"/>
    </xf>
    <xf numFmtId="0" fontId="0" fillId="0" borderId="0" xfId="83" applyFont="1" applyBorder="1" applyAlignment="1">
      <alignment horizontal="right"/>
    </xf>
    <xf numFmtId="0" fontId="31" fillId="0" borderId="72" xfId="83" applyFont="1" applyBorder="1" applyAlignment="1">
      <alignment horizontal="center" vertical="center" wrapText="1"/>
    </xf>
    <xf numFmtId="0" fontId="31" fillId="0" borderId="21" xfId="83" applyFont="1" applyBorder="1" applyAlignment="1">
      <alignment horizontal="center" vertical="center" wrapText="1"/>
    </xf>
    <xf numFmtId="0" fontId="99" fillId="0" borderId="40" xfId="83" applyFont="1" applyBorder="1" applyAlignment="1">
      <alignment horizontal="center"/>
    </xf>
    <xf numFmtId="3" fontId="120" fillId="34" borderId="19" xfId="83" applyNumberFormat="1" applyFont="1" applyFill="1" applyBorder="1"/>
    <xf numFmtId="3" fontId="120" fillId="0" borderId="19" xfId="83" applyNumberFormat="1" applyFont="1" applyBorder="1"/>
    <xf numFmtId="0" fontId="99" fillId="0" borderId="21" xfId="83" applyFont="1" applyBorder="1" applyAlignment="1">
      <alignment horizontal="center"/>
    </xf>
    <xf numFmtId="0" fontId="99" fillId="0" borderId="41" xfId="83" applyFont="1" applyBorder="1" applyAlignment="1">
      <alignment horizontal="center"/>
    </xf>
    <xf numFmtId="49" fontId="120" fillId="0" borderId="40" xfId="83" applyNumberFormat="1" applyFont="1" applyBorder="1" applyAlignment="1">
      <alignment horizontal="right"/>
    </xf>
    <xf numFmtId="49" fontId="120" fillId="0" borderId="75" xfId="83" applyNumberFormat="1" applyFont="1" applyBorder="1" applyAlignment="1">
      <alignment horizontal="right"/>
    </xf>
    <xf numFmtId="49" fontId="120" fillId="0" borderId="75" xfId="83" applyNumberFormat="1" applyBorder="1"/>
    <xf numFmtId="3" fontId="31" fillId="0" borderId="21" xfId="83" applyNumberFormat="1" applyFont="1" applyBorder="1"/>
    <xf numFmtId="0" fontId="31" fillId="0" borderId="68" xfId="83" applyFont="1" applyBorder="1" applyAlignment="1">
      <alignment vertical="center" wrapText="1"/>
    </xf>
    <xf numFmtId="0" fontId="99" fillId="0" borderId="68" xfId="83" applyFont="1" applyBorder="1" applyAlignment="1">
      <alignment horizontal="center"/>
    </xf>
    <xf numFmtId="164" fontId="35" fillId="34" borderId="77" xfId="83" applyNumberFormat="1" applyFont="1" applyFill="1" applyBorder="1" applyAlignment="1" applyProtection="1">
      <alignment horizontal="left" vertical="center" wrapText="1"/>
      <protection locked="0"/>
    </xf>
    <xf numFmtId="164" fontId="35" fillId="34" borderId="3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38" xfId="83" applyFont="1" applyFill="1" applyBorder="1" applyAlignment="1">
      <alignment horizontal="left" wrapText="1"/>
    </xf>
    <xf numFmtId="164" fontId="35" fillId="34" borderId="38" xfId="83" applyNumberFormat="1" applyFont="1" applyFill="1" applyBorder="1" applyAlignment="1" applyProtection="1">
      <alignment horizontal="left" vertical="center" wrapText="1" indent="1"/>
      <protection locked="0"/>
    </xf>
    <xf numFmtId="164" fontId="35" fillId="0" borderId="57" xfId="83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68" xfId="83" applyFont="1" applyBorder="1" applyAlignment="1">
      <alignment horizontal="left"/>
    </xf>
    <xf numFmtId="0" fontId="31" fillId="0" borderId="41" xfId="83" applyFont="1" applyBorder="1" applyAlignment="1">
      <alignment horizontal="center" vertical="center" wrapText="1"/>
    </xf>
    <xf numFmtId="3" fontId="120" fillId="34" borderId="42" xfId="83" applyNumberFormat="1" applyFont="1" applyFill="1" applyBorder="1"/>
    <xf numFmtId="3" fontId="120" fillId="34" borderId="36" xfId="83" applyNumberFormat="1" applyFont="1" applyFill="1" applyBorder="1"/>
    <xf numFmtId="3" fontId="120" fillId="34" borderId="45" xfId="83" applyNumberFormat="1" applyFont="1" applyFill="1" applyBorder="1"/>
    <xf numFmtId="3" fontId="120" fillId="34" borderId="36" xfId="83" applyNumberFormat="1" applyFont="1" applyFill="1" applyBorder="1" applyAlignment="1" applyProtection="1">
      <alignment vertical="center" wrapText="1"/>
      <protection locked="0"/>
    </xf>
    <xf numFmtId="3" fontId="120" fillId="0" borderId="45" xfId="83" applyNumberFormat="1" applyFont="1" applyFill="1" applyBorder="1" applyAlignment="1" applyProtection="1">
      <alignment vertical="center" wrapText="1"/>
      <protection locked="0"/>
    </xf>
    <xf numFmtId="3" fontId="31" fillId="0" borderId="41" xfId="83" applyNumberFormat="1" applyFont="1" applyBorder="1"/>
    <xf numFmtId="0" fontId="31" fillId="0" borderId="55" xfId="83" applyFont="1" applyBorder="1" applyAlignment="1">
      <alignment horizontal="center" vertical="center" wrapText="1"/>
    </xf>
    <xf numFmtId="0" fontId="99" fillId="0" borderId="55" xfId="83" applyFont="1" applyBorder="1" applyAlignment="1">
      <alignment horizontal="center"/>
    </xf>
    <xf numFmtId="3" fontId="120" fillId="34" borderId="81" xfId="83" applyNumberFormat="1" applyFont="1" applyFill="1" applyBorder="1"/>
    <xf numFmtId="3" fontId="120" fillId="34" borderId="63" xfId="83" applyNumberFormat="1" applyFont="1" applyFill="1" applyBorder="1"/>
    <xf numFmtId="3" fontId="120" fillId="34" borderId="83" xfId="83" applyNumberFormat="1" applyFont="1" applyFill="1" applyBorder="1"/>
    <xf numFmtId="3" fontId="120" fillId="34" borderId="63" xfId="83" applyNumberFormat="1" applyFont="1" applyFill="1" applyBorder="1" applyAlignment="1" applyProtection="1">
      <alignment vertical="center" wrapText="1"/>
      <protection locked="0"/>
    </xf>
    <xf numFmtId="3" fontId="120" fillId="0" borderId="83" xfId="83" applyNumberFormat="1" applyFont="1" applyFill="1" applyBorder="1" applyAlignment="1" applyProtection="1">
      <alignment vertical="center" wrapText="1"/>
      <protection locked="0"/>
    </xf>
    <xf numFmtId="3" fontId="31" fillId="0" borderId="55" xfId="83" applyNumberFormat="1" applyFont="1" applyBorder="1"/>
    <xf numFmtId="0" fontId="31" fillId="0" borderId="93" xfId="83" applyFont="1" applyBorder="1" applyAlignment="1">
      <alignment horizontal="center" vertical="center" wrapText="1"/>
    </xf>
    <xf numFmtId="0" fontId="99" fillId="0" borderId="93" xfId="83" applyFont="1" applyBorder="1" applyAlignment="1">
      <alignment horizontal="center"/>
    </xf>
    <xf numFmtId="3" fontId="120" fillId="34" borderId="43" xfId="83" applyNumberFormat="1" applyFont="1" applyFill="1" applyBorder="1"/>
    <xf numFmtId="3" fontId="120" fillId="34" borderId="40" xfId="83" applyNumberFormat="1" applyFont="1" applyFill="1" applyBorder="1"/>
    <xf numFmtId="3" fontId="120" fillId="34" borderId="40" xfId="83" applyNumberFormat="1" applyFont="1" applyFill="1" applyBorder="1" applyAlignment="1">
      <alignment vertical="center"/>
    </xf>
    <xf numFmtId="3" fontId="120" fillId="34" borderId="40" xfId="83" applyNumberFormat="1" applyFont="1" applyFill="1" applyBorder="1" applyAlignment="1" applyProtection="1">
      <alignment vertical="center" wrapText="1"/>
      <protection locked="0"/>
    </xf>
    <xf numFmtId="3" fontId="120" fillId="0" borderId="75" xfId="83" applyNumberFormat="1" applyFont="1" applyFill="1" applyBorder="1" applyAlignment="1" applyProtection="1">
      <alignment vertical="center" wrapText="1"/>
      <protection locked="0"/>
    </xf>
    <xf numFmtId="3" fontId="31" fillId="0" borderId="93" xfId="83" applyNumberFormat="1" applyFont="1" applyBorder="1"/>
    <xf numFmtId="3" fontId="120" fillId="34" borderId="63" xfId="83" applyNumberFormat="1" applyFont="1" applyFill="1" applyBorder="1" applyAlignment="1">
      <alignment vertical="center"/>
    </xf>
    <xf numFmtId="0" fontId="31" fillId="0" borderId="79" xfId="83" applyFont="1" applyBorder="1" applyAlignment="1">
      <alignment vertical="center" wrapText="1"/>
    </xf>
    <xf numFmtId="0" fontId="99" fillId="0" borderId="79" xfId="83" applyFont="1" applyBorder="1" applyAlignment="1">
      <alignment horizontal="center"/>
    </xf>
    <xf numFmtId="0" fontId="120" fillId="0" borderId="52" xfId="83" applyFont="1" applyBorder="1" applyAlignment="1">
      <alignment horizontal="left" wrapText="1"/>
    </xf>
    <xf numFmtId="0" fontId="0" fillId="0" borderId="35" xfId="83" applyFont="1" applyBorder="1" applyAlignment="1">
      <alignment horizontal="left" wrapText="1"/>
    </xf>
    <xf numFmtId="0" fontId="120" fillId="0" borderId="35" xfId="83" applyFont="1" applyBorder="1" applyAlignment="1">
      <alignment wrapText="1"/>
    </xf>
    <xf numFmtId="0" fontId="120" fillId="0" borderId="44" xfId="83" applyFont="1" applyBorder="1"/>
    <xf numFmtId="0" fontId="31" fillId="0" borderId="79" xfId="83" applyFont="1" applyBorder="1" applyAlignment="1">
      <alignment horizontal="left"/>
    </xf>
    <xf numFmtId="3" fontId="120" fillId="0" borderId="42" xfId="83" applyNumberFormat="1" applyFont="1" applyBorder="1"/>
    <xf numFmtId="3" fontId="120" fillId="0" borderId="36" xfId="83" applyNumberFormat="1" applyFont="1" applyBorder="1"/>
    <xf numFmtId="3" fontId="120" fillId="0" borderId="36" xfId="83" applyNumberFormat="1" applyFont="1" applyFill="1" applyBorder="1" applyAlignment="1" applyProtection="1">
      <alignment vertical="center" wrapText="1"/>
      <protection locked="0"/>
    </xf>
    <xf numFmtId="3" fontId="120" fillId="0" borderId="45" xfId="83" applyNumberFormat="1" applyFont="1" applyBorder="1"/>
    <xf numFmtId="3" fontId="120" fillId="0" borderId="81" xfId="83" applyNumberFormat="1" applyFont="1" applyBorder="1"/>
    <xf numFmtId="3" fontId="120" fillId="0" borderId="63" xfId="83" applyNumberFormat="1" applyFont="1" applyBorder="1"/>
    <xf numFmtId="3" fontId="120" fillId="0" borderId="63" xfId="83" applyNumberFormat="1" applyFont="1" applyFill="1" applyBorder="1" applyAlignment="1" applyProtection="1">
      <alignment vertical="center" wrapText="1"/>
      <protection locked="0"/>
    </xf>
    <xf numFmtId="3" fontId="120" fillId="0" borderId="83" xfId="83" applyNumberFormat="1" applyFont="1" applyBorder="1"/>
    <xf numFmtId="3" fontId="120" fillId="0" borderId="43" xfId="83" applyNumberFormat="1" applyFont="1" applyBorder="1"/>
    <xf numFmtId="3" fontId="120" fillId="0" borderId="40" xfId="83" applyNumberFormat="1" applyFont="1" applyBorder="1"/>
    <xf numFmtId="3" fontId="120" fillId="0" borderId="75" xfId="83" applyNumberFormat="1" applyFont="1" applyBorder="1"/>
    <xf numFmtId="0" fontId="99" fillId="0" borderId="54" xfId="83" applyFont="1" applyBorder="1" applyAlignment="1">
      <alignment horizontal="center"/>
    </xf>
    <xf numFmtId="3" fontId="120" fillId="0" borderId="78" xfId="83" applyNumberFormat="1" applyFont="1" applyBorder="1"/>
    <xf numFmtId="3" fontId="120" fillId="0" borderId="67" xfId="83" applyNumberFormat="1" applyFont="1" applyBorder="1"/>
    <xf numFmtId="3" fontId="120" fillId="0" borderId="84" xfId="83" applyNumberFormat="1" applyFont="1" applyBorder="1"/>
    <xf numFmtId="3" fontId="31" fillId="0" borderId="54" xfId="83" applyNumberFormat="1" applyFont="1" applyBorder="1"/>
    <xf numFmtId="3" fontId="26" fillId="0" borderId="22" xfId="0" applyNumberFormat="1" applyFont="1" applyBorder="1" applyAlignment="1" applyProtection="1">
      <alignment horizontal="right" vertical="center" indent="1"/>
      <protection locked="0"/>
    </xf>
    <xf numFmtId="0" fontId="26" fillId="0" borderId="68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21" xfId="0" applyFont="1" applyBorder="1" applyAlignment="1" applyProtection="1">
      <alignment horizontal="left" vertical="center" indent="1"/>
      <protection locked="0"/>
    </xf>
    <xf numFmtId="164" fontId="101" fillId="0" borderId="0" xfId="89" applyNumberFormat="1" applyFont="1" applyFill="1" applyAlignment="1">
      <alignment horizontal="right" vertical="center"/>
    </xf>
    <xf numFmtId="0" fontId="1" fillId="0" borderId="28" xfId="89" applyFont="1" applyFill="1" applyBorder="1" applyAlignment="1">
      <alignment horizontal="center" vertical="center" wrapText="1"/>
    </xf>
    <xf numFmtId="0" fontId="1" fillId="0" borderId="29" xfId="89" applyFont="1" applyFill="1" applyBorder="1" applyAlignment="1" applyProtection="1">
      <alignment vertical="center" wrapText="1"/>
      <protection locked="0"/>
    </xf>
    <xf numFmtId="164" fontId="1" fillId="0" borderId="29" xfId="8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0" xfId="89" applyFont="1" applyFill="1" applyBorder="1" applyAlignment="1">
      <alignment horizontal="center" vertical="center" wrapText="1"/>
    </xf>
    <xf numFmtId="0" fontId="31" fillId="0" borderId="21" xfId="89" applyFont="1" applyFill="1" applyBorder="1" applyAlignment="1" applyProtection="1">
      <alignment vertical="center" wrapText="1"/>
    </xf>
    <xf numFmtId="164" fontId="31" fillId="0" borderId="22" xfId="89" applyNumberFormat="1" applyFont="1" applyFill="1" applyBorder="1" applyAlignment="1" applyProtection="1">
      <alignment vertical="center" wrapText="1"/>
    </xf>
    <xf numFmtId="164" fontId="1" fillId="0" borderId="30" xfId="89" applyNumberFormat="1" applyFont="1" applyFill="1" applyBorder="1" applyAlignment="1" applyProtection="1">
      <alignment horizontal="right" vertical="center" wrapText="1" indent="1"/>
      <protection locked="0"/>
    </xf>
    <xf numFmtId="1" fontId="31" fillId="0" borderId="54" xfId="89" applyNumberFormat="1" applyFont="1" applyFill="1" applyBorder="1" applyAlignment="1" applyProtection="1">
      <alignment vertical="center" wrapText="1"/>
    </xf>
    <xf numFmtId="164" fontId="34" fillId="0" borderId="63" xfId="89" applyNumberFormat="1" applyFont="1" applyFill="1" applyBorder="1" applyAlignment="1" applyProtection="1">
      <alignment horizontal="left" vertical="center" wrapText="1" indent="1"/>
    </xf>
    <xf numFmtId="164" fontId="27" fillId="0" borderId="63" xfId="89" applyNumberFormat="1" applyFont="1" applyFill="1" applyBorder="1" applyAlignment="1" applyProtection="1">
      <alignment horizontal="left" vertical="center" wrapText="1" indent="1"/>
      <protection locked="0"/>
    </xf>
    <xf numFmtId="164" fontId="99" fillId="0" borderId="63" xfId="89" applyNumberFormat="1" applyFont="1" applyFill="1" applyBorder="1" applyAlignment="1" applyProtection="1">
      <alignment horizontal="left" vertical="center" wrapText="1" indent="1"/>
    </xf>
    <xf numFmtId="164" fontId="27" fillId="0" borderId="64" xfId="89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35" xfId="54" applyNumberFormat="1" applyFont="1" applyFill="1" applyBorder="1" applyAlignment="1" applyProtection="1">
      <alignment horizontal="center" vertical="center" wrapText="1"/>
      <protection locked="0"/>
    </xf>
    <xf numFmtId="165" fontId="107" fillId="32" borderId="93" xfId="54" applyNumberFormat="1" applyFont="1" applyFill="1" applyBorder="1" applyAlignment="1" applyProtection="1">
      <alignment horizontal="left" vertical="center" wrapText="1" indent="2"/>
    </xf>
    <xf numFmtId="165" fontId="27" fillId="0" borderId="63" xfId="54" applyNumberFormat="1" applyFont="1" applyFill="1" applyBorder="1" applyAlignment="1" applyProtection="1">
      <alignment vertical="center" wrapText="1"/>
    </xf>
    <xf numFmtId="165" fontId="99" fillId="0" borderId="63" xfId="54" applyNumberFormat="1" applyFont="1" applyFill="1" applyBorder="1" applyAlignment="1" applyProtection="1">
      <alignment vertical="center" wrapText="1"/>
    </xf>
    <xf numFmtId="165" fontId="27" fillId="0" borderId="63" xfId="54" applyNumberFormat="1" applyFont="1" applyFill="1" applyBorder="1" applyAlignment="1" applyProtection="1">
      <alignment vertical="center" wrapText="1"/>
      <protection locked="0"/>
    </xf>
    <xf numFmtId="165" fontId="101" fillId="0" borderId="83" xfId="54" applyNumberFormat="1" applyFont="1" applyFill="1" applyBorder="1" applyAlignment="1" applyProtection="1">
      <alignment vertical="center" wrapText="1"/>
    </xf>
    <xf numFmtId="165" fontId="107" fillId="0" borderId="55" xfId="54" applyNumberFormat="1" applyFont="1" applyFill="1" applyBorder="1" applyAlignment="1" applyProtection="1">
      <alignment vertical="center" wrapText="1"/>
    </xf>
    <xf numFmtId="165" fontId="99" fillId="0" borderId="63" xfId="54" applyNumberFormat="1" applyFont="1" applyFill="1" applyBorder="1" applyAlignment="1" applyProtection="1">
      <alignment vertical="center" wrapText="1"/>
      <protection locked="0"/>
    </xf>
    <xf numFmtId="165" fontId="27" fillId="0" borderId="83" xfId="54" applyNumberFormat="1" applyFont="1" applyFill="1" applyBorder="1" applyAlignment="1" applyProtection="1">
      <alignment vertical="center" wrapText="1"/>
      <protection locked="0"/>
    </xf>
    <xf numFmtId="164" fontId="102" fillId="0" borderId="95" xfId="89" applyNumberFormat="1" applyFont="1" applyFill="1" applyBorder="1" applyAlignment="1" applyProtection="1">
      <alignment horizontal="center" vertical="center"/>
    </xf>
    <xf numFmtId="164" fontId="34" fillId="0" borderId="77" xfId="89" applyNumberFormat="1" applyFont="1" applyFill="1" applyBorder="1" applyAlignment="1" applyProtection="1">
      <alignment horizontal="center" vertical="center" wrapText="1"/>
    </xf>
    <xf numFmtId="164" fontId="34" fillId="0" borderId="81" xfId="89" applyNumberFormat="1" applyFont="1" applyFill="1" applyBorder="1" applyAlignment="1" applyProtection="1">
      <alignment horizontal="left" vertical="center" wrapText="1" indent="1"/>
    </xf>
    <xf numFmtId="165" fontId="27" fillId="0" borderId="52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81" xfId="54" applyNumberFormat="1" applyFont="1" applyFill="1" applyBorder="1" applyAlignment="1" applyProtection="1">
      <alignment vertical="center" wrapText="1"/>
    </xf>
    <xf numFmtId="164" fontId="34" fillId="0" borderId="68" xfId="89" applyNumberFormat="1" applyFont="1" applyFill="1" applyBorder="1" applyAlignment="1" applyProtection="1">
      <alignment horizontal="center" vertical="center" wrapText="1"/>
    </xf>
    <xf numFmtId="164" fontId="34" fillId="0" borderId="55" xfId="89" applyNumberFormat="1" applyFont="1" applyFill="1" applyBorder="1" applyAlignment="1" applyProtection="1">
      <alignment horizontal="center" vertical="center" wrapText="1"/>
    </xf>
    <xf numFmtId="164" fontId="34" fillId="0" borderId="79" xfId="89" applyNumberFormat="1" applyFont="1" applyFill="1" applyBorder="1" applyAlignment="1" applyProtection="1">
      <alignment horizontal="center" vertical="center" wrapText="1"/>
    </xf>
    <xf numFmtId="0" fontId="101" fillId="0" borderId="38" xfId="88" applyFont="1" applyFill="1" applyBorder="1" applyAlignment="1" applyProtection="1">
      <alignment horizontal="center" vertical="center"/>
    </xf>
    <xf numFmtId="0" fontId="101" fillId="0" borderId="57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99" fillId="0" borderId="31" xfId="88" applyFont="1" applyFill="1" applyBorder="1" applyAlignment="1" applyProtection="1">
      <alignment horizontal="center" vertical="center" wrapText="1"/>
    </xf>
    <xf numFmtId="0" fontId="101" fillId="0" borderId="77" xfId="88" applyFont="1" applyFill="1" applyBorder="1" applyAlignment="1" applyProtection="1">
      <alignment horizontal="center" vertical="center"/>
    </xf>
    <xf numFmtId="0" fontId="31" fillId="0" borderId="68" xfId="88" applyFont="1" applyFill="1" applyBorder="1" applyAlignment="1">
      <alignment horizontal="center" vertical="center"/>
    </xf>
    <xf numFmtId="0" fontId="35" fillId="0" borderId="77" xfId="88" applyFont="1" applyFill="1" applyBorder="1" applyAlignment="1">
      <alignment horizontal="center" vertical="center"/>
    </xf>
    <xf numFmtId="0" fontId="35" fillId="0" borderId="38" xfId="88" applyFont="1" applyFill="1" applyBorder="1" applyAlignment="1">
      <alignment horizontal="center" vertical="center"/>
    </xf>
    <xf numFmtId="0" fontId="31" fillId="0" borderId="55" xfId="88" applyFont="1" applyFill="1" applyBorder="1" applyAlignment="1">
      <alignment horizontal="center" vertical="center"/>
    </xf>
    <xf numFmtId="0" fontId="35" fillId="0" borderId="81" xfId="88" applyFont="1" applyFill="1" applyBorder="1" applyProtection="1">
      <protection locked="0"/>
    </xf>
    <xf numFmtId="0" fontId="35" fillId="0" borderId="63" xfId="88" applyFont="1" applyFill="1" applyBorder="1" applyProtection="1">
      <protection locked="0"/>
    </xf>
    <xf numFmtId="0" fontId="31" fillId="0" borderId="55" xfId="88" applyFont="1" applyFill="1" applyBorder="1"/>
    <xf numFmtId="0" fontId="31" fillId="0" borderId="79" xfId="88" applyFont="1" applyFill="1" applyBorder="1" applyAlignment="1">
      <alignment horizontal="center" vertical="center"/>
    </xf>
    <xf numFmtId="0" fontId="35" fillId="0" borderId="52" xfId="88" applyFont="1" applyFill="1" applyBorder="1" applyProtection="1">
      <protection locked="0"/>
    </xf>
    <xf numFmtId="0" fontId="35" fillId="0" borderId="35" xfId="88" applyFont="1" applyFill="1" applyBorder="1" applyProtection="1">
      <protection locked="0"/>
    </xf>
    <xf numFmtId="0" fontId="31" fillId="0" borderId="79" xfId="88" applyFont="1" applyFill="1" applyBorder="1"/>
    <xf numFmtId="169" fontId="31" fillId="0" borderId="95" xfId="88" applyNumberFormat="1" applyFont="1" applyFill="1" applyBorder="1" applyAlignment="1">
      <alignment horizontal="center" vertical="center" wrapText="1"/>
    </xf>
    <xf numFmtId="165" fontId="35" fillId="0" borderId="81" xfId="57" applyNumberFormat="1" applyFont="1" applyFill="1" applyBorder="1" applyProtection="1">
      <protection locked="0"/>
    </xf>
    <xf numFmtId="165" fontId="35" fillId="0" borderId="63" xfId="57" applyNumberFormat="1" applyFont="1" applyFill="1" applyBorder="1" applyProtection="1">
      <protection locked="0"/>
    </xf>
    <xf numFmtId="0" fontId="31" fillId="0" borderId="54" xfId="88" applyFont="1" applyFill="1" applyBorder="1" applyAlignment="1">
      <alignment horizontal="center" vertical="center"/>
    </xf>
    <xf numFmtId="165" fontId="35" fillId="0" borderId="78" xfId="57" applyNumberFormat="1" applyFont="1" applyFill="1" applyBorder="1"/>
    <xf numFmtId="165" fontId="35" fillId="0" borderId="67" xfId="57" applyNumberFormat="1" applyFont="1" applyFill="1" applyBorder="1"/>
    <xf numFmtId="0" fontId="31" fillId="0" borderId="55" xfId="88" applyFont="1" applyFill="1" applyBorder="1" applyAlignment="1">
      <alignment horizontal="center" vertical="center" wrapText="1"/>
    </xf>
    <xf numFmtId="0" fontId="101" fillId="0" borderId="81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43" fillId="0" borderId="96" xfId="88" applyFont="1" applyFill="1" applyBorder="1" applyAlignment="1" applyProtection="1"/>
    <xf numFmtId="0" fontId="43" fillId="0" borderId="66" xfId="88" applyFont="1" applyFill="1" applyBorder="1" applyAlignment="1" applyProtection="1"/>
    <xf numFmtId="165" fontId="99" fillId="0" borderId="97" xfId="57" applyNumberFormat="1" applyFont="1" applyFill="1" applyBorder="1" applyProtection="1"/>
    <xf numFmtId="165" fontId="101" fillId="0" borderId="62" xfId="57" applyNumberFormat="1" applyFont="1" applyFill="1" applyBorder="1" applyProtection="1">
      <protection locked="0"/>
    </xf>
    <xf numFmtId="165" fontId="101" fillId="0" borderId="64" xfId="57" applyNumberFormat="1" applyFont="1" applyFill="1" applyBorder="1" applyProtection="1">
      <protection locked="0"/>
    </xf>
    <xf numFmtId="0" fontId="42" fillId="0" borderId="68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 wrapText="1"/>
    </xf>
    <xf numFmtId="168" fontId="43" fillId="0" borderId="78" xfId="0" applyNumberFormat="1" applyFont="1" applyFill="1" applyBorder="1" applyAlignment="1" applyProtection="1">
      <alignment horizontal="right" vertical="center"/>
    </xf>
    <xf numFmtId="168" fontId="45" fillId="0" borderId="67" xfId="0" applyNumberFormat="1" applyFont="1" applyFill="1" applyBorder="1" applyAlignment="1" applyProtection="1">
      <alignment horizontal="right" vertical="center"/>
      <protection locked="0"/>
    </xf>
    <xf numFmtId="168" fontId="43" fillId="0" borderId="71" xfId="0" applyNumberFormat="1" applyFont="1" applyFill="1" applyBorder="1" applyAlignment="1" applyProtection="1">
      <alignment horizontal="right" vertical="center"/>
    </xf>
    <xf numFmtId="168" fontId="45" fillId="0" borderId="82" xfId="0" applyNumberFormat="1" applyFont="1" applyFill="1" applyBorder="1" applyAlignment="1" applyProtection="1">
      <alignment horizontal="right" vertical="center"/>
      <protection locked="0"/>
    </xf>
    <xf numFmtId="0" fontId="40" fillId="0" borderId="55" xfId="0" applyFont="1" applyFill="1" applyBorder="1" applyAlignment="1">
      <alignment horizontal="center" vertical="center"/>
    </xf>
    <xf numFmtId="0" fontId="0" fillId="0" borderId="81" xfId="0" applyFill="1" applyBorder="1" applyAlignment="1" applyProtection="1">
      <alignment horizontal="left" vertical="center" wrapText="1" indent="1"/>
      <protection locked="0"/>
    </xf>
    <xf numFmtId="0" fontId="44" fillId="0" borderId="63" xfId="0" applyFont="1" applyFill="1" applyBorder="1" applyAlignment="1">
      <alignment horizontal="left" vertical="center" indent="5"/>
    </xf>
    <xf numFmtId="0" fontId="1" fillId="0" borderId="63" xfId="0" applyFont="1" applyFill="1" applyBorder="1" applyAlignment="1">
      <alignment horizontal="left" vertical="center" indent="1"/>
    </xf>
    <xf numFmtId="0" fontId="0" fillId="0" borderId="62" xfId="0" applyFill="1" applyBorder="1" applyAlignment="1" applyProtection="1">
      <alignment horizontal="left" vertical="center" wrapText="1" indent="1"/>
      <protection locked="0"/>
    </xf>
    <xf numFmtId="0" fontId="44" fillId="0" borderId="64" xfId="0" applyFont="1" applyFill="1" applyBorder="1" applyAlignment="1">
      <alignment horizontal="left" vertical="center" indent="5"/>
    </xf>
    <xf numFmtId="0" fontId="102" fillId="0" borderId="92" xfId="91" applyFont="1" applyFill="1" applyBorder="1" applyAlignment="1">
      <alignment horizontal="center" vertical="center" wrapText="1"/>
    </xf>
    <xf numFmtId="3" fontId="27" fillId="0" borderId="61" xfId="55" applyNumberFormat="1" applyFont="1" applyFill="1" applyBorder="1" applyAlignment="1" applyProtection="1">
      <alignment horizontal="right" vertical="center"/>
      <protection locked="0"/>
    </xf>
    <xf numFmtId="3" fontId="27" fillId="0" borderId="36" xfId="55" applyNumberFormat="1" applyFont="1" applyFill="1" applyBorder="1" applyAlignment="1" applyProtection="1">
      <alignment horizontal="right" vertical="center"/>
      <protection locked="0"/>
    </xf>
    <xf numFmtId="3" fontId="103" fillId="0" borderId="41" xfId="91" applyNumberFormat="1" applyFont="1" applyFill="1" applyBorder="1" applyAlignment="1" applyProtection="1">
      <alignment horizontal="right" vertical="center"/>
    </xf>
    <xf numFmtId="3" fontId="27" fillId="0" borderId="42" xfId="55" applyNumberFormat="1" applyFont="1" applyFill="1" applyBorder="1" applyAlignment="1" applyProtection="1">
      <alignment horizontal="right" vertical="center"/>
      <protection locked="0"/>
    </xf>
    <xf numFmtId="3" fontId="27" fillId="0" borderId="45" xfId="55" applyNumberFormat="1" applyFont="1" applyFill="1" applyBorder="1" applyAlignment="1" applyProtection="1">
      <alignment horizontal="right" vertical="center"/>
      <protection locked="0"/>
    </xf>
    <xf numFmtId="3" fontId="99" fillId="0" borderId="61" xfId="91" applyNumberFormat="1" applyFont="1" applyFill="1" applyBorder="1" applyAlignment="1" applyProtection="1">
      <alignment horizontal="right" vertical="center"/>
      <protection locked="0"/>
    </xf>
    <xf numFmtId="3" fontId="99" fillId="0" borderId="89" xfId="55" applyNumberFormat="1" applyFont="1" applyFill="1" applyBorder="1" applyAlignment="1" applyProtection="1">
      <alignment horizontal="right" vertical="center"/>
      <protection locked="0"/>
    </xf>
    <xf numFmtId="3" fontId="33" fillId="0" borderId="41" xfId="91" applyNumberFormat="1" applyFont="1" applyFill="1" applyBorder="1" applyAlignment="1">
      <alignment horizontal="right" vertical="center"/>
    </xf>
    <xf numFmtId="3" fontId="27" fillId="0" borderId="39" xfId="55" applyNumberFormat="1" applyFont="1" applyFill="1" applyBorder="1" applyAlignment="1" applyProtection="1">
      <alignment horizontal="right" vertical="center"/>
      <protection locked="0"/>
    </xf>
    <xf numFmtId="3" fontId="27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2" xfId="91" applyNumberFormat="1" applyFont="1" applyFill="1" applyBorder="1" applyAlignment="1" applyProtection="1">
      <alignment horizontal="right" vertical="center"/>
    </xf>
    <xf numFmtId="3" fontId="27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26" xfId="91" applyNumberFormat="1" applyFont="1" applyFill="1" applyBorder="1" applyAlignment="1" applyProtection="1">
      <alignment horizontal="right" vertical="center"/>
      <protection locked="0"/>
    </xf>
    <xf numFmtId="3" fontId="99" fillId="0" borderId="60" xfId="55" quotePrefix="1" applyNumberFormat="1" applyFont="1" applyFill="1" applyBorder="1" applyAlignment="1" applyProtection="1">
      <alignment horizontal="right" vertical="center"/>
      <protection locked="0"/>
    </xf>
    <xf numFmtId="3" fontId="33" fillId="0" borderId="22" xfId="91" applyNumberFormat="1" applyFont="1" applyFill="1" applyBorder="1" applyAlignment="1">
      <alignment horizontal="right" vertical="center"/>
    </xf>
    <xf numFmtId="3" fontId="27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2" fillId="0" borderId="31" xfId="91" quotePrefix="1" applyFont="1" applyFill="1" applyBorder="1" applyAlignment="1">
      <alignment horizontal="center" vertical="center" wrapText="1"/>
    </xf>
    <xf numFmtId="167" fontId="27" fillId="0" borderId="74" xfId="91" applyNumberFormat="1" applyFont="1" applyFill="1" applyBorder="1" applyAlignment="1">
      <alignment horizontal="center" vertical="center"/>
    </xf>
    <xf numFmtId="167" fontId="27" fillId="0" borderId="38" xfId="91" applyNumberFormat="1" applyFont="1" applyFill="1" applyBorder="1" applyAlignment="1">
      <alignment horizontal="center" vertical="center"/>
    </xf>
    <xf numFmtId="167" fontId="103" fillId="0" borderId="68" xfId="91" applyNumberFormat="1" applyFont="1" applyFill="1" applyBorder="1" applyAlignment="1">
      <alignment horizontal="center" vertical="center"/>
    </xf>
    <xf numFmtId="167" fontId="27" fillId="0" borderId="77" xfId="91" applyNumberFormat="1" applyFont="1" applyFill="1" applyBorder="1" applyAlignment="1">
      <alignment horizontal="center" vertical="center"/>
    </xf>
    <xf numFmtId="167" fontId="27" fillId="0" borderId="57" xfId="91" applyNumberFormat="1" applyFont="1" applyFill="1" applyBorder="1" applyAlignment="1">
      <alignment horizontal="center" vertical="center"/>
    </xf>
    <xf numFmtId="167" fontId="99" fillId="0" borderId="74" xfId="91" applyNumberFormat="1" applyFont="1" applyFill="1" applyBorder="1" applyAlignment="1">
      <alignment horizontal="center" vertical="center"/>
    </xf>
    <xf numFmtId="167" fontId="99" fillId="0" borderId="73" xfId="91" applyNumberFormat="1" applyFont="1" applyFill="1" applyBorder="1" applyAlignment="1">
      <alignment horizontal="center" vertical="center"/>
    </xf>
    <xf numFmtId="167" fontId="33" fillId="0" borderId="68" xfId="91" applyNumberFormat="1" applyFont="1" applyFill="1" applyBorder="1" applyAlignment="1">
      <alignment horizontal="center" vertical="center"/>
    </xf>
    <xf numFmtId="167" fontId="27" fillId="0" borderId="56" xfId="91" applyNumberFormat="1" applyFont="1" applyFill="1" applyBorder="1" applyAlignment="1">
      <alignment horizontal="center" vertical="center"/>
    </xf>
    <xf numFmtId="0" fontId="102" fillId="0" borderId="95" xfId="9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 indent="1"/>
    </xf>
    <xf numFmtId="0" fontId="27" fillId="0" borderId="63" xfId="91" applyFont="1" applyFill="1" applyBorder="1" applyAlignment="1">
      <alignment horizontal="left" vertical="center" wrapText="1" indent="1"/>
    </xf>
    <xf numFmtId="0" fontId="103" fillId="0" borderId="55" xfId="91" applyFont="1" applyFill="1" applyBorder="1" applyAlignment="1">
      <alignment horizontal="left" vertical="center" wrapText="1" indent="1"/>
    </xf>
    <xf numFmtId="0" fontId="27" fillId="0" borderId="81" xfId="91" applyFont="1" applyFill="1" applyBorder="1" applyAlignment="1">
      <alignment horizontal="left" vertical="center" wrapText="1" indent="1"/>
    </xf>
    <xf numFmtId="0" fontId="27" fillId="0" borderId="83" xfId="91" applyFont="1" applyFill="1" applyBorder="1" applyAlignment="1">
      <alignment horizontal="left" vertical="center" wrapText="1" indent="1"/>
    </xf>
    <xf numFmtId="0" fontId="99" fillId="0" borderId="62" xfId="91" applyFont="1" applyFill="1" applyBorder="1" applyAlignment="1">
      <alignment horizontal="left" vertical="center" wrapText="1" indent="1"/>
    </xf>
    <xf numFmtId="0" fontId="99" fillId="0" borderId="98" xfId="91" applyFont="1" applyFill="1" applyBorder="1" applyAlignment="1">
      <alignment horizontal="left" vertical="center" wrapText="1" indent="1"/>
    </xf>
    <xf numFmtId="0" fontId="33" fillId="0" borderId="55" xfId="91" applyFont="1" applyFill="1" applyBorder="1" applyAlignment="1">
      <alignment horizontal="left" vertical="center" wrapText="1" indent="1"/>
    </xf>
    <xf numFmtId="0" fontId="102" fillId="0" borderId="95" xfId="91" applyFont="1" applyFill="1" applyBorder="1" applyAlignment="1">
      <alignment horizontal="center" vertical="center" wrapText="1"/>
    </xf>
    <xf numFmtId="3" fontId="27" fillId="0" borderId="62" xfId="91" applyNumberFormat="1" applyFont="1" applyFill="1" applyBorder="1" applyAlignment="1" applyProtection="1">
      <alignment horizontal="right" vertical="center"/>
      <protection locked="0"/>
    </xf>
    <xf numFmtId="3" fontId="27" fillId="0" borderId="63" xfId="91" applyNumberFormat="1" applyFont="1" applyFill="1" applyBorder="1" applyAlignment="1" applyProtection="1">
      <alignment horizontal="right" vertical="center"/>
      <protection locked="0"/>
    </xf>
    <xf numFmtId="3" fontId="27" fillId="0" borderId="83" xfId="91" applyNumberFormat="1" applyFont="1" applyFill="1" applyBorder="1" applyAlignment="1" applyProtection="1">
      <alignment horizontal="right" vertical="center"/>
      <protection locked="0"/>
    </xf>
    <xf numFmtId="0" fontId="27" fillId="0" borderId="38" xfId="91" quotePrefix="1" applyFont="1" applyFill="1" applyBorder="1" applyAlignment="1">
      <alignment horizontal="left" vertical="center" wrapText="1" indent="1"/>
    </xf>
    <xf numFmtId="0" fontId="27" fillId="0" borderId="77" xfId="91" applyFont="1" applyFill="1" applyBorder="1" applyAlignment="1">
      <alignment horizontal="left" vertical="center" wrapText="1" indent="1"/>
    </xf>
    <xf numFmtId="0" fontId="27" fillId="0" borderId="56" xfId="91" quotePrefix="1" applyFont="1" applyFill="1" applyBorder="1" applyAlignment="1">
      <alignment horizontal="left" vertical="center" wrapText="1" indent="1"/>
    </xf>
    <xf numFmtId="0" fontId="42" fillId="0" borderId="22" xfId="91" applyFont="1" applyFill="1" applyBorder="1" applyAlignment="1">
      <alignment horizontal="center" vertical="center"/>
    </xf>
    <xf numFmtId="0" fontId="42" fillId="0" borderId="41" xfId="91" applyFont="1" applyFill="1" applyBorder="1" applyAlignment="1">
      <alignment horizontal="center" vertical="center"/>
    </xf>
    <xf numFmtId="0" fontId="108" fillId="0" borderId="49" xfId="91" applyNumberFormat="1" applyFont="1" applyFill="1" applyBorder="1" applyAlignment="1" applyProtection="1">
      <alignment horizontal="center" vertical="center"/>
    </xf>
    <xf numFmtId="0" fontId="108" fillId="0" borderId="50" xfId="91" applyNumberFormat="1" applyFont="1" applyFill="1" applyBorder="1" applyAlignment="1" applyProtection="1">
      <alignment horizontal="center" vertical="center"/>
    </xf>
    <xf numFmtId="0" fontId="108" fillId="0" borderId="96" xfId="91" applyNumberFormat="1" applyFont="1" applyFill="1" applyBorder="1" applyAlignment="1" applyProtection="1">
      <alignment horizontal="center" vertical="center"/>
    </xf>
    <xf numFmtId="0" fontId="108" fillId="0" borderId="55" xfId="91" applyNumberFormat="1" applyFont="1" applyFill="1" applyBorder="1" applyAlignment="1" applyProtection="1">
      <alignment horizontal="center" vertical="center"/>
    </xf>
    <xf numFmtId="0" fontId="25" fillId="0" borderId="55" xfId="95" applyFont="1" applyFill="1" applyBorder="1" applyAlignment="1" applyProtection="1">
      <alignment horizontal="center" vertical="center" wrapText="1"/>
    </xf>
    <xf numFmtId="0" fontId="26" fillId="0" borderId="62" xfId="95" applyFont="1" applyFill="1" applyBorder="1" applyAlignment="1" applyProtection="1">
      <alignment vertical="center" wrapText="1"/>
    </xf>
    <xf numFmtId="0" fontId="30" fillId="0" borderId="81" xfId="95" applyFont="1" applyFill="1" applyBorder="1" applyAlignment="1" applyProtection="1">
      <alignment vertical="center" wrapText="1"/>
    </xf>
    <xf numFmtId="0" fontId="26" fillId="0" borderId="63" xfId="95" applyFont="1" applyFill="1" applyBorder="1" applyAlignment="1" applyProtection="1">
      <alignment vertical="center" wrapText="1"/>
    </xf>
    <xf numFmtId="0" fontId="30" fillId="0" borderId="63" xfId="95" applyFont="1" applyFill="1" applyBorder="1" applyAlignment="1" applyProtection="1">
      <alignment vertical="center" wrapText="1"/>
    </xf>
    <xf numFmtId="0" fontId="29" fillId="0" borderId="63" xfId="95" applyFont="1" applyFill="1" applyBorder="1" applyAlignment="1" applyProtection="1">
      <alignment horizontal="left" vertical="center" wrapText="1" indent="1"/>
    </xf>
    <xf numFmtId="0" fontId="37" fillId="0" borderId="63" xfId="95" applyFont="1" applyFill="1" applyBorder="1" applyAlignment="1" applyProtection="1">
      <alignment vertical="center" wrapText="1"/>
    </xf>
    <xf numFmtId="0" fontId="37" fillId="0" borderId="83" xfId="95" applyFont="1" applyFill="1" applyBorder="1" applyAlignment="1" applyProtection="1">
      <alignment vertical="center" wrapText="1"/>
    </xf>
    <xf numFmtId="0" fontId="23" fillId="0" borderId="55" xfId="95" applyFont="1" applyFill="1" applyBorder="1" applyAlignment="1" applyProtection="1">
      <alignment vertical="center" wrapText="1"/>
    </xf>
    <xf numFmtId="0" fontId="25" fillId="0" borderId="79" xfId="95" applyFont="1" applyFill="1" applyBorder="1" applyAlignment="1" applyProtection="1">
      <alignment horizontal="center" vertical="center" wrapText="1"/>
    </xf>
    <xf numFmtId="167" fontId="27" fillId="0" borderId="70" xfId="94" applyNumberFormat="1" applyFont="1" applyFill="1" applyBorder="1" applyAlignment="1" applyProtection="1">
      <alignment horizontal="center" vertical="center"/>
    </xf>
    <xf numFmtId="167" fontId="27" fillId="0" borderId="52" xfId="94" applyNumberFormat="1" applyFont="1" applyFill="1" applyBorder="1" applyAlignment="1" applyProtection="1">
      <alignment horizontal="center" vertical="center"/>
    </xf>
    <xf numFmtId="167" fontId="101" fillId="0" borderId="52" xfId="94" applyNumberFormat="1" applyFont="1" applyFill="1" applyBorder="1" applyAlignment="1" applyProtection="1">
      <alignment horizontal="center" vertical="center"/>
    </xf>
    <xf numFmtId="167" fontId="45" fillId="0" borderId="0" xfId="94" applyNumberFormat="1" applyFont="1" applyFill="1" applyBorder="1" applyAlignment="1" applyProtection="1">
      <alignment horizontal="center" vertical="center"/>
    </xf>
    <xf numFmtId="167" fontId="115" fillId="0" borderId="79" xfId="94" applyNumberFormat="1" applyFont="1" applyFill="1" applyBorder="1" applyAlignment="1" applyProtection="1">
      <alignment horizontal="center" vertical="center"/>
    </xf>
    <xf numFmtId="0" fontId="25" fillId="0" borderId="54" xfId="95" applyFont="1" applyFill="1" applyBorder="1" applyAlignment="1" applyProtection="1">
      <alignment horizontal="center" vertical="center" wrapText="1"/>
    </xf>
    <xf numFmtId="3" fontId="28" fillId="0" borderId="71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7" xfId="95" applyNumberFormat="1" applyFont="1" applyFill="1" applyBorder="1" applyAlignment="1" applyProtection="1">
      <alignment horizontal="right" vertical="center" wrapText="1"/>
    </xf>
    <xf numFmtId="3" fontId="114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</xf>
    <xf numFmtId="3" fontId="26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7" xfId="95" applyNumberFormat="1" applyFont="1" applyFill="1" applyBorder="1" applyAlignment="1" applyProtection="1">
      <alignment horizontal="right" vertical="center" wrapText="1"/>
    </xf>
    <xf numFmtId="3" fontId="37" fillId="0" borderId="84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4" xfId="95" applyNumberFormat="1" applyFont="1" applyFill="1" applyBorder="1" applyAlignment="1" applyProtection="1">
      <alignment horizontal="right" vertical="center" wrapText="1"/>
    </xf>
    <xf numFmtId="3" fontId="28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81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3" xfId="95" applyNumberFormat="1" applyFont="1" applyFill="1" applyBorder="1" applyAlignment="1" applyProtection="1">
      <alignment horizontal="right" vertical="center" wrapText="1"/>
    </xf>
    <xf numFmtId="3" fontId="114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</xf>
    <xf numFmtId="3" fontId="26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3" xfId="95" applyNumberFormat="1" applyFont="1" applyFill="1" applyBorder="1" applyAlignment="1" applyProtection="1">
      <alignment horizontal="right" vertical="center" wrapText="1"/>
    </xf>
    <xf numFmtId="3" fontId="37" fillId="0" borderId="83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5" xfId="95" applyNumberFormat="1" applyFont="1" applyFill="1" applyBorder="1" applyAlignment="1" applyProtection="1">
      <alignment horizontal="right" vertical="center" wrapText="1"/>
    </xf>
    <xf numFmtId="167" fontId="34" fillId="0" borderId="68" xfId="91" applyNumberFormat="1" applyFont="1" applyFill="1" applyBorder="1" applyAlignment="1">
      <alignment horizontal="center" vertical="center"/>
    </xf>
    <xf numFmtId="167" fontId="102" fillId="0" borderId="68" xfId="91" applyNumberFormat="1" applyFont="1" applyFill="1" applyBorder="1" applyAlignment="1">
      <alignment horizontal="center" vertical="center"/>
    </xf>
    <xf numFmtId="167" fontId="34" fillId="0" borderId="99" xfId="91" applyNumberFormat="1" applyFont="1" applyFill="1" applyBorder="1" applyAlignment="1">
      <alignment horizontal="center" vertical="center"/>
    </xf>
    <xf numFmtId="167" fontId="102" fillId="0" borderId="31" xfId="91" applyNumberFormat="1" applyFont="1" applyFill="1" applyBorder="1" applyAlignment="1">
      <alignment horizontal="center" vertical="center"/>
    </xf>
    <xf numFmtId="167" fontId="99" fillId="0" borderId="68" xfId="91" applyNumberFormat="1" applyFont="1" applyFill="1" applyBorder="1" applyAlignment="1">
      <alignment horizontal="center" vertical="center"/>
    </xf>
    <xf numFmtId="167" fontId="31" fillId="0" borderId="68" xfId="91" applyNumberFormat="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/>
    </xf>
    <xf numFmtId="0" fontId="27" fillId="0" borderId="63" xfId="91" applyFont="1" applyFill="1" applyBorder="1" applyAlignment="1">
      <alignment horizontal="left" vertical="center" wrapText="1"/>
    </xf>
    <xf numFmtId="0" fontId="27" fillId="0" borderId="83" xfId="91" applyFont="1" applyFill="1" applyBorder="1" applyAlignment="1">
      <alignment horizontal="left" vertical="center" wrapText="1"/>
    </xf>
    <xf numFmtId="0" fontId="34" fillId="0" borderId="55" xfId="91" applyFont="1" applyFill="1" applyBorder="1" applyAlignment="1">
      <alignment horizontal="left" vertical="center" wrapText="1"/>
    </xf>
    <xf numFmtId="0" fontId="102" fillId="0" borderId="55" xfId="91" applyFont="1" applyFill="1" applyBorder="1" applyAlignment="1">
      <alignment horizontal="left" vertical="center" wrapText="1"/>
    </xf>
    <xf numFmtId="0" fontId="27" fillId="0" borderId="81" xfId="91" applyFont="1" applyFill="1" applyBorder="1" applyAlignment="1">
      <alignment horizontal="left" vertical="center" wrapText="1"/>
    </xf>
    <xf numFmtId="0" fontId="34" fillId="0" borderId="97" xfId="91" applyFont="1" applyFill="1" applyBorder="1" applyAlignment="1">
      <alignment horizontal="left" vertical="center" wrapText="1"/>
    </xf>
    <xf numFmtId="0" fontId="102" fillId="0" borderId="95" xfId="91" applyFont="1" applyFill="1" applyBorder="1" applyAlignment="1">
      <alignment horizontal="left" vertical="center" wrapText="1"/>
    </xf>
    <xf numFmtId="0" fontId="42" fillId="0" borderId="55" xfId="91" applyFont="1" applyFill="1" applyBorder="1" applyAlignment="1">
      <alignment horizontal="left" vertical="center" wrapText="1"/>
    </xf>
    <xf numFmtId="3" fontId="27" fillId="0" borderId="52" xfId="91" applyNumberFormat="1" applyFont="1" applyFill="1" applyBorder="1" applyAlignment="1" applyProtection="1">
      <alignment horizontal="right" vertical="center"/>
      <protection locked="0"/>
    </xf>
    <xf numFmtId="3" fontId="27" fillId="0" borderId="35" xfId="91" applyNumberFormat="1" applyFont="1" applyFill="1" applyBorder="1" applyAlignment="1" applyProtection="1">
      <alignment horizontal="right" vertical="center"/>
      <protection locked="0"/>
    </xf>
    <xf numFmtId="3" fontId="27" fillId="0" borderId="44" xfId="91" applyNumberFormat="1" applyFont="1" applyFill="1" applyBorder="1" applyAlignment="1" applyProtection="1">
      <alignment horizontal="right" vertical="center"/>
      <protection locked="0"/>
    </xf>
    <xf numFmtId="3" fontId="41" fillId="0" borderId="79" xfId="91" applyNumberFormat="1" applyFont="1" applyFill="1" applyBorder="1" applyAlignment="1">
      <alignment vertical="center"/>
    </xf>
    <xf numFmtId="3" fontId="27" fillId="0" borderId="44" xfId="91" applyNumberFormat="1" applyFont="1" applyFill="1" applyBorder="1" applyAlignment="1" applyProtection="1">
      <alignment vertical="center"/>
      <protection locked="0"/>
    </xf>
    <xf numFmtId="3" fontId="24" fillId="0" borderId="79" xfId="91" applyNumberFormat="1" applyFont="1" applyFill="1" applyBorder="1" applyAlignment="1">
      <alignment vertical="center"/>
    </xf>
    <xf numFmtId="3" fontId="27" fillId="0" borderId="52" xfId="91" applyNumberFormat="1" applyFont="1" applyFill="1" applyBorder="1" applyAlignment="1" applyProtection="1">
      <alignment vertical="center"/>
      <protection locked="0"/>
    </xf>
    <xf numFmtId="3" fontId="27" fillId="0" borderId="35" xfId="91" applyNumberFormat="1" applyFont="1" applyFill="1" applyBorder="1" applyAlignment="1" applyProtection="1">
      <alignment vertical="center"/>
      <protection locked="0"/>
    </xf>
    <xf numFmtId="3" fontId="41" fillId="0" borderId="79" xfId="91" applyNumberFormat="1" applyFont="1" applyFill="1" applyBorder="1" applyAlignment="1" applyProtection="1">
      <alignment vertical="center"/>
    </xf>
    <xf numFmtId="3" fontId="41" fillId="0" borderId="66" xfId="91" applyNumberFormat="1" applyFont="1" applyFill="1" applyBorder="1" applyAlignment="1" applyProtection="1">
      <alignment vertical="center"/>
    </xf>
    <xf numFmtId="3" fontId="24" fillId="0" borderId="79" xfId="91" applyNumberFormat="1" applyFont="1" applyFill="1" applyBorder="1" applyAlignment="1" applyProtection="1">
      <alignment vertical="center"/>
    </xf>
    <xf numFmtId="3" fontId="33" fillId="33" borderId="79" xfId="91" applyNumberFormat="1" applyFont="1" applyFill="1" applyBorder="1" applyAlignment="1" applyProtection="1">
      <alignment vertical="center"/>
    </xf>
    <xf numFmtId="3" fontId="27" fillId="0" borderId="78" xfId="91" applyNumberFormat="1" applyFont="1" applyFill="1" applyBorder="1" applyAlignment="1" applyProtection="1">
      <alignment horizontal="right" vertical="center"/>
      <protection locked="0"/>
    </xf>
    <xf numFmtId="3" fontId="27" fillId="0" borderId="67" xfId="91" applyNumberFormat="1" applyFont="1" applyFill="1" applyBorder="1" applyAlignment="1" applyProtection="1">
      <alignment horizontal="right" vertical="center"/>
      <protection locked="0"/>
    </xf>
    <xf numFmtId="3" fontId="27" fillId="0" borderId="84" xfId="91" applyNumberFormat="1" applyFont="1" applyFill="1" applyBorder="1" applyAlignment="1" applyProtection="1">
      <alignment horizontal="right" vertical="center"/>
      <protection locked="0"/>
    </xf>
    <xf numFmtId="3" fontId="41" fillId="0" borderId="54" xfId="91" applyNumberFormat="1" applyFont="1" applyFill="1" applyBorder="1" applyAlignment="1">
      <alignment vertical="center"/>
    </xf>
    <xf numFmtId="3" fontId="27" fillId="0" borderId="84" xfId="91" applyNumberFormat="1" applyFont="1" applyFill="1" applyBorder="1" applyAlignment="1" applyProtection="1">
      <alignment vertical="center"/>
      <protection locked="0"/>
    </xf>
    <xf numFmtId="3" fontId="24" fillId="0" borderId="54" xfId="91" applyNumberFormat="1" applyFont="1" applyFill="1" applyBorder="1" applyAlignment="1">
      <alignment vertical="center"/>
    </xf>
    <xf numFmtId="3" fontId="27" fillId="0" borderId="78" xfId="91" applyNumberFormat="1" applyFont="1" applyFill="1" applyBorder="1" applyAlignment="1" applyProtection="1">
      <alignment vertical="center"/>
      <protection locked="0"/>
    </xf>
    <xf numFmtId="3" fontId="27" fillId="0" borderId="67" xfId="91" applyNumberFormat="1" applyFont="1" applyFill="1" applyBorder="1" applyAlignment="1" applyProtection="1">
      <alignment vertical="center"/>
      <protection locked="0"/>
    </xf>
    <xf numFmtId="3" fontId="41" fillId="0" borderId="54" xfId="91" applyNumberFormat="1" applyFont="1" applyFill="1" applyBorder="1" applyAlignment="1" applyProtection="1">
      <alignment vertical="center"/>
    </xf>
    <xf numFmtId="3" fontId="41" fillId="0" borderId="94" xfId="91" applyNumberFormat="1" applyFont="1" applyFill="1" applyBorder="1" applyAlignment="1" applyProtection="1">
      <alignment vertical="center"/>
    </xf>
    <xf numFmtId="3" fontId="24" fillId="0" borderId="54" xfId="91" applyNumberFormat="1" applyFont="1" applyFill="1" applyBorder="1" applyAlignment="1" applyProtection="1">
      <alignment vertical="center"/>
    </xf>
    <xf numFmtId="3" fontId="33" fillId="0" borderId="54" xfId="91" applyNumberFormat="1" applyFont="1" applyFill="1" applyBorder="1" applyAlignment="1" applyProtection="1">
      <alignment vertical="center"/>
    </xf>
    <xf numFmtId="3" fontId="41" fillId="0" borderId="55" xfId="91" applyNumberFormat="1" applyFont="1" applyFill="1" applyBorder="1" applyAlignment="1">
      <alignment vertical="center"/>
    </xf>
    <xf numFmtId="3" fontId="27" fillId="0" borderId="83" xfId="91" applyNumberFormat="1" applyFont="1" applyFill="1" applyBorder="1" applyAlignment="1" applyProtection="1">
      <alignment vertical="center"/>
      <protection locked="0"/>
    </xf>
    <xf numFmtId="3" fontId="24" fillId="0" borderId="55" xfId="91" applyNumberFormat="1" applyFont="1" applyFill="1" applyBorder="1" applyAlignment="1">
      <alignment vertical="center"/>
    </xf>
    <xf numFmtId="3" fontId="27" fillId="0" borderId="81" xfId="91" applyNumberFormat="1" applyFont="1" applyFill="1" applyBorder="1" applyAlignment="1" applyProtection="1">
      <alignment vertical="center"/>
      <protection locked="0"/>
    </xf>
    <xf numFmtId="3" fontId="27" fillId="0" borderId="63" xfId="91" applyNumberFormat="1" applyFont="1" applyFill="1" applyBorder="1" applyAlignment="1" applyProtection="1">
      <alignment vertical="center"/>
      <protection locked="0"/>
    </xf>
    <xf numFmtId="3" fontId="41" fillId="0" borderId="55" xfId="91" applyNumberFormat="1" applyFont="1" applyFill="1" applyBorder="1" applyAlignment="1" applyProtection="1">
      <alignment vertical="center"/>
    </xf>
    <xf numFmtId="3" fontId="41" fillId="0" borderId="97" xfId="91" applyNumberFormat="1" applyFont="1" applyFill="1" applyBorder="1" applyAlignment="1" applyProtection="1">
      <alignment vertical="center"/>
    </xf>
    <xf numFmtId="3" fontId="24" fillId="0" borderId="55" xfId="91" applyNumberFormat="1" applyFont="1" applyFill="1" applyBorder="1" applyAlignment="1" applyProtection="1">
      <alignment vertical="center"/>
    </xf>
    <xf numFmtId="3" fontId="33" fillId="33" borderId="55" xfId="91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 wrapText="1"/>
    </xf>
    <xf numFmtId="0" fontId="26" fillId="0" borderId="81" xfId="95" applyFont="1" applyFill="1" applyBorder="1" applyAlignment="1" applyProtection="1">
      <alignment vertical="center" wrapText="1"/>
    </xf>
    <xf numFmtId="49" fontId="34" fillId="0" borderId="79" xfId="94" applyNumberFormat="1" applyFont="1" applyFill="1" applyBorder="1" applyAlignment="1" applyProtection="1">
      <alignment horizontal="center" vertical="center"/>
    </xf>
    <xf numFmtId="167" fontId="27" fillId="0" borderId="35" xfId="94" applyNumberFormat="1" applyFont="1" applyFill="1" applyBorder="1" applyAlignment="1" applyProtection="1">
      <alignment horizontal="center" vertical="center"/>
    </xf>
    <xf numFmtId="167" fontId="36" fillId="0" borderId="35" xfId="94" applyNumberFormat="1" applyFont="1" applyFill="1" applyBorder="1" applyAlignment="1" applyProtection="1">
      <alignment horizontal="center" vertical="center"/>
    </xf>
    <xf numFmtId="49" fontId="34" fillId="0" borderId="54" xfId="94" applyNumberFormat="1" applyFont="1" applyFill="1" applyBorder="1" applyAlignment="1" applyProtection="1">
      <alignment horizontal="center" vertical="center"/>
    </xf>
    <xf numFmtId="3" fontId="27" fillId="0" borderId="78" xfId="94" applyNumberFormat="1" applyFont="1" applyFill="1" applyBorder="1" applyAlignment="1" applyProtection="1">
      <alignment vertical="center"/>
      <protection locked="0"/>
    </xf>
    <xf numFmtId="3" fontId="27" fillId="0" borderId="67" xfId="94" applyNumberFormat="1" applyFont="1" applyFill="1" applyBorder="1" applyAlignment="1" applyProtection="1">
      <alignment vertical="center"/>
      <protection locked="0"/>
    </xf>
    <xf numFmtId="3" fontId="102" fillId="0" borderId="67" xfId="94" applyNumberFormat="1" applyFont="1" applyFill="1" applyBorder="1" applyAlignment="1" applyProtection="1">
      <alignment vertical="center"/>
    </xf>
    <xf numFmtId="3" fontId="101" fillId="0" borderId="67" xfId="94" applyNumberFormat="1" applyFont="1" applyFill="1" applyBorder="1" applyAlignment="1" applyProtection="1">
      <alignment vertical="center"/>
      <protection locked="0"/>
    </xf>
    <xf numFmtId="3" fontId="43" fillId="0" borderId="67" xfId="94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/>
    </xf>
    <xf numFmtId="3" fontId="27" fillId="0" borderId="81" xfId="94" applyNumberFormat="1" applyFont="1" applyFill="1" applyBorder="1" applyAlignment="1" applyProtection="1">
      <alignment vertical="center"/>
      <protection locked="0"/>
    </xf>
    <xf numFmtId="3" fontId="27" fillId="0" borderId="63" xfId="94" applyNumberFormat="1" applyFont="1" applyFill="1" applyBorder="1" applyAlignment="1" applyProtection="1">
      <alignment vertical="center"/>
      <protection locked="0"/>
    </xf>
    <xf numFmtId="3" fontId="102" fillId="0" borderId="63" xfId="94" applyNumberFormat="1" applyFont="1" applyFill="1" applyBorder="1" applyAlignment="1" applyProtection="1">
      <alignment vertical="center"/>
    </xf>
    <xf numFmtId="3" fontId="101" fillId="0" borderId="63" xfId="94" applyNumberFormat="1" applyFont="1" applyFill="1" applyBorder="1" applyAlignment="1" applyProtection="1">
      <alignment vertical="center"/>
      <protection locked="0"/>
    </xf>
    <xf numFmtId="3" fontId="43" fillId="0" borderId="63" xfId="94" applyNumberFormat="1" applyFont="1" applyFill="1" applyBorder="1" applyAlignment="1" applyProtection="1">
      <alignment vertical="center"/>
    </xf>
    <xf numFmtId="167" fontId="36" fillId="0" borderId="44" xfId="94" applyNumberFormat="1" applyFont="1" applyFill="1" applyBorder="1" applyAlignment="1" applyProtection="1">
      <alignment horizontal="center" vertical="center"/>
    </xf>
    <xf numFmtId="3" fontId="43" fillId="0" borderId="83" xfId="94" applyNumberFormat="1" applyFont="1" applyFill="1" applyBorder="1" applyAlignment="1" applyProtection="1">
      <alignment vertical="center"/>
      <protection locked="0"/>
    </xf>
    <xf numFmtId="3" fontId="43" fillId="0" borderId="84" xfId="94" applyNumberFormat="1" applyFont="1" applyFill="1" applyBorder="1" applyAlignment="1" applyProtection="1">
      <alignment vertical="center"/>
      <protection locked="0"/>
    </xf>
    <xf numFmtId="0" fontId="42" fillId="0" borderId="55" xfId="94" applyFont="1" applyFill="1" applyBorder="1" applyAlignment="1" applyProtection="1">
      <alignment horizontal="left" vertical="center" wrapText="1"/>
    </xf>
    <xf numFmtId="167" fontId="35" fillId="0" borderId="79" xfId="94" applyNumberFormat="1" applyFont="1" applyFill="1" applyBorder="1" applyAlignment="1" applyProtection="1">
      <alignment horizontal="center" vertical="center"/>
    </xf>
    <xf numFmtId="3" fontId="42" fillId="0" borderId="55" xfId="94" applyNumberFormat="1" applyFont="1" applyFill="1" applyBorder="1" applyAlignment="1" applyProtection="1">
      <alignment vertical="center"/>
    </xf>
    <xf numFmtId="3" fontId="42" fillId="0" borderId="54" xfId="94" applyNumberFormat="1" applyFont="1" applyFill="1" applyBorder="1" applyAlignment="1" applyProtection="1">
      <alignment vertical="center"/>
    </xf>
    <xf numFmtId="0" fontId="50" fillId="0" borderId="68" xfId="0" applyFont="1" applyBorder="1" applyAlignment="1" applyProtection="1">
      <alignment horizontal="center" vertical="center" wrapText="1"/>
    </xf>
    <xf numFmtId="0" fontId="49" fillId="0" borderId="77" xfId="0" applyFont="1" applyBorder="1" applyAlignment="1" applyProtection="1">
      <alignment horizontal="center" vertical="top" wrapText="1"/>
    </xf>
    <xf numFmtId="0" fontId="49" fillId="0" borderId="38" xfId="0" applyFont="1" applyBorder="1" applyAlignment="1" applyProtection="1">
      <alignment horizontal="center" vertical="top" wrapText="1"/>
    </xf>
    <xf numFmtId="0" fontId="49" fillId="0" borderId="57" xfId="0" applyFont="1" applyBorder="1" applyAlignment="1" applyProtection="1">
      <alignment horizontal="center" vertical="top" wrapText="1"/>
    </xf>
    <xf numFmtId="0" fontId="49" fillId="0" borderId="55" xfId="0" applyFont="1" applyBorder="1" applyAlignment="1" applyProtection="1">
      <alignment horizontal="center" vertical="center" wrapText="1"/>
    </xf>
    <xf numFmtId="0" fontId="51" fillId="0" borderId="81" xfId="0" applyFont="1" applyBorder="1" applyAlignment="1" applyProtection="1">
      <alignment horizontal="left" vertical="top" wrapText="1"/>
      <protection locked="0"/>
    </xf>
    <xf numFmtId="0" fontId="51" fillId="0" borderId="63" xfId="0" applyFont="1" applyBorder="1" applyAlignment="1" applyProtection="1">
      <alignment horizontal="left" vertical="top" wrapText="1"/>
      <protection locked="0"/>
    </xf>
    <xf numFmtId="0" fontId="51" fillId="0" borderId="64" xfId="0" applyFont="1" applyBorder="1" applyAlignment="1" applyProtection="1">
      <alignment horizontal="left" vertical="top" wrapText="1"/>
      <protection locked="0"/>
    </xf>
    <xf numFmtId="0" fontId="49" fillId="0" borderId="79" xfId="0" applyFont="1" applyBorder="1" applyAlignment="1" applyProtection="1">
      <alignment horizontal="center" vertical="center" wrapText="1"/>
    </xf>
    <xf numFmtId="9" fontId="51" fillId="0" borderId="52" xfId="103" applyFont="1" applyFill="1" applyBorder="1" applyAlignment="1" applyProtection="1">
      <alignment horizontal="center" vertical="center" wrapText="1"/>
      <protection locked="0"/>
    </xf>
    <xf numFmtId="9" fontId="51" fillId="0" borderId="35" xfId="103" applyFont="1" applyBorder="1" applyAlignment="1" applyProtection="1">
      <alignment horizontal="center" vertical="center" wrapText="1"/>
      <protection locked="0"/>
    </xf>
    <xf numFmtId="9" fontId="51" fillId="0" borderId="44" xfId="103" applyFont="1" applyBorder="1" applyAlignment="1" applyProtection="1">
      <alignment horizontal="center" vertical="center" wrapText="1"/>
      <protection locked="0"/>
    </xf>
    <xf numFmtId="0" fontId="49" fillId="0" borderId="54" xfId="0" applyFont="1" applyBorder="1" applyAlignment="1" applyProtection="1">
      <alignment horizontal="center" vertical="center" wrapText="1"/>
    </xf>
    <xf numFmtId="165" fontId="51" fillId="0" borderId="78" xfId="54" applyNumberFormat="1" applyFont="1" applyBorder="1" applyAlignment="1" applyProtection="1">
      <alignment horizontal="center" vertical="top" wrapText="1"/>
      <protection locked="0"/>
    </xf>
    <xf numFmtId="165" fontId="51" fillId="0" borderId="67" xfId="54" applyNumberFormat="1" applyFont="1" applyBorder="1" applyAlignment="1" applyProtection="1">
      <alignment horizontal="center" vertical="top" wrapText="1"/>
      <protection locked="0"/>
    </xf>
    <xf numFmtId="165" fontId="51" fillId="0" borderId="84" xfId="54" applyNumberFormat="1" applyFont="1" applyBorder="1" applyAlignment="1" applyProtection="1">
      <alignment horizontal="center" vertical="top" wrapText="1"/>
      <protection locked="0"/>
    </xf>
    <xf numFmtId="165" fontId="51" fillId="0" borderId="81" xfId="54" applyNumberFormat="1" applyFont="1" applyBorder="1" applyAlignment="1" applyProtection="1">
      <alignment horizontal="center" vertical="center" wrapText="1"/>
      <protection locked="0"/>
    </xf>
    <xf numFmtId="165" fontId="51" fillId="0" borderId="63" xfId="54" applyNumberFormat="1" applyFont="1" applyBorder="1" applyAlignment="1" applyProtection="1">
      <alignment horizontal="center" vertical="center" wrapText="1"/>
      <protection locked="0"/>
    </xf>
    <xf numFmtId="165" fontId="51" fillId="0" borderId="64" xfId="54" applyNumberFormat="1" applyFont="1" applyBorder="1" applyAlignment="1" applyProtection="1">
      <alignment horizontal="center" vertical="center" wrapText="1"/>
      <protection locked="0"/>
    </xf>
    <xf numFmtId="0" fontId="49" fillId="26" borderId="93" xfId="0" applyFont="1" applyFill="1" applyBorder="1" applyAlignment="1" applyProtection="1">
      <alignment horizontal="center" vertical="top" wrapText="1"/>
    </xf>
    <xf numFmtId="165" fontId="51" fillId="0" borderId="54" xfId="54" applyNumberFormat="1" applyFont="1" applyBorder="1" applyAlignment="1" applyProtection="1">
      <alignment horizontal="center" vertical="top" wrapText="1"/>
    </xf>
    <xf numFmtId="165" fontId="51" fillId="0" borderId="55" xfId="54" applyNumberFormat="1" applyFont="1" applyBorder="1" applyAlignment="1" applyProtection="1">
      <alignment horizontal="center" vertical="center" wrapText="1"/>
    </xf>
    <xf numFmtId="0" fontId="76" fillId="0" borderId="36" xfId="96" applyFont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3" fontId="78" fillId="28" borderId="25" xfId="96" applyNumberFormat="1" applyFont="1" applyFill="1" applyBorder="1" applyAlignment="1">
      <alignment horizontal="right" vertical="center"/>
    </xf>
    <xf numFmtId="0" fontId="88" fillId="0" borderId="83" xfId="0" applyFont="1" applyBorder="1" applyAlignment="1">
      <alignment horizontal="right" wrapText="1"/>
    </xf>
    <xf numFmtId="0" fontId="86" fillId="0" borderId="98" xfId="0" applyFont="1" applyBorder="1" applyAlignment="1">
      <alignment horizontal="right" wrapText="1"/>
    </xf>
    <xf numFmtId="3" fontId="86" fillId="0" borderId="98" xfId="0" applyNumberFormat="1" applyFont="1" applyBorder="1" applyAlignment="1">
      <alignment horizontal="right" wrapText="1"/>
    </xf>
    <xf numFmtId="0" fontId="31" fillId="0" borderId="54" xfId="88" applyFont="1" applyFill="1" applyBorder="1"/>
    <xf numFmtId="0" fontId="0" fillId="34" borderId="57" xfId="83" applyFont="1" applyFill="1" applyBorder="1" applyAlignment="1">
      <alignment horizontal="left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74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82" fillId="27" borderId="93" xfId="82" applyNumberFormat="1" applyFont="1" applyFill="1" applyBorder="1" applyAlignment="1">
      <alignment vertical="center"/>
    </xf>
    <xf numFmtId="3" fontId="23" fillId="35" borderId="55" xfId="84" applyNumberFormat="1" applyFont="1" applyFill="1" applyBorder="1"/>
    <xf numFmtId="3" fontId="81" fillId="0" borderId="29" xfId="82" applyNumberFormat="1" applyFont="1" applyFill="1" applyBorder="1" applyAlignment="1">
      <alignment vertical="center"/>
    </xf>
    <xf numFmtId="3" fontId="81" fillId="0" borderId="100" xfId="82" applyNumberFormat="1" applyFont="1" applyFill="1" applyBorder="1" applyAlignment="1">
      <alignment vertical="center"/>
    </xf>
    <xf numFmtId="166" fontId="81" fillId="0" borderId="101" xfId="82" applyNumberFormat="1" applyFont="1" applyBorder="1" applyAlignment="1">
      <alignment vertical="center"/>
    </xf>
    <xf numFmtId="166" fontId="81" fillId="0" borderId="36" xfId="82" applyNumberFormat="1" applyFont="1" applyBorder="1" applyAlignment="1">
      <alignment vertical="center"/>
    </xf>
    <xf numFmtId="4" fontId="81" fillId="0" borderId="45" xfId="84" applyNumberFormat="1" applyFont="1" applyFill="1" applyBorder="1"/>
    <xf numFmtId="164" fontId="102" fillId="0" borderId="31" xfId="89" applyNumberFormat="1" applyFont="1" applyFill="1" applyBorder="1" applyAlignment="1" applyProtection="1">
      <alignment horizontal="center" vertical="center"/>
    </xf>
    <xf numFmtId="165" fontId="27" fillId="0" borderId="77" xfId="54" applyNumberFormat="1" applyFont="1" applyFill="1" applyBorder="1" applyAlignment="1" applyProtection="1">
      <alignment vertical="center" wrapText="1"/>
    </xf>
    <xf numFmtId="165" fontId="27" fillId="0" borderId="38" xfId="54" applyNumberFormat="1" applyFont="1" applyFill="1" applyBorder="1" applyAlignment="1" applyProtection="1">
      <alignment vertical="center" wrapText="1"/>
    </xf>
    <xf numFmtId="165" fontId="99" fillId="0" borderId="38" xfId="54" applyNumberFormat="1" applyFont="1" applyFill="1" applyBorder="1" applyAlignment="1" applyProtection="1">
      <alignment vertical="center" wrapText="1"/>
    </xf>
    <xf numFmtId="165" fontId="27" fillId="0" borderId="38" xfId="54" applyNumberFormat="1" applyFont="1" applyFill="1" applyBorder="1" applyAlignment="1" applyProtection="1">
      <alignment vertical="center" wrapText="1"/>
      <protection locked="0"/>
    </xf>
    <xf numFmtId="165" fontId="27" fillId="0" borderId="57" xfId="54" applyNumberFormat="1" applyFont="1" applyFill="1" applyBorder="1" applyAlignment="1" applyProtection="1">
      <alignment vertical="center" wrapText="1"/>
      <protection locked="0"/>
    </xf>
    <xf numFmtId="165" fontId="107" fillId="0" borderId="68" xfId="54" applyNumberFormat="1" applyFont="1" applyFill="1" applyBorder="1" applyAlignment="1" applyProtection="1">
      <alignment vertical="center" wrapText="1"/>
    </xf>
    <xf numFmtId="164" fontId="34" fillId="0" borderId="63" xfId="89" applyNumberFormat="1" applyFont="1" applyFill="1" applyBorder="1" applyAlignment="1" applyProtection="1">
      <alignment horizontal="center" vertical="center" wrapText="1"/>
    </xf>
    <xf numFmtId="165" fontId="27" fillId="0" borderId="83" xfId="54" applyNumberFormat="1" applyFont="1" applyFill="1" applyBorder="1" applyAlignment="1" applyProtection="1">
      <alignment vertical="center" wrapText="1"/>
    </xf>
    <xf numFmtId="0" fontId="20" fillId="0" borderId="0" xfId="95" applyFont="1" applyFill="1" applyAlignment="1" applyProtection="1">
      <alignment horizontal="center" vertical="center"/>
    </xf>
    <xf numFmtId="4" fontId="81" fillId="0" borderId="100" xfId="82" applyNumberFormat="1" applyFont="1" applyFill="1" applyBorder="1" applyAlignment="1">
      <alignment vertical="center"/>
    </xf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30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23" xfId="95" applyFont="1" applyFill="1" applyBorder="1" applyAlignment="1" applyProtection="1">
      <alignment vertical="center" wrapText="1"/>
    </xf>
    <xf numFmtId="167" fontId="27" fillId="0" borderId="19" xfId="94" applyNumberFormat="1" applyFont="1" applyFill="1" applyBorder="1" applyAlignment="1" applyProtection="1">
      <alignment horizontal="center" vertical="center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7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17" xfId="95" applyFont="1" applyFill="1" applyBorder="1" applyAlignment="1" applyProtection="1">
      <alignment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0" fontId="26" fillId="0" borderId="17" xfId="95" applyFont="1" applyFill="1" applyBorder="1" applyAlignment="1" applyProtection="1">
      <alignment vertical="center" wrapText="1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37" fillId="0" borderId="0" xfId="95" applyFont="1" applyFill="1" applyAlignment="1" applyProtection="1">
      <alignment vertical="center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95" applyFont="1" applyFill="1" applyAlignment="1" applyProtection="1">
      <alignment vertical="center"/>
    </xf>
    <xf numFmtId="0" fontId="37" fillId="0" borderId="103" xfId="95" applyFont="1" applyFill="1" applyBorder="1" applyAlignment="1" applyProtection="1">
      <alignment vertical="center" wrapText="1"/>
    </xf>
    <xf numFmtId="3" fontId="37" fillId="0" borderId="37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20" xfId="95" applyFont="1" applyFill="1" applyBorder="1" applyAlignment="1" applyProtection="1">
      <alignment vertical="center" wrapText="1"/>
    </xf>
    <xf numFmtId="3" fontId="38" fillId="0" borderId="22" xfId="95" applyNumberFormat="1" applyFont="1" applyFill="1" applyBorder="1" applyAlignment="1" applyProtection="1">
      <alignment horizontal="right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165" fontId="1" fillId="0" borderId="35" xfId="54" applyNumberFormat="1" applyFont="1" applyFill="1" applyBorder="1" applyAlignment="1" applyProtection="1">
      <alignment horizontal="center" vertical="center" wrapText="1"/>
      <protection locked="0"/>
    </xf>
    <xf numFmtId="167" fontId="99" fillId="0" borderId="19" xfId="94" applyNumberFormat="1" applyFont="1" applyFill="1" applyBorder="1" applyAlignment="1" applyProtection="1">
      <alignment horizontal="center" vertical="center"/>
    </xf>
    <xf numFmtId="165" fontId="99" fillId="0" borderId="83" xfId="54" applyNumberFormat="1" applyFont="1" applyFill="1" applyBorder="1" applyAlignment="1" applyProtection="1">
      <alignment vertical="center" wrapText="1"/>
    </xf>
    <xf numFmtId="165" fontId="99" fillId="0" borderId="57" xfId="54" applyNumberFormat="1" applyFont="1" applyFill="1" applyBorder="1" applyAlignment="1" applyProtection="1">
      <alignment vertical="center" wrapText="1"/>
      <protection locked="0"/>
    </xf>
    <xf numFmtId="164" fontId="101" fillId="0" borderId="83" xfId="89" applyNumberFormat="1" applyFont="1" applyFill="1" applyBorder="1" applyAlignment="1" applyProtection="1">
      <alignment horizontal="left" vertical="center" wrapText="1" indent="1"/>
    </xf>
    <xf numFmtId="165" fontId="101" fillId="0" borderId="83" xfId="54" applyNumberFormat="1" applyFont="1" applyFill="1" applyBorder="1" applyAlignment="1" applyProtection="1">
      <alignment vertical="center" wrapText="1"/>
      <protection locked="0"/>
    </xf>
    <xf numFmtId="3" fontId="120" fillId="34" borderId="63" xfId="83" applyNumberFormat="1" applyFont="1" applyFill="1" applyBorder="1" applyAlignment="1" applyProtection="1">
      <alignment wrapText="1"/>
      <protection locked="0"/>
    </xf>
    <xf numFmtId="0" fontId="23" fillId="27" borderId="20" xfId="84" applyFont="1" applyFill="1" applyBorder="1" applyAlignment="1">
      <alignment wrapText="1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66" xfId="96" applyFont="1" applyBorder="1" applyAlignment="1">
      <alignment horizontal="right"/>
    </xf>
    <xf numFmtId="0" fontId="23" fillId="0" borderId="77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 indent="1"/>
    </xf>
    <xf numFmtId="0" fontId="23" fillId="0" borderId="78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/>
    </xf>
    <xf numFmtId="0" fontId="23" fillId="0" borderId="78" xfId="96" applyFont="1" applyFill="1" applyBorder="1" applyAlignment="1">
      <alignment horizontal="left" vertical="center"/>
    </xf>
    <xf numFmtId="0" fontId="74" fillId="27" borderId="20" xfId="96" applyFont="1" applyFill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23" fillId="27" borderId="93" xfId="84" applyFont="1" applyFill="1" applyBorder="1" applyAlignment="1">
      <alignment horizontal="center" vertical="center" wrapText="1"/>
    </xf>
    <xf numFmtId="0" fontId="23" fillId="27" borderId="79" xfId="84" applyFont="1" applyFill="1" applyBorder="1" applyAlignment="1">
      <alignment horizontal="center" vertical="center" wrapText="1"/>
    </xf>
    <xf numFmtId="0" fontId="23" fillId="27" borderId="41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31" xfId="84" applyFont="1" applyFill="1" applyBorder="1" applyAlignment="1">
      <alignment horizontal="center" vertical="center"/>
    </xf>
    <xf numFmtId="0" fontId="23" fillId="27" borderId="73" xfId="84" applyFont="1" applyFill="1" applyBorder="1" applyAlignment="1">
      <alignment horizontal="center" vertical="center"/>
    </xf>
    <xf numFmtId="0" fontId="23" fillId="27" borderId="68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68" xfId="0" applyFont="1" applyBorder="1" applyAlignment="1">
      <alignment horizontal="left" vertical="center" indent="2"/>
    </xf>
    <xf numFmtId="0" fontId="37" fillId="0" borderId="41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69" xfId="0" applyFont="1" applyBorder="1" applyAlignment="1">
      <alignment horizontal="left" vertical="center" wrapText="1"/>
    </xf>
    <xf numFmtId="0" fontId="38" fillId="0" borderId="77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78" xfId="0" applyFont="1" applyBorder="1" applyAlignment="1">
      <alignment vertical="center"/>
    </xf>
    <xf numFmtId="0" fontId="26" fillId="0" borderId="68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66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73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20" xfId="89" applyNumberFormat="1" applyFont="1" applyFill="1" applyBorder="1" applyAlignment="1" applyProtection="1">
      <alignment horizontal="left" vertical="center" wrapText="1" indent="2"/>
    </xf>
    <xf numFmtId="164" fontId="107" fillId="0" borderId="21" xfId="89" applyNumberFormat="1" applyFont="1" applyFill="1" applyBorder="1" applyAlignment="1" applyProtection="1">
      <alignment horizontal="left" vertical="center" wrapText="1" indent="2"/>
    </xf>
    <xf numFmtId="164" fontId="102" fillId="0" borderId="62" xfId="89" applyNumberFormat="1" applyFont="1" applyFill="1" applyBorder="1" applyAlignment="1" applyProtection="1">
      <alignment horizontal="center" vertical="center"/>
    </xf>
    <xf numFmtId="164" fontId="102" fillId="0" borderId="63" xfId="89" applyNumberFormat="1" applyFont="1" applyFill="1" applyBorder="1" applyAlignment="1" applyProtection="1">
      <alignment horizontal="center" vertical="center"/>
    </xf>
    <xf numFmtId="164" fontId="102" fillId="0" borderId="92" xfId="89" applyNumberFormat="1" applyFont="1" applyFill="1" applyBorder="1" applyAlignment="1" applyProtection="1">
      <alignment horizontal="center" vertical="center"/>
    </xf>
    <xf numFmtId="164" fontId="102" fillId="0" borderId="32" xfId="89" applyNumberFormat="1" applyFont="1" applyFill="1" applyBorder="1" applyAlignment="1" applyProtection="1">
      <alignment horizontal="center" vertical="center"/>
    </xf>
    <xf numFmtId="164" fontId="102" fillId="0" borderId="102" xfId="89" applyNumberFormat="1" applyFont="1" applyFill="1" applyBorder="1" applyAlignment="1" applyProtection="1">
      <alignment horizontal="center" vertical="center"/>
    </xf>
    <xf numFmtId="164" fontId="102" fillId="0" borderId="74" xfId="89" applyNumberFormat="1" applyFont="1" applyFill="1" applyBorder="1" applyAlignment="1" applyProtection="1">
      <alignment horizontal="center" vertical="center" wrapText="1"/>
    </xf>
    <xf numFmtId="164" fontId="102" fillId="0" borderId="57" xfId="89" applyNumberFormat="1" applyFont="1" applyFill="1" applyBorder="1" applyAlignment="1" applyProtection="1">
      <alignment horizontal="center" vertical="center" wrapText="1"/>
    </xf>
    <xf numFmtId="164" fontId="102" fillId="0" borderId="83" xfId="89" applyNumberFormat="1" applyFont="1" applyFill="1" applyBorder="1" applyAlignment="1" applyProtection="1">
      <alignment horizontal="center" vertical="center"/>
    </xf>
    <xf numFmtId="164" fontId="102" fillId="0" borderId="70" xfId="89" applyNumberFormat="1" applyFont="1" applyFill="1" applyBorder="1" applyAlignment="1" applyProtection="1">
      <alignment horizontal="center" vertical="center" wrapText="1"/>
    </xf>
    <xf numFmtId="164" fontId="102" fillId="0" borderId="44" xfId="89" applyNumberFormat="1" applyFont="1" applyFill="1" applyBorder="1" applyAlignment="1" applyProtection="1">
      <alignment horizontal="center" vertical="center"/>
    </xf>
    <xf numFmtId="164" fontId="102" fillId="0" borderId="62" xfId="89" applyNumberFormat="1" applyFont="1" applyFill="1" applyBorder="1" applyAlignment="1" applyProtection="1">
      <alignment horizontal="center" vertical="center" wrapText="1"/>
    </xf>
    <xf numFmtId="164" fontId="102" fillId="0" borderId="83" xfId="89" applyNumberFormat="1" applyFont="1" applyFill="1" applyBorder="1" applyAlignment="1" applyProtection="1">
      <alignment horizontal="center" vertical="center" wrapText="1"/>
    </xf>
    <xf numFmtId="164" fontId="101" fillId="0" borderId="66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17" xfId="90" applyFont="1" applyBorder="1" applyAlignment="1">
      <alignment horizontal="lef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25" xfId="90" applyFont="1" applyBorder="1" applyAlignment="1">
      <alignment horizontal="left" wrapText="1"/>
    </xf>
    <xf numFmtId="0" fontId="97" fillId="0" borderId="56" xfId="90" applyFont="1" applyBorder="1" applyAlignment="1">
      <alignment horizontal="left" wrapText="1"/>
    </xf>
    <xf numFmtId="0" fontId="97" fillId="0" borderId="65" xfId="90" applyFont="1" applyBorder="1" applyAlignment="1">
      <alignment horizontal="left" wrapText="1"/>
    </xf>
    <xf numFmtId="0" fontId="97" fillId="0" borderId="82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54" xfId="88" applyFont="1" applyFill="1" applyBorder="1" applyAlignment="1" applyProtection="1">
      <alignment horizontal="center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0" fontId="99" fillId="0" borderId="54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101" fillId="0" borderId="74" xfId="88" applyFont="1" applyFill="1" applyBorder="1" applyAlignment="1" applyProtection="1">
      <alignment horizontal="left"/>
    </xf>
    <xf numFmtId="0" fontId="101" fillId="0" borderId="70" xfId="88" applyFont="1" applyFill="1" applyBorder="1" applyAlignment="1" applyProtection="1">
      <alignment horizontal="left"/>
    </xf>
    <xf numFmtId="0" fontId="101" fillId="0" borderId="71" xfId="88" applyFont="1" applyFill="1" applyBorder="1" applyAlignment="1" applyProtection="1">
      <alignment horizontal="left"/>
    </xf>
    <xf numFmtId="0" fontId="31" fillId="0" borderId="74" xfId="88" applyFont="1" applyFill="1" applyBorder="1" applyAlignment="1">
      <alignment horizontal="center" vertical="center" wrapText="1"/>
    </xf>
    <xf numFmtId="0" fontId="31" fillId="0" borderId="57" xfId="88" applyFont="1" applyFill="1" applyBorder="1" applyAlignment="1">
      <alignment horizontal="center" vertical="center" wrapText="1"/>
    </xf>
    <xf numFmtId="0" fontId="31" fillId="0" borderId="62" xfId="88" applyFont="1" applyFill="1" applyBorder="1" applyAlignment="1">
      <alignment horizontal="center" vertical="center" wrapText="1"/>
    </xf>
    <xf numFmtId="0" fontId="31" fillId="0" borderId="83" xfId="88" applyFont="1" applyFill="1" applyBorder="1" applyAlignment="1">
      <alignment horizontal="center" vertical="center" wrapText="1"/>
    </xf>
    <xf numFmtId="0" fontId="31" fillId="0" borderId="34" xfId="88" applyFont="1" applyFill="1" applyBorder="1" applyAlignment="1">
      <alignment horizontal="center" vertical="center" wrapText="1"/>
    </xf>
    <xf numFmtId="0" fontId="31" fillId="0" borderId="92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84" xfId="88" applyFont="1" applyFill="1" applyBorder="1" applyAlignment="1">
      <alignment horizontal="center" vertical="center" wrapText="1"/>
    </xf>
    <xf numFmtId="0" fontId="99" fillId="0" borderId="20" xfId="88" applyFont="1" applyFill="1" applyBorder="1" applyAlignment="1" applyProtection="1">
      <alignment horizontal="center" vertical="center"/>
    </xf>
    <xf numFmtId="0" fontId="99" fillId="0" borderId="21" xfId="88" applyFont="1" applyFill="1" applyBorder="1" applyAlignment="1" applyProtection="1">
      <alignment horizontal="center" vertical="center"/>
    </xf>
    <xf numFmtId="0" fontId="99" fillId="0" borderId="22" xfId="88" applyFont="1" applyFill="1" applyBorder="1" applyAlignment="1" applyProtection="1">
      <alignment horizontal="center" vertical="center"/>
    </xf>
    <xf numFmtId="0" fontId="99" fillId="0" borderId="41" xfId="88" applyFont="1" applyFill="1" applyBorder="1" applyAlignment="1" applyProtection="1">
      <alignment horizontal="center" vertical="center"/>
    </xf>
    <xf numFmtId="0" fontId="101" fillId="0" borderId="23" xfId="88" applyFont="1" applyFill="1" applyBorder="1" applyAlignment="1" applyProtection="1">
      <alignment horizontal="center"/>
      <protection locked="0"/>
    </xf>
    <xf numFmtId="0" fontId="101" fillId="0" borderId="19" xfId="88" applyFont="1" applyFill="1" applyBorder="1" applyAlignment="1" applyProtection="1">
      <alignment horizontal="center"/>
      <protection locked="0"/>
    </xf>
    <xf numFmtId="0" fontId="101" fillId="0" borderId="24" xfId="88" applyFont="1" applyFill="1" applyBorder="1" applyAlignment="1" applyProtection="1">
      <alignment horizontal="center"/>
      <protection locked="0"/>
    </xf>
    <xf numFmtId="165" fontId="101" fillId="0" borderId="42" xfId="57" applyNumberFormat="1" applyFont="1" applyFill="1" applyBorder="1" applyAlignment="1" applyProtection="1">
      <alignment horizontal="center"/>
      <protection locked="0"/>
    </xf>
    <xf numFmtId="165" fontId="101" fillId="0" borderId="24" xfId="57" applyNumberFormat="1" applyFont="1" applyFill="1" applyBorder="1" applyAlignment="1" applyProtection="1">
      <alignment horizontal="center"/>
      <protection locked="0"/>
    </xf>
    <xf numFmtId="0" fontId="101" fillId="0" borderId="17" xfId="88" applyFont="1" applyFill="1" applyBorder="1" applyAlignment="1" applyProtection="1">
      <alignment horizontal="center"/>
      <protection locked="0"/>
    </xf>
    <xf numFmtId="0" fontId="101" fillId="0" borderId="18" xfId="88" applyFont="1" applyFill="1" applyBorder="1" applyAlignment="1" applyProtection="1">
      <alignment horizontal="center"/>
      <protection locked="0"/>
    </xf>
    <xf numFmtId="0" fontId="101" fillId="0" borderId="25" xfId="88" applyFont="1" applyFill="1" applyBorder="1" applyAlignment="1" applyProtection="1">
      <alignment horizontal="center"/>
      <protection locked="0"/>
    </xf>
    <xf numFmtId="165" fontId="101" fillId="0" borderId="36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101" fillId="0" borderId="28" xfId="88" applyFont="1" applyFill="1" applyBorder="1" applyAlignment="1" applyProtection="1">
      <alignment horizontal="center"/>
      <protection locked="0"/>
    </xf>
    <xf numFmtId="0" fontId="101" fillId="0" borderId="29" xfId="88" applyFont="1" applyFill="1" applyBorder="1" applyAlignment="1" applyProtection="1">
      <alignment horizontal="center"/>
      <protection locked="0"/>
    </xf>
    <xf numFmtId="0" fontId="101" fillId="0" borderId="30" xfId="88" applyFont="1" applyFill="1" applyBorder="1" applyAlignment="1" applyProtection="1">
      <alignment horizontal="center"/>
      <protection locked="0"/>
    </xf>
    <xf numFmtId="165" fontId="101" fillId="0" borderId="45" xfId="57" applyNumberFormat="1" applyFont="1" applyFill="1" applyBorder="1" applyAlignment="1" applyProtection="1">
      <alignment horizontal="center"/>
      <protection locked="0"/>
    </xf>
    <xf numFmtId="165" fontId="101" fillId="0" borderId="30" xfId="57" applyNumberFormat="1" applyFont="1" applyFill="1" applyBorder="1" applyAlignment="1" applyProtection="1">
      <alignment horizontal="center"/>
      <protection locked="0"/>
    </xf>
    <xf numFmtId="0" fontId="99" fillId="0" borderId="20" xfId="88" applyFont="1" applyFill="1" applyBorder="1" applyAlignment="1" applyProtection="1">
      <alignment horizontal="center" vertical="center" wrapText="1"/>
    </xf>
    <xf numFmtId="0" fontId="99" fillId="0" borderId="21" xfId="88" applyFont="1" applyFill="1" applyBorder="1" applyAlignment="1" applyProtection="1">
      <alignment horizontal="center" vertical="center" wrapText="1"/>
    </xf>
    <xf numFmtId="0" fontId="99" fillId="0" borderId="22" xfId="88" applyFont="1" applyFill="1" applyBorder="1" applyAlignment="1" applyProtection="1">
      <alignment horizontal="center" vertical="center" wrapText="1"/>
    </xf>
    <xf numFmtId="165" fontId="99" fillId="0" borderId="41" xfId="57" applyNumberFormat="1" applyFont="1" applyFill="1" applyBorder="1" applyAlignment="1" applyProtection="1">
      <alignment horizontal="center"/>
    </xf>
    <xf numFmtId="165" fontId="99" fillId="0" borderId="22" xfId="57" applyNumberFormat="1" applyFont="1" applyFill="1" applyBorder="1" applyAlignment="1" applyProtection="1">
      <alignment horizontal="center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51" xfId="88" applyFont="1" applyFill="1" applyBorder="1" applyAlignment="1" applyProtection="1">
      <alignment horizontal="center" vertical="center" wrapText="1"/>
    </xf>
    <xf numFmtId="0" fontId="31" fillId="0" borderId="32" xfId="88" applyFont="1" applyFill="1" applyBorder="1" applyAlignment="1" applyProtection="1">
      <alignment horizontal="center" vertical="center" wrapText="1"/>
    </xf>
    <xf numFmtId="0" fontId="31" fillId="0" borderId="33" xfId="88" applyFont="1" applyFill="1" applyBorder="1" applyAlignment="1" applyProtection="1">
      <alignment horizontal="center" vertical="center" wrapText="1"/>
    </xf>
    <xf numFmtId="0" fontId="99" fillId="0" borderId="92" xfId="88" applyFont="1" applyFill="1" applyBorder="1" applyAlignment="1" applyProtection="1">
      <alignment horizontal="center" vertical="center" wrapText="1"/>
    </xf>
    <xf numFmtId="0" fontId="99" fillId="0" borderId="33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1" xfId="91" quotePrefix="1" applyFont="1" applyFill="1" applyBorder="1" applyAlignment="1">
      <alignment horizontal="center" vertical="center" wrapText="1"/>
    </xf>
    <xf numFmtId="0" fontId="42" fillId="0" borderId="49" xfId="91" quotePrefix="1" applyFont="1" applyFill="1" applyBorder="1" applyAlignment="1">
      <alignment horizontal="center" vertical="center" wrapText="1"/>
    </xf>
    <xf numFmtId="0" fontId="42" fillId="0" borderId="33" xfId="91" applyFont="1" applyFill="1" applyBorder="1" applyAlignment="1">
      <alignment horizontal="center" vertical="center"/>
    </xf>
    <xf numFmtId="0" fontId="42" fillId="0" borderId="58" xfId="91" applyFont="1" applyFill="1" applyBorder="1" applyAlignment="1">
      <alignment horizontal="center" vertical="center"/>
    </xf>
    <xf numFmtId="0" fontId="42" fillId="0" borderId="69" xfId="91" applyFont="1" applyFill="1" applyBorder="1" applyAlignment="1">
      <alignment horizontal="center" vertical="center"/>
    </xf>
    <xf numFmtId="0" fontId="42" fillId="0" borderId="90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54" xfId="91" applyFont="1" applyFill="1" applyBorder="1" applyAlignment="1">
      <alignment horizontal="center" vertical="center"/>
    </xf>
    <xf numFmtId="0" fontId="45" fillId="0" borderId="66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95" xfId="95" applyFont="1" applyFill="1" applyBorder="1" applyAlignment="1" applyProtection="1">
      <alignment horizontal="center" vertical="center" wrapText="1"/>
    </xf>
    <xf numFmtId="0" fontId="23" fillId="0" borderId="98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83" xfId="95" applyFont="1" applyFill="1" applyBorder="1" applyAlignment="1" applyProtection="1">
      <alignment horizontal="center" vertical="center" wrapText="1"/>
    </xf>
    <xf numFmtId="0" fontId="22" fillId="0" borderId="71" xfId="95" applyFont="1" applyFill="1" applyBorder="1" applyAlignment="1" applyProtection="1">
      <alignment horizontal="center" vertical="center" wrapText="1"/>
    </xf>
    <xf numFmtId="0" fontId="22" fillId="0" borderId="84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62" xfId="94" applyFont="1" applyFill="1" applyBorder="1" applyAlignment="1" applyProtection="1">
      <alignment horizontal="center" vertical="center" wrapText="1"/>
    </xf>
    <xf numFmtId="0" fontId="32" fillId="0" borderId="83" xfId="94" applyFont="1" applyFill="1" applyBorder="1" applyAlignment="1" applyProtection="1">
      <alignment horizontal="center" vertical="center" wrapText="1"/>
    </xf>
    <xf numFmtId="0" fontId="24" fillId="0" borderId="70" xfId="94" applyFont="1" applyFill="1" applyBorder="1" applyAlignment="1" applyProtection="1">
      <alignment horizontal="center" vertical="center" textRotation="90"/>
    </xf>
    <xf numFmtId="0" fontId="24" fillId="0" borderId="44" xfId="94" applyFont="1" applyFill="1" applyBorder="1" applyAlignment="1" applyProtection="1">
      <alignment horizontal="center" vertical="center" textRotation="90"/>
    </xf>
    <xf numFmtId="0" fontId="33" fillId="0" borderId="62" xfId="94" applyFont="1" applyFill="1" applyBorder="1" applyAlignment="1" applyProtection="1">
      <alignment horizontal="center" vertical="center" wrapText="1"/>
    </xf>
    <xf numFmtId="0" fontId="33" fillId="0" borderId="83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71" xfId="94" applyFont="1" applyFill="1" applyBorder="1" applyAlignment="1" applyProtection="1">
      <alignment horizontal="center" vertical="center" wrapText="1"/>
    </xf>
    <xf numFmtId="0" fontId="33" fillId="0" borderId="84" xfId="94" applyFont="1" applyFill="1" applyBorder="1" applyAlignment="1" applyProtection="1">
      <alignment horizontal="center" vertical="center" wrapText="1"/>
    </xf>
    <xf numFmtId="0" fontId="23" fillId="0" borderId="51" xfId="95" applyFont="1" applyFill="1" applyBorder="1" applyAlignment="1" applyProtection="1">
      <alignment horizontal="center" vertical="center" wrapText="1"/>
    </xf>
    <xf numFmtId="0" fontId="23" fillId="0" borderId="103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  <xf numFmtId="0" fontId="15" fillId="0" borderId="0" xfId="96" applyFont="1" applyAlignment="1">
      <alignment horizontal="left"/>
    </xf>
    <xf numFmtId="0" fontId="75" fillId="0" borderId="0" xfId="96" applyFont="1" applyAlignment="1">
      <alignment horizontal="left"/>
    </xf>
  </cellXfs>
  <cellStyles count="108">
    <cellStyle name="1. jelölőszín" xfId="67" builtinId="29" customBuiltin="1"/>
    <cellStyle name="2. jelölőszín" xfId="68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9" builtinId="37" customBuiltin="1"/>
    <cellStyle name="4. jelölőszín" xfId="70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1" builtinId="45" customBuiltin="1"/>
    <cellStyle name="6. jelölőszín" xfId="72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11"/>
  <sheetViews>
    <sheetView tabSelected="1" zoomScaleSheetLayoutView="100" workbookViewId="0">
      <selection activeCell="A5" sqref="A5"/>
    </sheetView>
  </sheetViews>
  <sheetFormatPr defaultColWidth="10.6640625" defaultRowHeight="12.75" x14ac:dyDescent="0.2"/>
  <cols>
    <col min="1" max="1" width="5.33203125" style="22" customWidth="1"/>
    <col min="2" max="2" width="50.6640625" style="22" customWidth="1"/>
    <col min="3" max="3" width="18.1640625" style="22" customWidth="1"/>
    <col min="4" max="4" width="18.6640625" style="22" customWidth="1"/>
    <col min="5" max="5" width="16.5" style="22" customWidth="1"/>
    <col min="6" max="6" width="6.6640625" style="22" customWidth="1"/>
    <col min="7" max="7" width="50" style="22" customWidth="1"/>
    <col min="8" max="8" width="16.1640625" style="22" customWidth="1"/>
    <col min="9" max="9" width="16.6640625" style="22" customWidth="1"/>
    <col min="10" max="10" width="16.83203125" style="22" customWidth="1"/>
    <col min="11" max="16384" width="10.6640625" style="22"/>
  </cols>
  <sheetData>
    <row r="1" spans="1:10" ht="18.75" x14ac:dyDescent="0.3">
      <c r="A1" s="851" t="s">
        <v>554</v>
      </c>
      <c r="B1" s="851"/>
      <c r="C1" s="851"/>
      <c r="D1" s="851"/>
      <c r="E1" s="851"/>
      <c r="F1" s="851"/>
      <c r="G1" s="851"/>
      <c r="H1" s="851"/>
      <c r="I1" s="851"/>
      <c r="J1" s="851"/>
    </row>
    <row r="2" spans="1:10" ht="18.75" x14ac:dyDescent="0.3">
      <c r="A2" s="851" t="s">
        <v>642</v>
      </c>
      <c r="B2" s="851"/>
      <c r="C2" s="851"/>
      <c r="D2" s="851"/>
      <c r="E2" s="851"/>
      <c r="F2" s="851"/>
      <c r="G2" s="851"/>
      <c r="H2" s="851"/>
      <c r="I2" s="851"/>
      <c r="J2" s="851"/>
    </row>
    <row r="3" spans="1:10" ht="18.75" x14ac:dyDescent="0.3">
      <c r="A3" s="793"/>
      <c r="B3" s="793"/>
      <c r="C3" s="793"/>
      <c r="D3" s="793"/>
      <c r="E3" s="793"/>
      <c r="F3" s="793"/>
      <c r="G3" s="793"/>
      <c r="H3" s="793"/>
      <c r="I3" s="793"/>
      <c r="J3" s="793"/>
    </row>
    <row r="4" spans="1:10" ht="18.75" x14ac:dyDescent="0.3">
      <c r="A4" s="793"/>
      <c r="B4" s="793"/>
      <c r="C4" s="793"/>
      <c r="D4" s="793"/>
      <c r="E4" s="793"/>
      <c r="F4" s="793"/>
      <c r="G4" s="793"/>
      <c r="H4" s="793"/>
      <c r="I4" s="793"/>
      <c r="J4" s="793"/>
    </row>
    <row r="5" spans="1:10" ht="14.25" customHeight="1" x14ac:dyDescent="0.3">
      <c r="A5" s="1031" t="s">
        <v>663</v>
      </c>
      <c r="B5" s="21"/>
      <c r="C5" s="21"/>
      <c r="D5" s="21"/>
      <c r="E5" s="21"/>
      <c r="F5" s="21"/>
      <c r="G5" s="21"/>
      <c r="H5" s="21"/>
      <c r="I5" s="23"/>
      <c r="J5" s="24" t="s">
        <v>186</v>
      </c>
    </row>
    <row r="6" spans="1:10" ht="13.5" thickBot="1" x14ac:dyDescent="0.25">
      <c r="I6" s="852" t="s">
        <v>572</v>
      </c>
      <c r="J6" s="852"/>
    </row>
    <row r="7" spans="1:10" ht="45" customHeight="1" thickBot="1" x14ac:dyDescent="0.25">
      <c r="A7" s="299"/>
      <c r="B7" s="300" t="s">
        <v>187</v>
      </c>
      <c r="C7" s="301" t="s">
        <v>643</v>
      </c>
      <c r="D7" s="301" t="s">
        <v>644</v>
      </c>
      <c r="E7" s="302" t="s">
        <v>645</v>
      </c>
      <c r="F7" s="303"/>
      <c r="G7" s="300" t="s">
        <v>187</v>
      </c>
      <c r="H7" s="301" t="s">
        <v>643</v>
      </c>
      <c r="I7" s="301" t="s">
        <v>644</v>
      </c>
      <c r="J7" s="302" t="s">
        <v>645</v>
      </c>
    </row>
    <row r="8" spans="1:10" ht="15" customHeight="1" x14ac:dyDescent="0.2">
      <c r="A8" s="853" t="s">
        <v>188</v>
      </c>
      <c r="B8" s="854"/>
      <c r="C8" s="854"/>
      <c r="D8" s="854"/>
      <c r="E8" s="855"/>
      <c r="F8" s="856" t="s">
        <v>189</v>
      </c>
      <c r="G8" s="856"/>
      <c r="H8" s="856"/>
      <c r="I8" s="856"/>
      <c r="J8" s="857"/>
    </row>
    <row r="9" spans="1:10" ht="15" customHeight="1" x14ac:dyDescent="0.25">
      <c r="A9" s="25"/>
      <c r="B9" s="26"/>
      <c r="C9" s="27"/>
      <c r="D9" s="27"/>
      <c r="E9" s="28"/>
      <c r="F9" s="29"/>
      <c r="G9" s="30"/>
      <c r="H9" s="27"/>
      <c r="I9" s="27"/>
      <c r="J9" s="28"/>
    </row>
    <row r="10" spans="1:10" ht="15" customHeight="1" x14ac:dyDescent="0.25">
      <c r="A10" s="25"/>
      <c r="B10" s="31" t="s">
        <v>96</v>
      </c>
      <c r="C10" s="32">
        <v>17373392</v>
      </c>
      <c r="D10" s="32">
        <v>19746371</v>
      </c>
      <c r="E10" s="33">
        <v>19746371</v>
      </c>
      <c r="F10" s="34"/>
      <c r="G10" s="31" t="s">
        <v>190</v>
      </c>
      <c r="H10" s="27">
        <v>14265000</v>
      </c>
      <c r="I10" s="27">
        <v>19425636</v>
      </c>
      <c r="J10" s="28">
        <v>14291614</v>
      </c>
    </row>
    <row r="11" spans="1:10" ht="32.25" customHeight="1" x14ac:dyDescent="0.25">
      <c r="A11" s="25"/>
      <c r="B11" s="35" t="s">
        <v>191</v>
      </c>
      <c r="C11" s="36">
        <v>8245000</v>
      </c>
      <c r="D11" s="36">
        <v>12042334</v>
      </c>
      <c r="E11" s="37">
        <v>12042334</v>
      </c>
      <c r="F11" s="29"/>
      <c r="G11" s="38" t="s">
        <v>192</v>
      </c>
      <c r="H11" s="27">
        <v>3231283</v>
      </c>
      <c r="I11" s="27">
        <v>4415031</v>
      </c>
      <c r="J11" s="28">
        <v>3252859</v>
      </c>
    </row>
    <row r="12" spans="1:10" ht="15" customHeight="1" x14ac:dyDescent="0.25">
      <c r="A12" s="25"/>
      <c r="B12" s="31" t="s">
        <v>193</v>
      </c>
      <c r="C12" s="36">
        <v>3333000</v>
      </c>
      <c r="D12" s="36">
        <v>4518041</v>
      </c>
      <c r="E12" s="37">
        <v>4518041</v>
      </c>
      <c r="F12" s="29"/>
      <c r="G12" s="31" t="s">
        <v>194</v>
      </c>
      <c r="H12" s="27">
        <v>11690141</v>
      </c>
      <c r="I12" s="27">
        <v>11515571</v>
      </c>
      <c r="J12" s="28">
        <v>8543230</v>
      </c>
    </row>
    <row r="13" spans="1:10" ht="15" customHeight="1" x14ac:dyDescent="0.25">
      <c r="A13" s="25"/>
      <c r="B13" s="31" t="s">
        <v>195</v>
      </c>
      <c r="C13" s="36">
        <v>0</v>
      </c>
      <c r="D13" s="36">
        <v>89800</v>
      </c>
      <c r="E13" s="37">
        <v>89800</v>
      </c>
      <c r="F13" s="29"/>
      <c r="G13" s="31" t="s">
        <v>196</v>
      </c>
      <c r="H13" s="27">
        <v>900000</v>
      </c>
      <c r="I13" s="27">
        <v>1100000</v>
      </c>
      <c r="J13" s="28">
        <v>854748</v>
      </c>
    </row>
    <row r="14" spans="1:10" ht="15" customHeight="1" x14ac:dyDescent="0.25">
      <c r="A14" s="25"/>
      <c r="B14" s="779"/>
      <c r="C14" s="39"/>
      <c r="D14" s="39"/>
      <c r="E14" s="40"/>
      <c r="F14" s="29"/>
      <c r="G14" s="31" t="s">
        <v>197</v>
      </c>
      <c r="H14" s="27">
        <v>1500000</v>
      </c>
      <c r="I14" s="27">
        <v>2196800</v>
      </c>
      <c r="J14" s="28">
        <v>1809507</v>
      </c>
    </row>
    <row r="15" spans="1:10" ht="15" customHeight="1" x14ac:dyDescent="0.25">
      <c r="A15" s="847" t="s">
        <v>198</v>
      </c>
      <c r="B15" s="848"/>
      <c r="C15" s="39">
        <f>SUM(C10:C14)</f>
        <v>28951392</v>
      </c>
      <c r="D15" s="39">
        <f>SUM(D10:D14)</f>
        <v>36396546</v>
      </c>
      <c r="E15" s="40">
        <f>SUM(E10:E14)</f>
        <v>36396546</v>
      </c>
      <c r="F15" s="849" t="s">
        <v>199</v>
      </c>
      <c r="G15" s="850"/>
      <c r="H15" s="42">
        <f>SUM(H10:H14)</f>
        <v>31586424</v>
      </c>
      <c r="I15" s="42">
        <f>SUM(I10:I14)</f>
        <v>38653038</v>
      </c>
      <c r="J15" s="43">
        <f>SUM(J10:J14)</f>
        <v>28751958</v>
      </c>
    </row>
    <row r="16" spans="1:10" ht="15" customHeight="1" x14ac:dyDescent="0.25">
      <c r="A16" s="44"/>
      <c r="B16" s="45"/>
      <c r="C16" s="46"/>
      <c r="D16" s="46"/>
      <c r="E16" s="47"/>
      <c r="F16" s="48"/>
      <c r="G16" s="49"/>
      <c r="H16" s="50"/>
      <c r="I16" s="50"/>
      <c r="J16" s="51"/>
    </row>
    <row r="17" spans="1:10" ht="15" customHeight="1" x14ac:dyDescent="0.2">
      <c r="A17" s="847" t="s">
        <v>200</v>
      </c>
      <c r="B17" s="848"/>
      <c r="C17" s="39">
        <v>0</v>
      </c>
      <c r="D17" s="39">
        <v>612460</v>
      </c>
      <c r="E17" s="40">
        <v>612460</v>
      </c>
      <c r="F17" s="783" t="s">
        <v>201</v>
      </c>
      <c r="G17" s="779"/>
      <c r="H17" s="42">
        <v>631791</v>
      </c>
      <c r="I17" s="42">
        <v>631791</v>
      </c>
      <c r="J17" s="43">
        <v>631791</v>
      </c>
    </row>
    <row r="18" spans="1:10" ht="15" customHeight="1" x14ac:dyDescent="0.2">
      <c r="A18" s="52"/>
      <c r="B18" s="41"/>
      <c r="C18" s="36"/>
      <c r="D18" s="36"/>
      <c r="E18" s="37"/>
      <c r="F18" s="53"/>
      <c r="G18" s="41"/>
      <c r="H18" s="50"/>
      <c r="I18" s="50"/>
      <c r="J18" s="51"/>
    </row>
    <row r="19" spans="1:10" ht="15" customHeight="1" x14ac:dyDescent="0.3">
      <c r="A19" s="862" t="s">
        <v>202</v>
      </c>
      <c r="B19" s="863"/>
      <c r="C19" s="54">
        <f>C15+C17</f>
        <v>28951392</v>
      </c>
      <c r="D19" s="54">
        <f>D15+D17</f>
        <v>37009006</v>
      </c>
      <c r="E19" s="784">
        <f>E15+E17</f>
        <v>37009006</v>
      </c>
      <c r="F19" s="861" t="s">
        <v>203</v>
      </c>
      <c r="G19" s="863" t="s">
        <v>203</v>
      </c>
      <c r="H19" s="55">
        <f>H15+H17</f>
        <v>32218215</v>
      </c>
      <c r="I19" s="55">
        <f>I15+I17</f>
        <v>39284829</v>
      </c>
      <c r="J19" s="56">
        <f>J15+J17</f>
        <v>29383749</v>
      </c>
    </row>
    <row r="20" spans="1:10" ht="15" customHeight="1" x14ac:dyDescent="0.3">
      <c r="A20" s="145"/>
      <c r="B20" s="146"/>
      <c r="C20" s="147"/>
      <c r="D20" s="147"/>
      <c r="E20" s="148"/>
      <c r="F20" s="149"/>
      <c r="G20" s="146"/>
      <c r="H20" s="150"/>
      <c r="I20" s="150"/>
      <c r="J20" s="151"/>
    </row>
    <row r="21" spans="1:10" ht="15" customHeight="1" x14ac:dyDescent="0.25">
      <c r="A21" s="864" t="s">
        <v>204</v>
      </c>
      <c r="B21" s="868"/>
      <c r="C21" s="57"/>
      <c r="D21" s="57"/>
      <c r="E21" s="58"/>
      <c r="F21" s="869" t="s">
        <v>450</v>
      </c>
      <c r="G21" s="868"/>
      <c r="H21" s="59"/>
      <c r="I21" s="59"/>
      <c r="J21" s="60"/>
    </row>
    <row r="22" spans="1:10" ht="15" customHeight="1" x14ac:dyDescent="0.25">
      <c r="A22" s="864" t="s">
        <v>205</v>
      </c>
      <c r="B22" s="865"/>
      <c r="C22" s="57"/>
      <c r="D22" s="57"/>
      <c r="E22" s="58"/>
      <c r="F22" s="869" t="s">
        <v>206</v>
      </c>
      <c r="G22" s="865"/>
      <c r="H22" s="59"/>
      <c r="I22" s="59"/>
      <c r="J22" s="60"/>
    </row>
    <row r="23" spans="1:10" ht="15" customHeight="1" x14ac:dyDescent="0.25">
      <c r="A23" s="25"/>
      <c r="B23" s="61"/>
      <c r="C23" s="27"/>
      <c r="D23" s="27"/>
      <c r="E23" s="28"/>
      <c r="F23" s="62"/>
      <c r="G23" s="30"/>
      <c r="H23" s="27"/>
      <c r="I23" s="27"/>
      <c r="J23" s="28"/>
    </row>
    <row r="24" spans="1:10" ht="15" customHeight="1" x14ac:dyDescent="0.2">
      <c r="A24" s="63"/>
      <c r="B24" s="64" t="s">
        <v>207</v>
      </c>
      <c r="C24" s="27">
        <v>0</v>
      </c>
      <c r="D24" s="27">
        <v>0</v>
      </c>
      <c r="E24" s="28">
        <v>0</v>
      </c>
      <c r="F24" s="62"/>
      <c r="G24" s="31" t="s">
        <v>97</v>
      </c>
      <c r="H24" s="27">
        <v>1500252</v>
      </c>
      <c r="I24" s="27">
        <v>2500252</v>
      </c>
      <c r="J24" s="28">
        <v>1860189</v>
      </c>
    </row>
    <row r="25" spans="1:10" ht="15" customHeight="1" x14ac:dyDescent="0.2">
      <c r="A25" s="63"/>
      <c r="B25" s="64" t="s">
        <v>208</v>
      </c>
      <c r="C25" s="27">
        <v>0</v>
      </c>
      <c r="D25" s="27">
        <v>0</v>
      </c>
      <c r="E25" s="28">
        <v>0</v>
      </c>
      <c r="F25" s="62"/>
      <c r="G25" s="65" t="s">
        <v>98</v>
      </c>
      <c r="H25" s="27">
        <v>635000</v>
      </c>
      <c r="I25" s="27">
        <v>635000</v>
      </c>
      <c r="J25" s="28">
        <v>0</v>
      </c>
    </row>
    <row r="26" spans="1:10" ht="15" customHeight="1" x14ac:dyDescent="0.2">
      <c r="A26" s="63"/>
      <c r="B26" s="64" t="s">
        <v>209</v>
      </c>
      <c r="C26" s="27">
        <v>0</v>
      </c>
      <c r="D26" s="27">
        <v>0</v>
      </c>
      <c r="E26" s="28">
        <v>0</v>
      </c>
      <c r="F26" s="62"/>
      <c r="G26" s="65" t="s">
        <v>99</v>
      </c>
      <c r="H26" s="27">
        <v>0</v>
      </c>
      <c r="I26" s="27">
        <v>0</v>
      </c>
      <c r="J26" s="28">
        <v>0</v>
      </c>
    </row>
    <row r="27" spans="1:10" ht="15" customHeight="1" x14ac:dyDescent="0.2">
      <c r="A27" s="63"/>
      <c r="B27" s="64" t="s">
        <v>210</v>
      </c>
      <c r="C27" s="27">
        <v>0</v>
      </c>
      <c r="D27" s="27">
        <v>0</v>
      </c>
      <c r="E27" s="28">
        <v>0</v>
      </c>
      <c r="F27" s="62"/>
      <c r="G27" s="31"/>
      <c r="H27" s="27"/>
      <c r="I27" s="27"/>
      <c r="J27" s="28"/>
    </row>
    <row r="28" spans="1:10" ht="15" customHeight="1" x14ac:dyDescent="0.2">
      <c r="A28" s="66" t="s">
        <v>211</v>
      </c>
      <c r="B28" s="67"/>
      <c r="C28" s="39">
        <f>SUM(C24:C27)</f>
        <v>0</v>
      </c>
      <c r="D28" s="39">
        <f t="shared" ref="D28:E28" si="0">SUM(D24:D27)</f>
        <v>0</v>
      </c>
      <c r="E28" s="40">
        <f t="shared" si="0"/>
        <v>0</v>
      </c>
      <c r="F28" s="866" t="s">
        <v>212</v>
      </c>
      <c r="G28" s="867"/>
      <c r="H28" s="42">
        <f>SUM(H24:H27)</f>
        <v>2135252</v>
      </c>
      <c r="I28" s="42">
        <f t="shared" ref="I28:J28" si="1">SUM(I24:I27)</f>
        <v>3135252</v>
      </c>
      <c r="J28" s="43">
        <f t="shared" si="1"/>
        <v>1860189</v>
      </c>
    </row>
    <row r="29" spans="1:10" ht="15" customHeight="1" x14ac:dyDescent="0.2">
      <c r="A29" s="68"/>
      <c r="B29" s="69"/>
      <c r="C29" s="46"/>
      <c r="D29" s="46"/>
      <c r="E29" s="47"/>
      <c r="F29" s="782"/>
      <c r="G29" s="781"/>
      <c r="H29" s="50"/>
      <c r="I29" s="50"/>
      <c r="J29" s="51"/>
    </row>
    <row r="30" spans="1:10" ht="15" customHeight="1" x14ac:dyDescent="0.2">
      <c r="A30" s="66" t="s">
        <v>213</v>
      </c>
      <c r="B30" s="69"/>
      <c r="C30" s="46"/>
      <c r="D30" s="46"/>
      <c r="E30" s="47"/>
      <c r="F30" s="870" t="s">
        <v>214</v>
      </c>
      <c r="G30" s="869"/>
      <c r="H30" s="50"/>
      <c r="I30" s="50"/>
      <c r="J30" s="51"/>
    </row>
    <row r="31" spans="1:10" ht="15" customHeight="1" x14ac:dyDescent="0.2">
      <c r="A31" s="25"/>
      <c r="B31" s="61"/>
      <c r="C31" s="46"/>
      <c r="D31" s="46"/>
      <c r="E31" s="47"/>
      <c r="F31" s="62"/>
      <c r="G31" s="61"/>
      <c r="H31" s="27"/>
      <c r="I31" s="27"/>
      <c r="J31" s="28"/>
    </row>
    <row r="32" spans="1:10" ht="33.75" customHeight="1" x14ac:dyDescent="0.2">
      <c r="A32" s="63"/>
      <c r="B32" s="152" t="s">
        <v>215</v>
      </c>
      <c r="C32" s="70">
        <v>5402075</v>
      </c>
      <c r="D32" s="70">
        <v>5411075</v>
      </c>
      <c r="E32" s="71">
        <v>5411075</v>
      </c>
      <c r="F32" s="62"/>
      <c r="G32" s="241" t="s">
        <v>561</v>
      </c>
      <c r="H32" s="70">
        <v>0</v>
      </c>
      <c r="I32" s="70">
        <v>0</v>
      </c>
      <c r="J32" s="71">
        <v>0</v>
      </c>
    </row>
    <row r="33" spans="1:256" ht="34.5" customHeight="1" x14ac:dyDescent="0.2">
      <c r="A33" s="63"/>
      <c r="B33" s="240" t="s">
        <v>489</v>
      </c>
      <c r="C33" s="70">
        <v>0</v>
      </c>
      <c r="D33" s="70">
        <v>0</v>
      </c>
      <c r="E33" s="71">
        <v>0</v>
      </c>
      <c r="F33" s="62"/>
      <c r="G33" s="241" t="s">
        <v>490</v>
      </c>
      <c r="H33" s="70">
        <v>0</v>
      </c>
      <c r="I33" s="70">
        <v>0</v>
      </c>
      <c r="J33" s="71">
        <v>0</v>
      </c>
    </row>
    <row r="34" spans="1:256" ht="15" customHeight="1" x14ac:dyDescent="0.2">
      <c r="A34" s="63"/>
      <c r="B34" s="240"/>
      <c r="C34" s="70"/>
      <c r="D34" s="70"/>
      <c r="E34" s="71"/>
      <c r="F34" s="62"/>
      <c r="G34" s="41"/>
      <c r="H34" s="72"/>
      <c r="I34" s="72"/>
      <c r="J34" s="73"/>
    </row>
    <row r="35" spans="1:256" ht="15" customHeight="1" x14ac:dyDescent="0.2">
      <c r="A35" s="847" t="s">
        <v>216</v>
      </c>
      <c r="B35" s="848"/>
      <c r="C35" s="39">
        <f>SUM(C32:C34)</f>
        <v>5402075</v>
      </c>
      <c r="D35" s="39">
        <f>SUM(D32:D34)</f>
        <v>5411075</v>
      </c>
      <c r="E35" s="40">
        <f>SUM(E32:E34)</f>
        <v>5411075</v>
      </c>
      <c r="F35" s="872" t="s">
        <v>214</v>
      </c>
      <c r="G35" s="848"/>
      <c r="H35" s="42">
        <f>SUM(H32:H34)</f>
        <v>0</v>
      </c>
      <c r="I35" s="42">
        <f t="shared" ref="I35:J35" si="2">SUM(I32:I34)</f>
        <v>0</v>
      </c>
      <c r="J35" s="43">
        <f t="shared" si="2"/>
        <v>0</v>
      </c>
    </row>
    <row r="36" spans="1:256" ht="9.75" customHeight="1" x14ac:dyDescent="0.2">
      <c r="A36" s="74"/>
      <c r="B36" s="62"/>
      <c r="C36" s="46"/>
      <c r="D36" s="46"/>
      <c r="E36" s="47"/>
      <c r="F36" s="75"/>
      <c r="G36" s="75"/>
      <c r="H36" s="50"/>
      <c r="I36" s="50"/>
      <c r="J36" s="51"/>
    </row>
    <row r="37" spans="1:256" s="77" customFormat="1" ht="15" customHeight="1" x14ac:dyDescent="0.3">
      <c r="A37" s="860" t="s">
        <v>217</v>
      </c>
      <c r="B37" s="861"/>
      <c r="C37" s="76">
        <f>C28+C35</f>
        <v>5402075</v>
      </c>
      <c r="D37" s="76">
        <f>D28+D35</f>
        <v>5411075</v>
      </c>
      <c r="E37" s="144">
        <f>E28+E35</f>
        <v>5411075</v>
      </c>
      <c r="F37" s="871" t="s">
        <v>218</v>
      </c>
      <c r="G37" s="861"/>
      <c r="H37" s="55">
        <f>H28+H35</f>
        <v>2135252</v>
      </c>
      <c r="I37" s="55">
        <f>I28+I35</f>
        <v>3135252</v>
      </c>
      <c r="J37" s="56">
        <f>J28+J35</f>
        <v>1860189</v>
      </c>
    </row>
    <row r="38" spans="1:256" ht="10.5" customHeight="1" thickBot="1" x14ac:dyDescent="0.25">
      <c r="A38" s="304"/>
      <c r="B38" s="305"/>
      <c r="C38" s="306"/>
      <c r="D38" s="306"/>
      <c r="E38" s="307"/>
      <c r="F38" s="308"/>
      <c r="G38" s="308"/>
      <c r="H38" s="309"/>
      <c r="I38" s="309"/>
      <c r="J38" s="310"/>
    </row>
    <row r="39" spans="1:256" ht="15" customHeight="1" thickBot="1" x14ac:dyDescent="0.25">
      <c r="A39" s="858" t="s">
        <v>219</v>
      </c>
      <c r="B39" s="859"/>
      <c r="C39" s="311">
        <f>C19+C37</f>
        <v>34353467</v>
      </c>
      <c r="D39" s="311">
        <f>D19+D37</f>
        <v>42420081</v>
      </c>
      <c r="E39" s="312">
        <f>E19+E37</f>
        <v>42420081</v>
      </c>
      <c r="F39" s="313"/>
      <c r="G39" s="780" t="s">
        <v>220</v>
      </c>
      <c r="H39" s="311">
        <f>H19+H37</f>
        <v>34353467</v>
      </c>
      <c r="I39" s="311">
        <f>I19+I37</f>
        <v>42420081</v>
      </c>
      <c r="J39" s="312">
        <f>J19+J37</f>
        <v>31243938</v>
      </c>
    </row>
    <row r="40" spans="1:256" s="78" customFormat="1" x14ac:dyDescent="0.2"/>
    <row r="41" spans="1:256" ht="15" customHeight="1" x14ac:dyDescent="0.2">
      <c r="A41" s="79"/>
      <c r="B41" s="80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 t="s">
        <v>221</v>
      </c>
      <c r="DB41" s="79" t="s">
        <v>221</v>
      </c>
      <c r="DC41" s="79" t="s">
        <v>221</v>
      </c>
      <c r="DD41" s="79" t="s">
        <v>221</v>
      </c>
      <c r="DE41" s="79" t="s">
        <v>221</v>
      </c>
      <c r="DF41" s="79" t="s">
        <v>221</v>
      </c>
      <c r="DG41" s="79" t="s">
        <v>221</v>
      </c>
      <c r="DH41" s="79" t="s">
        <v>221</v>
      </c>
      <c r="DI41" s="79" t="s">
        <v>221</v>
      </c>
      <c r="DJ41" s="79" t="s">
        <v>221</v>
      </c>
      <c r="DK41" s="79" t="s">
        <v>221</v>
      </c>
      <c r="DL41" s="79" t="s">
        <v>221</v>
      </c>
      <c r="DM41" s="79" t="s">
        <v>221</v>
      </c>
      <c r="DN41" s="79" t="s">
        <v>221</v>
      </c>
      <c r="DO41" s="79" t="s">
        <v>221</v>
      </c>
      <c r="DP41" s="79" t="s">
        <v>221</v>
      </c>
      <c r="DQ41" s="79" t="s">
        <v>221</v>
      </c>
      <c r="DR41" s="79" t="s">
        <v>221</v>
      </c>
      <c r="DS41" s="79" t="s">
        <v>221</v>
      </c>
      <c r="DT41" s="79" t="s">
        <v>221</v>
      </c>
      <c r="DU41" s="79" t="s">
        <v>221</v>
      </c>
      <c r="DV41" s="79" t="s">
        <v>221</v>
      </c>
      <c r="DW41" s="79" t="s">
        <v>221</v>
      </c>
      <c r="DX41" s="79" t="s">
        <v>221</v>
      </c>
      <c r="DY41" s="79" t="s">
        <v>221</v>
      </c>
      <c r="DZ41" s="79" t="s">
        <v>221</v>
      </c>
      <c r="EA41" s="79" t="s">
        <v>221</v>
      </c>
      <c r="EB41" s="79" t="s">
        <v>221</v>
      </c>
      <c r="EC41" s="79" t="s">
        <v>221</v>
      </c>
      <c r="ED41" s="79" t="s">
        <v>221</v>
      </c>
      <c r="EE41" s="79" t="s">
        <v>221</v>
      </c>
      <c r="EF41" s="79" t="s">
        <v>221</v>
      </c>
      <c r="EG41" s="79" t="s">
        <v>221</v>
      </c>
      <c r="EH41" s="79" t="s">
        <v>221</v>
      </c>
      <c r="EI41" s="79" t="s">
        <v>221</v>
      </c>
      <c r="EJ41" s="79" t="s">
        <v>221</v>
      </c>
      <c r="EK41" s="79" t="s">
        <v>221</v>
      </c>
      <c r="EL41" s="79" t="s">
        <v>221</v>
      </c>
      <c r="EM41" s="79" t="s">
        <v>221</v>
      </c>
      <c r="EN41" s="79" t="s">
        <v>221</v>
      </c>
      <c r="EO41" s="79" t="s">
        <v>221</v>
      </c>
      <c r="EP41" s="79" t="s">
        <v>221</v>
      </c>
      <c r="EQ41" s="79" t="s">
        <v>221</v>
      </c>
      <c r="ER41" s="79" t="s">
        <v>221</v>
      </c>
      <c r="ES41" s="79" t="s">
        <v>221</v>
      </c>
      <c r="ET41" s="79" t="s">
        <v>221</v>
      </c>
      <c r="EU41" s="79" t="s">
        <v>221</v>
      </c>
      <c r="EV41" s="79" t="s">
        <v>221</v>
      </c>
      <c r="EW41" s="79" t="s">
        <v>221</v>
      </c>
      <c r="EX41" s="79" t="s">
        <v>221</v>
      </c>
      <c r="EY41" s="79" t="s">
        <v>221</v>
      </c>
      <c r="EZ41" s="79" t="s">
        <v>221</v>
      </c>
      <c r="FA41" s="79" t="s">
        <v>221</v>
      </c>
      <c r="FB41" s="79" t="s">
        <v>221</v>
      </c>
      <c r="FC41" s="79" t="s">
        <v>221</v>
      </c>
      <c r="FD41" s="79" t="s">
        <v>221</v>
      </c>
      <c r="FE41" s="79" t="s">
        <v>221</v>
      </c>
      <c r="FF41" s="79" t="s">
        <v>221</v>
      </c>
      <c r="FG41" s="79" t="s">
        <v>221</v>
      </c>
      <c r="FH41" s="79" t="s">
        <v>221</v>
      </c>
      <c r="FI41" s="79" t="s">
        <v>221</v>
      </c>
      <c r="FJ41" s="79" t="s">
        <v>221</v>
      </c>
      <c r="FK41" s="79" t="s">
        <v>221</v>
      </c>
      <c r="FL41" s="79" t="s">
        <v>221</v>
      </c>
      <c r="FM41" s="79" t="s">
        <v>221</v>
      </c>
      <c r="FN41" s="79" t="s">
        <v>221</v>
      </c>
      <c r="FO41" s="79" t="s">
        <v>221</v>
      </c>
      <c r="FP41" s="79" t="s">
        <v>221</v>
      </c>
      <c r="FQ41" s="79" t="s">
        <v>221</v>
      </c>
      <c r="FR41" s="79" t="s">
        <v>221</v>
      </c>
      <c r="FS41" s="79" t="s">
        <v>221</v>
      </c>
      <c r="FT41" s="79" t="s">
        <v>221</v>
      </c>
      <c r="FU41" s="79" t="s">
        <v>221</v>
      </c>
      <c r="FV41" s="79" t="s">
        <v>221</v>
      </c>
      <c r="FW41" s="79" t="s">
        <v>221</v>
      </c>
      <c r="FX41" s="79" t="s">
        <v>221</v>
      </c>
      <c r="FY41" s="79" t="s">
        <v>221</v>
      </c>
      <c r="FZ41" s="79" t="s">
        <v>221</v>
      </c>
      <c r="GA41" s="79" t="s">
        <v>221</v>
      </c>
      <c r="GB41" s="79" t="s">
        <v>221</v>
      </c>
      <c r="GC41" s="79" t="s">
        <v>221</v>
      </c>
      <c r="GD41" s="79" t="s">
        <v>221</v>
      </c>
      <c r="GE41" s="79" t="s">
        <v>221</v>
      </c>
      <c r="GF41" s="79" t="s">
        <v>221</v>
      </c>
      <c r="GG41" s="79" t="s">
        <v>221</v>
      </c>
      <c r="GH41" s="79" t="s">
        <v>221</v>
      </c>
      <c r="GI41" s="79" t="s">
        <v>221</v>
      </c>
      <c r="GJ41" s="79" t="s">
        <v>221</v>
      </c>
      <c r="GK41" s="79" t="s">
        <v>221</v>
      </c>
      <c r="GL41" s="79" t="s">
        <v>221</v>
      </c>
      <c r="GM41" s="79" t="s">
        <v>221</v>
      </c>
      <c r="GN41" s="79" t="s">
        <v>221</v>
      </c>
      <c r="GO41" s="79" t="s">
        <v>221</v>
      </c>
      <c r="GP41" s="79" t="s">
        <v>221</v>
      </c>
      <c r="GQ41" s="79" t="s">
        <v>221</v>
      </c>
      <c r="GR41" s="79" t="s">
        <v>221</v>
      </c>
      <c r="GS41" s="79" t="s">
        <v>221</v>
      </c>
      <c r="GT41" s="79" t="s">
        <v>221</v>
      </c>
      <c r="GU41" s="79" t="s">
        <v>221</v>
      </c>
      <c r="GV41" s="79" t="s">
        <v>221</v>
      </c>
      <c r="GW41" s="79" t="s">
        <v>221</v>
      </c>
      <c r="GX41" s="79" t="s">
        <v>221</v>
      </c>
      <c r="GY41" s="79" t="s">
        <v>221</v>
      </c>
      <c r="GZ41" s="79" t="s">
        <v>221</v>
      </c>
      <c r="HA41" s="79" t="s">
        <v>221</v>
      </c>
      <c r="HB41" s="79" t="s">
        <v>221</v>
      </c>
      <c r="HC41" s="79" t="s">
        <v>221</v>
      </c>
      <c r="HD41" s="79" t="s">
        <v>221</v>
      </c>
      <c r="HE41" s="79" t="s">
        <v>221</v>
      </c>
      <c r="HF41" s="79" t="s">
        <v>221</v>
      </c>
      <c r="HG41" s="79" t="s">
        <v>221</v>
      </c>
      <c r="HH41" s="79" t="s">
        <v>221</v>
      </c>
      <c r="HI41" s="79" t="s">
        <v>221</v>
      </c>
      <c r="HJ41" s="79" t="s">
        <v>221</v>
      </c>
      <c r="HK41" s="79" t="s">
        <v>221</v>
      </c>
      <c r="HL41" s="79" t="s">
        <v>221</v>
      </c>
      <c r="HM41" s="79" t="s">
        <v>221</v>
      </c>
      <c r="HN41" s="79" t="s">
        <v>221</v>
      </c>
      <c r="HO41" s="79" t="s">
        <v>221</v>
      </c>
      <c r="HP41" s="79" t="s">
        <v>221</v>
      </c>
      <c r="HQ41" s="79" t="s">
        <v>221</v>
      </c>
      <c r="HR41" s="79" t="s">
        <v>221</v>
      </c>
      <c r="HS41" s="79" t="s">
        <v>221</v>
      </c>
      <c r="HT41" s="79" t="s">
        <v>221</v>
      </c>
      <c r="HU41" s="79" t="s">
        <v>221</v>
      </c>
      <c r="HV41" s="79" t="s">
        <v>221</v>
      </c>
      <c r="HW41" s="79" t="s">
        <v>221</v>
      </c>
      <c r="HX41" s="79" t="s">
        <v>221</v>
      </c>
      <c r="HY41" s="79" t="s">
        <v>221</v>
      </c>
      <c r="HZ41" s="79" t="s">
        <v>221</v>
      </c>
      <c r="IA41" s="79" t="s">
        <v>221</v>
      </c>
      <c r="IB41" s="79" t="s">
        <v>221</v>
      </c>
      <c r="IC41" s="79" t="s">
        <v>221</v>
      </c>
      <c r="ID41" s="79" t="s">
        <v>221</v>
      </c>
      <c r="IE41" s="79" t="s">
        <v>221</v>
      </c>
      <c r="IF41" s="79" t="s">
        <v>221</v>
      </c>
      <c r="IG41" s="79" t="s">
        <v>221</v>
      </c>
      <c r="IH41" s="79" t="s">
        <v>221</v>
      </c>
      <c r="II41" s="79" t="s">
        <v>221</v>
      </c>
      <c r="IJ41" s="79" t="s">
        <v>221</v>
      </c>
      <c r="IK41" s="79" t="s">
        <v>221</v>
      </c>
      <c r="IL41" s="79" t="s">
        <v>221</v>
      </c>
      <c r="IM41" s="79" t="s">
        <v>221</v>
      </c>
      <c r="IN41" s="79" t="s">
        <v>221</v>
      </c>
      <c r="IO41" s="79" t="s">
        <v>221</v>
      </c>
      <c r="IP41" s="79" t="s">
        <v>221</v>
      </c>
      <c r="IQ41" s="79" t="s">
        <v>221</v>
      </c>
      <c r="IR41" s="79" t="s">
        <v>221</v>
      </c>
      <c r="IS41" s="79" t="s">
        <v>221</v>
      </c>
      <c r="IT41" s="79" t="s">
        <v>221</v>
      </c>
      <c r="IU41" s="79" t="s">
        <v>221</v>
      </c>
      <c r="IV41" s="79" t="s">
        <v>221</v>
      </c>
    </row>
    <row r="42" spans="1:256" s="78" customFormat="1" x14ac:dyDescent="0.2"/>
    <row r="43" spans="1:256" s="78" customFormat="1" x14ac:dyDescent="0.2"/>
    <row r="44" spans="1:256" s="78" customFormat="1" x14ac:dyDescent="0.2"/>
    <row r="45" spans="1:256" s="78" customFormat="1" x14ac:dyDescent="0.2"/>
    <row r="46" spans="1:256" s="78" customFormat="1" x14ac:dyDescent="0.2">
      <c r="G46" s="81"/>
    </row>
    <row r="47" spans="1:256" s="78" customFormat="1" x14ac:dyDescent="0.2"/>
    <row r="48" spans="1:256" s="78" customFormat="1" x14ac:dyDescent="0.2"/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142" s="78" customFormat="1" x14ac:dyDescent="0.2"/>
    <row r="143" s="78" customFormat="1" x14ac:dyDescent="0.2"/>
    <row r="144" s="78" customFormat="1" x14ac:dyDescent="0.2"/>
    <row r="145" s="78" customFormat="1" x14ac:dyDescent="0.2"/>
    <row r="146" s="78" customFormat="1" x14ac:dyDescent="0.2"/>
    <row r="147" s="78" customFormat="1" x14ac:dyDescent="0.2"/>
    <row r="148" s="78" customFormat="1" x14ac:dyDescent="0.2"/>
    <row r="149" s="78" customFormat="1" x14ac:dyDescent="0.2"/>
    <row r="150" s="78" customFormat="1" x14ac:dyDescent="0.2"/>
    <row r="151" s="78" customFormat="1" x14ac:dyDescent="0.2"/>
    <row r="152" s="78" customFormat="1" x14ac:dyDescent="0.2"/>
    <row r="153" s="78" customFormat="1" x14ac:dyDescent="0.2"/>
    <row r="154" s="78" customFormat="1" x14ac:dyDescent="0.2"/>
    <row r="155" s="78" customFormat="1" x14ac:dyDescent="0.2"/>
    <row r="156" s="78" customFormat="1" x14ac:dyDescent="0.2"/>
    <row r="157" s="78" customFormat="1" x14ac:dyDescent="0.2"/>
    <row r="158" s="78" customFormat="1" x14ac:dyDescent="0.2"/>
    <row r="159" s="78" customFormat="1" x14ac:dyDescent="0.2"/>
    <row r="160" s="78" customFormat="1" x14ac:dyDescent="0.2"/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="78" customFormat="1" x14ac:dyDescent="0.2"/>
    <row r="178" s="78" customFormat="1" x14ac:dyDescent="0.2"/>
    <row r="179" s="78" customFormat="1" x14ac:dyDescent="0.2"/>
    <row r="180" s="78" customFormat="1" x14ac:dyDescent="0.2"/>
    <row r="181" s="78" customFormat="1" x14ac:dyDescent="0.2"/>
    <row r="182" s="78" customFormat="1" x14ac:dyDescent="0.2"/>
    <row r="183" s="78" customFormat="1" x14ac:dyDescent="0.2"/>
    <row r="184" s="78" customFormat="1" x14ac:dyDescent="0.2"/>
    <row r="185" s="78" customFormat="1" x14ac:dyDescent="0.2"/>
    <row r="186" s="78" customFormat="1" x14ac:dyDescent="0.2"/>
    <row r="187" s="78" customFormat="1" x14ac:dyDescent="0.2"/>
    <row r="188" s="78" customFormat="1" x14ac:dyDescent="0.2"/>
    <row r="189" s="78" customFormat="1" x14ac:dyDescent="0.2"/>
    <row r="190" s="78" customFormat="1" x14ac:dyDescent="0.2"/>
    <row r="191" s="78" customFormat="1" x14ac:dyDescent="0.2"/>
    <row r="192" s="78" customFormat="1" x14ac:dyDescent="0.2"/>
    <row r="193" s="78" customFormat="1" x14ac:dyDescent="0.2"/>
    <row r="194" s="78" customFormat="1" x14ac:dyDescent="0.2"/>
    <row r="195" s="78" customFormat="1" x14ac:dyDescent="0.2"/>
    <row r="196" s="78" customFormat="1" x14ac:dyDescent="0.2"/>
    <row r="197" s="78" customFormat="1" x14ac:dyDescent="0.2"/>
    <row r="198" s="78" customFormat="1" x14ac:dyDescent="0.2"/>
    <row r="199" s="78" customFormat="1" x14ac:dyDescent="0.2"/>
    <row r="200" s="78" customFormat="1" x14ac:dyDescent="0.2"/>
    <row r="201" s="78" customFormat="1" x14ac:dyDescent="0.2"/>
    <row r="202" s="78" customFormat="1" x14ac:dyDescent="0.2"/>
    <row r="203" s="78" customFormat="1" x14ac:dyDescent="0.2"/>
    <row r="204" s="78" customFormat="1" x14ac:dyDescent="0.2"/>
    <row r="205" s="78" customFormat="1" x14ac:dyDescent="0.2"/>
    <row r="206" s="78" customFormat="1" x14ac:dyDescent="0.2"/>
    <row r="207" s="78" customFormat="1" x14ac:dyDescent="0.2"/>
    <row r="208" s="78" customFormat="1" x14ac:dyDescent="0.2"/>
    <row r="209" s="78" customFormat="1" x14ac:dyDescent="0.2"/>
    <row r="210" s="78" customFormat="1" x14ac:dyDescent="0.2"/>
    <row r="211" s="78" customFormat="1" x14ac:dyDescent="0.2"/>
  </sheetData>
  <mergeCells count="21">
    <mergeCell ref="A39:B39"/>
    <mergeCell ref="A37:B37"/>
    <mergeCell ref="A19:B19"/>
    <mergeCell ref="F19:G19"/>
    <mergeCell ref="A22:B22"/>
    <mergeCell ref="F28:G28"/>
    <mergeCell ref="A35:B35"/>
    <mergeCell ref="A21:B21"/>
    <mergeCell ref="F21:G21"/>
    <mergeCell ref="F30:G30"/>
    <mergeCell ref="F37:G37"/>
    <mergeCell ref="F35:G35"/>
    <mergeCell ref="F22:G22"/>
    <mergeCell ref="A15:B15"/>
    <mergeCell ref="A17:B17"/>
    <mergeCell ref="F15:G15"/>
    <mergeCell ref="A1:J1"/>
    <mergeCell ref="A2:J2"/>
    <mergeCell ref="I6:J6"/>
    <mergeCell ref="A8:E8"/>
    <mergeCell ref="F8:J8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workbookViewId="0">
      <selection activeCell="A6" sqref="A6"/>
    </sheetView>
  </sheetViews>
  <sheetFormatPr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983" t="s">
        <v>559</v>
      </c>
      <c r="B2" s="983"/>
      <c r="C2" s="983"/>
    </row>
    <row r="3" spans="1:3" ht="24" customHeight="1" x14ac:dyDescent="0.2">
      <c r="A3" s="982" t="s">
        <v>623</v>
      </c>
      <c r="B3" s="982"/>
      <c r="C3" s="982"/>
    </row>
    <row r="4" spans="1:3" ht="24" customHeight="1" x14ac:dyDescent="0.2">
      <c r="A4" s="225"/>
      <c r="B4" s="225"/>
      <c r="C4" s="225"/>
    </row>
    <row r="5" spans="1:3" ht="24" customHeight="1" x14ac:dyDescent="0.2">
      <c r="A5" s="225"/>
      <c r="B5" s="225"/>
      <c r="C5" s="232" t="s">
        <v>540</v>
      </c>
    </row>
    <row r="6" spans="1:3" ht="15.75" customHeight="1" thickBot="1" x14ac:dyDescent="0.25">
      <c r="A6" s="1032" t="s">
        <v>672</v>
      </c>
      <c r="B6" s="225"/>
      <c r="C6" s="231" t="s">
        <v>572</v>
      </c>
    </row>
    <row r="7" spans="1:3" s="17" customFormat="1" ht="43.5" customHeight="1" thickBot="1" x14ac:dyDescent="0.25">
      <c r="A7" s="580" t="s">
        <v>178</v>
      </c>
      <c r="B7" s="590" t="s">
        <v>168</v>
      </c>
      <c r="C7" s="585" t="s">
        <v>463</v>
      </c>
    </row>
    <row r="8" spans="1:3" ht="28.5" customHeight="1" x14ac:dyDescent="0.2">
      <c r="A8" s="581" t="s">
        <v>169</v>
      </c>
      <c r="B8" s="591" t="s">
        <v>624</v>
      </c>
      <c r="C8" s="586">
        <f>C9+C10</f>
        <v>4918821</v>
      </c>
    </row>
    <row r="9" spans="1:3" ht="18" customHeight="1" x14ac:dyDescent="0.2">
      <c r="A9" s="582" t="s">
        <v>170</v>
      </c>
      <c r="B9" s="592" t="s">
        <v>179</v>
      </c>
      <c r="C9" s="587">
        <v>4684981</v>
      </c>
    </row>
    <row r="10" spans="1:3" ht="18" customHeight="1" x14ac:dyDescent="0.2">
      <c r="A10" s="582" t="s">
        <v>171</v>
      </c>
      <c r="B10" s="592" t="s">
        <v>180</v>
      </c>
      <c r="C10" s="587">
        <v>233840</v>
      </c>
    </row>
    <row r="11" spans="1:3" ht="18" customHeight="1" thickBot="1" x14ac:dyDescent="0.25">
      <c r="A11" s="582" t="s">
        <v>172</v>
      </c>
      <c r="B11" s="593" t="s">
        <v>2</v>
      </c>
      <c r="C11" s="587">
        <f>C12-C8</f>
        <v>5947817</v>
      </c>
    </row>
    <row r="12" spans="1:3" ht="25.5" customHeight="1" x14ac:dyDescent="0.2">
      <c r="A12" s="583" t="s">
        <v>173</v>
      </c>
      <c r="B12" s="594" t="s">
        <v>625</v>
      </c>
      <c r="C12" s="588">
        <f>C13+C14</f>
        <v>10866638</v>
      </c>
    </row>
    <row r="13" spans="1:3" ht="18" customHeight="1" x14ac:dyDescent="0.2">
      <c r="A13" s="582" t="s">
        <v>174</v>
      </c>
      <c r="B13" s="592" t="s">
        <v>179</v>
      </c>
      <c r="C13" s="587">
        <v>10622848</v>
      </c>
    </row>
    <row r="14" spans="1:3" ht="18" customHeight="1" thickBot="1" x14ac:dyDescent="0.25">
      <c r="A14" s="584" t="s">
        <v>175</v>
      </c>
      <c r="B14" s="595" t="s">
        <v>180</v>
      </c>
      <c r="C14" s="589">
        <v>243790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workbookViewId="0">
      <selection activeCell="A4" sqref="A4"/>
    </sheetView>
  </sheetViews>
  <sheetFormatPr defaultRowHeight="12.75" x14ac:dyDescent="0.2"/>
  <cols>
    <col min="1" max="1" width="6.5" style="131" customWidth="1"/>
    <col min="2" max="2" width="54" style="133" customWidth="1"/>
    <col min="3" max="3" width="21.5" style="131" customWidth="1"/>
    <col min="4" max="4" width="14.83203125" style="131" hidden="1" customWidth="1"/>
    <col min="5" max="5" width="1" style="131" hidden="1" customWidth="1"/>
    <col min="6" max="6" width="22.1640625" style="131" customWidth="1"/>
    <col min="7" max="7" width="14" style="131" hidden="1" customWidth="1"/>
    <col min="8" max="16384" width="9.33203125" style="131"/>
  </cols>
  <sheetData>
    <row r="1" spans="1:8" s="138" customFormat="1" ht="25.5" customHeight="1" x14ac:dyDescent="0.3">
      <c r="A1" s="984" t="s">
        <v>559</v>
      </c>
      <c r="B1" s="984"/>
      <c r="C1" s="984"/>
      <c r="D1" s="984"/>
      <c r="E1" s="984"/>
      <c r="F1" s="984"/>
      <c r="G1" s="984"/>
    </row>
    <row r="2" spans="1:8" s="139" customFormat="1" ht="18" customHeight="1" x14ac:dyDescent="0.25">
      <c r="A2" s="985" t="s">
        <v>566</v>
      </c>
      <c r="B2" s="985"/>
      <c r="C2" s="985"/>
      <c r="D2" s="985"/>
      <c r="E2" s="985"/>
      <c r="F2" s="985"/>
      <c r="G2" s="985"/>
    </row>
    <row r="3" spans="1:8" s="138" customFormat="1" ht="16.5" customHeight="1" x14ac:dyDescent="0.3">
      <c r="A3" s="986" t="s">
        <v>622</v>
      </c>
      <c r="B3" s="986"/>
      <c r="C3" s="986"/>
      <c r="D3" s="986"/>
      <c r="E3" s="986"/>
      <c r="F3" s="986"/>
      <c r="G3" s="986"/>
    </row>
    <row r="4" spans="1:8" s="138" customFormat="1" ht="16.5" customHeight="1" x14ac:dyDescent="0.3">
      <c r="A4" s="1032" t="s">
        <v>673</v>
      </c>
      <c r="B4" s="226"/>
      <c r="C4" s="226"/>
      <c r="D4" s="226"/>
      <c r="E4" s="226"/>
      <c r="F4" s="292" t="s">
        <v>543</v>
      </c>
      <c r="G4" s="226"/>
    </row>
    <row r="5" spans="1:8" s="133" customFormat="1" ht="13.5" customHeight="1" thickBot="1" x14ac:dyDescent="0.25">
      <c r="A5" s="987" t="s">
        <v>572</v>
      </c>
      <c r="B5" s="987"/>
      <c r="C5" s="987"/>
      <c r="D5" s="987"/>
      <c r="E5" s="987"/>
      <c r="F5" s="987"/>
      <c r="G5" s="987"/>
    </row>
    <row r="6" spans="1:8" ht="54" customHeight="1" thickBot="1" x14ac:dyDescent="0.25">
      <c r="A6" s="615" t="s">
        <v>178</v>
      </c>
      <c r="B6" s="625" t="s">
        <v>168</v>
      </c>
      <c r="C6" s="634" t="s">
        <v>78</v>
      </c>
      <c r="D6" s="596" t="s">
        <v>79</v>
      </c>
      <c r="E6" s="140" t="s">
        <v>80</v>
      </c>
      <c r="F6" s="140" t="s">
        <v>81</v>
      </c>
      <c r="G6" s="596" t="s">
        <v>79</v>
      </c>
    </row>
    <row r="7" spans="1:8" s="136" customFormat="1" ht="18" customHeight="1" x14ac:dyDescent="0.2">
      <c r="A7" s="616">
        <v>1</v>
      </c>
      <c r="B7" s="626" t="s">
        <v>5</v>
      </c>
      <c r="C7" s="606">
        <v>31443070</v>
      </c>
      <c r="D7" s="597"/>
      <c r="E7" s="211"/>
      <c r="F7" s="606">
        <v>36396546</v>
      </c>
      <c r="G7" s="597"/>
    </row>
    <row r="8" spans="1:8" s="136" customFormat="1" ht="25.5" customHeight="1" thickBot="1" x14ac:dyDescent="0.25">
      <c r="A8" s="617">
        <v>2</v>
      </c>
      <c r="B8" s="627" t="s">
        <v>6</v>
      </c>
      <c r="C8" s="607">
        <v>30415255</v>
      </c>
      <c r="D8" s="598"/>
      <c r="E8" s="212"/>
      <c r="F8" s="607">
        <v>30612147</v>
      </c>
      <c r="G8" s="598"/>
    </row>
    <row r="9" spans="1:8" s="132" customFormat="1" ht="18" customHeight="1" thickBot="1" x14ac:dyDescent="0.25">
      <c r="A9" s="618">
        <v>3</v>
      </c>
      <c r="B9" s="628" t="s">
        <v>3</v>
      </c>
      <c r="C9" s="608">
        <f t="shared" ref="C9" si="0">C7-C8</f>
        <v>1027815</v>
      </c>
      <c r="D9" s="599">
        <f t="shared" ref="D9:F9" si="1">D7-D8</f>
        <v>0</v>
      </c>
      <c r="E9" s="213">
        <f t="shared" si="1"/>
        <v>0</v>
      </c>
      <c r="F9" s="608">
        <f t="shared" si="1"/>
        <v>5784399</v>
      </c>
      <c r="G9" s="599">
        <f>+G7-G8</f>
        <v>0</v>
      </c>
      <c r="H9" s="141"/>
    </row>
    <row r="10" spans="1:8" s="136" customFormat="1" ht="18" customHeight="1" x14ac:dyDescent="0.2">
      <c r="A10" s="619">
        <v>4</v>
      </c>
      <c r="B10" s="629" t="s">
        <v>7</v>
      </c>
      <c r="C10" s="609">
        <v>5021791</v>
      </c>
      <c r="D10" s="600"/>
      <c r="E10" s="214"/>
      <c r="F10" s="609">
        <v>6023535</v>
      </c>
      <c r="G10" s="600"/>
      <c r="H10" s="142"/>
    </row>
    <row r="11" spans="1:8" s="136" customFormat="1" ht="18" customHeight="1" thickBot="1" x14ac:dyDescent="0.25">
      <c r="A11" s="620">
        <v>5</v>
      </c>
      <c r="B11" s="630" t="s">
        <v>8</v>
      </c>
      <c r="C11" s="610">
        <v>638531</v>
      </c>
      <c r="D11" s="601"/>
      <c r="E11" s="215"/>
      <c r="F11" s="610">
        <v>631791</v>
      </c>
      <c r="G11" s="601"/>
      <c r="H11" s="142"/>
    </row>
    <row r="12" spans="1:8" s="136" customFormat="1" ht="17.25" customHeight="1" thickBot="1" x14ac:dyDescent="0.25">
      <c r="A12" s="618">
        <v>6</v>
      </c>
      <c r="B12" s="628" t="s">
        <v>9</v>
      </c>
      <c r="C12" s="608">
        <f>C10-C11</f>
        <v>4383260</v>
      </c>
      <c r="D12" s="599">
        <f>+D9+D10+D11</f>
        <v>0</v>
      </c>
      <c r="E12" s="213"/>
      <c r="F12" s="608">
        <f>F10-F11</f>
        <v>5391744</v>
      </c>
      <c r="G12" s="599">
        <f>G10-G11</f>
        <v>0</v>
      </c>
      <c r="H12" s="142"/>
    </row>
    <row r="13" spans="1:8" s="136" customFormat="1" ht="21.75" customHeight="1" x14ac:dyDescent="0.2">
      <c r="A13" s="621">
        <v>7</v>
      </c>
      <c r="B13" s="631" t="s">
        <v>10</v>
      </c>
      <c r="C13" s="611">
        <f>C9+C12</f>
        <v>5411075</v>
      </c>
      <c r="D13" s="602">
        <f>D9+D12</f>
        <v>0</v>
      </c>
      <c r="E13" s="216">
        <f>E9+E12</f>
        <v>0</v>
      </c>
      <c r="F13" s="611">
        <f>F9+F12</f>
        <v>11176143</v>
      </c>
      <c r="G13" s="602">
        <f>G9+G12</f>
        <v>0</v>
      </c>
      <c r="H13" s="142"/>
    </row>
    <row r="14" spans="1:8" s="136" customFormat="1" ht="18.75" customHeight="1" thickBot="1" x14ac:dyDescent="0.25">
      <c r="A14" s="622">
        <v>8</v>
      </c>
      <c r="B14" s="632" t="s">
        <v>11</v>
      </c>
      <c r="C14" s="612">
        <v>0</v>
      </c>
      <c r="D14" s="603"/>
      <c r="E14" s="217"/>
      <c r="F14" s="612">
        <v>0</v>
      </c>
      <c r="G14" s="603"/>
      <c r="H14" s="142"/>
    </row>
    <row r="15" spans="1:8" s="210" customFormat="1" ht="27.75" customHeight="1" thickBot="1" x14ac:dyDescent="0.25">
      <c r="A15" s="623">
        <v>9</v>
      </c>
      <c r="B15" s="633" t="s">
        <v>4</v>
      </c>
      <c r="C15" s="613">
        <f>C13</f>
        <v>5411075</v>
      </c>
      <c r="D15" s="604">
        <f>+D12+D13+D14</f>
        <v>0</v>
      </c>
      <c r="E15" s="219">
        <f>+E12+E13+E14</f>
        <v>0</v>
      </c>
      <c r="F15" s="613">
        <f>F13</f>
        <v>11176143</v>
      </c>
      <c r="G15" s="604">
        <f>G13</f>
        <v>0</v>
      </c>
      <c r="H15" s="209"/>
    </row>
    <row r="16" spans="1:8" s="136" customFormat="1" x14ac:dyDescent="0.2">
      <c r="A16" s="619">
        <v>10</v>
      </c>
      <c r="B16" s="639" t="s">
        <v>12</v>
      </c>
      <c r="C16" s="609"/>
      <c r="D16" s="600"/>
      <c r="E16" s="214">
        <f>D16+C16</f>
        <v>0</v>
      </c>
      <c r="F16" s="609"/>
      <c r="G16" s="600"/>
      <c r="H16" s="142"/>
    </row>
    <row r="17" spans="1:7" s="136" customFormat="1" ht="18" customHeight="1" x14ac:dyDescent="0.2">
      <c r="A17" s="617">
        <v>11</v>
      </c>
      <c r="B17" s="638" t="s">
        <v>567</v>
      </c>
      <c r="C17" s="607">
        <v>5411075</v>
      </c>
      <c r="D17" s="598"/>
      <c r="E17" s="212"/>
      <c r="F17" s="607">
        <v>11176143</v>
      </c>
      <c r="G17" s="598"/>
    </row>
    <row r="18" spans="1:7" s="136" customFormat="1" ht="18" customHeight="1" thickBot="1" x14ac:dyDescent="0.25">
      <c r="A18" s="624">
        <v>12</v>
      </c>
      <c r="B18" s="640" t="s">
        <v>568</v>
      </c>
      <c r="C18" s="614">
        <v>0</v>
      </c>
      <c r="D18" s="605"/>
      <c r="E18" s="218">
        <f>D18+C18</f>
        <v>0</v>
      </c>
      <c r="F18" s="614">
        <v>0</v>
      </c>
      <c r="G18" s="605"/>
    </row>
    <row r="21" spans="1:7" x14ac:dyDescent="0.2">
      <c r="D21" s="134"/>
    </row>
    <row r="23" spans="1:7" x14ac:dyDescent="0.2">
      <c r="B23" s="131"/>
    </row>
    <row r="24" spans="1:7" ht="12.75" customHeight="1" x14ac:dyDescent="0.2">
      <c r="B24" s="131"/>
    </row>
    <row r="25" spans="1:7" x14ac:dyDescent="0.2">
      <c r="B25" s="131"/>
    </row>
    <row r="26" spans="1:7" x14ac:dyDescent="0.2">
      <c r="B26" s="131"/>
    </row>
    <row r="27" spans="1:7" x14ac:dyDescent="0.2">
      <c r="B27" s="131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workbookViewId="0">
      <selection activeCell="A5" sqref="A5"/>
    </sheetView>
  </sheetViews>
  <sheetFormatPr defaultRowHeight="12.75" x14ac:dyDescent="0.2"/>
  <cols>
    <col min="1" max="1" width="6.5" style="133" customWidth="1"/>
    <col min="2" max="2" width="61.6640625" style="133" customWidth="1"/>
    <col min="3" max="5" width="16" style="131" customWidth="1"/>
    <col min="6" max="16384" width="9.33203125" style="131"/>
  </cols>
  <sheetData>
    <row r="1" spans="1:5" s="130" customFormat="1" ht="29.25" customHeight="1" x14ac:dyDescent="0.2">
      <c r="A1" s="984" t="s">
        <v>559</v>
      </c>
      <c r="B1" s="984"/>
      <c r="C1" s="984"/>
      <c r="D1" s="984"/>
      <c r="E1" s="984"/>
    </row>
    <row r="2" spans="1:5" s="130" customFormat="1" ht="21" customHeight="1" x14ac:dyDescent="0.25">
      <c r="A2" s="985" t="s">
        <v>85</v>
      </c>
      <c r="B2" s="985"/>
      <c r="C2" s="985"/>
      <c r="D2" s="985"/>
      <c r="E2" s="985"/>
    </row>
    <row r="3" spans="1:5" s="130" customFormat="1" ht="23.25" customHeight="1" x14ac:dyDescent="0.2">
      <c r="A3" s="986" t="s">
        <v>622</v>
      </c>
      <c r="B3" s="986"/>
      <c r="C3" s="986"/>
      <c r="D3" s="986"/>
      <c r="E3" s="986"/>
    </row>
    <row r="4" spans="1:5" s="130" customFormat="1" ht="23.25" customHeight="1" x14ac:dyDescent="0.2">
      <c r="A4" s="226"/>
      <c r="B4" s="226"/>
      <c r="C4" s="226"/>
      <c r="D4" s="226"/>
      <c r="E4" s="226"/>
    </row>
    <row r="5" spans="1:5" s="130" customFormat="1" ht="23.25" customHeight="1" x14ac:dyDescent="0.2">
      <c r="A5" s="1032" t="s">
        <v>674</v>
      </c>
      <c r="B5" s="226"/>
      <c r="C5" s="226"/>
      <c r="D5" s="997" t="s">
        <v>518</v>
      </c>
      <c r="E5" s="997"/>
    </row>
    <row r="6" spans="1:5" ht="13.5" customHeight="1" thickBot="1" x14ac:dyDescent="0.25">
      <c r="A6" s="996" t="s">
        <v>572</v>
      </c>
      <c r="B6" s="996"/>
      <c r="C6" s="996"/>
      <c r="D6" s="996"/>
      <c r="E6" s="996"/>
    </row>
    <row r="7" spans="1:5" s="135" customFormat="1" ht="28.5" customHeight="1" thickBot="1" x14ac:dyDescent="0.25">
      <c r="A7" s="988" t="s">
        <v>451</v>
      </c>
      <c r="B7" s="990" t="s">
        <v>168</v>
      </c>
      <c r="C7" s="642" t="s">
        <v>86</v>
      </c>
      <c r="D7" s="641" t="s">
        <v>87</v>
      </c>
      <c r="E7" s="992" t="s">
        <v>88</v>
      </c>
    </row>
    <row r="8" spans="1:5" s="135" customFormat="1" ht="13.5" thickBot="1" x14ac:dyDescent="0.25">
      <c r="A8" s="989"/>
      <c r="B8" s="991"/>
      <c r="C8" s="994" t="s">
        <v>89</v>
      </c>
      <c r="D8" s="995"/>
      <c r="E8" s="993"/>
    </row>
    <row r="9" spans="1:5" s="136" customFormat="1" ht="15" customHeight="1" thickBot="1" x14ac:dyDescent="0.25">
      <c r="A9" s="643">
        <v>1</v>
      </c>
      <c r="B9" s="644">
        <v>2</v>
      </c>
      <c r="C9" s="644">
        <v>3</v>
      </c>
      <c r="D9" s="645">
        <v>4</v>
      </c>
      <c r="E9" s="646">
        <v>5</v>
      </c>
    </row>
    <row r="10" spans="1:5" s="136" customFormat="1" x14ac:dyDescent="0.2">
      <c r="A10" s="619">
        <v>1</v>
      </c>
      <c r="B10" s="691" t="s">
        <v>297</v>
      </c>
      <c r="C10" s="700">
        <v>14265000</v>
      </c>
      <c r="D10" s="635">
        <v>19425636</v>
      </c>
      <c r="E10" s="712">
        <v>14291614</v>
      </c>
    </row>
    <row r="11" spans="1:5" s="136" customFormat="1" x14ac:dyDescent="0.2">
      <c r="A11" s="617">
        <v>2</v>
      </c>
      <c r="B11" s="692" t="s">
        <v>90</v>
      </c>
      <c r="C11" s="701">
        <v>3231283</v>
      </c>
      <c r="D11" s="636">
        <v>4415031</v>
      </c>
      <c r="E11" s="713">
        <v>3252859</v>
      </c>
    </row>
    <row r="12" spans="1:5" s="136" customFormat="1" x14ac:dyDescent="0.2">
      <c r="A12" s="617">
        <v>3</v>
      </c>
      <c r="B12" s="692" t="s">
        <v>91</v>
      </c>
      <c r="C12" s="701">
        <v>11690141</v>
      </c>
      <c r="D12" s="636">
        <v>11515571</v>
      </c>
      <c r="E12" s="713">
        <v>8543230</v>
      </c>
    </row>
    <row r="13" spans="1:5" s="136" customFormat="1" x14ac:dyDescent="0.2">
      <c r="A13" s="617">
        <v>4</v>
      </c>
      <c r="B13" s="692" t="s">
        <v>356</v>
      </c>
      <c r="C13" s="701">
        <v>900000</v>
      </c>
      <c r="D13" s="636">
        <v>1100000</v>
      </c>
      <c r="E13" s="713">
        <v>854748</v>
      </c>
    </row>
    <row r="14" spans="1:5" s="136" customFormat="1" x14ac:dyDescent="0.2">
      <c r="A14" s="617">
        <v>5</v>
      </c>
      <c r="B14" s="692" t="s">
        <v>366</v>
      </c>
      <c r="C14" s="701">
        <v>1500000</v>
      </c>
      <c r="D14" s="636">
        <v>2196800</v>
      </c>
      <c r="E14" s="713">
        <v>1809507</v>
      </c>
    </row>
    <row r="15" spans="1:5" s="136" customFormat="1" x14ac:dyDescent="0.2">
      <c r="A15" s="617">
        <v>6</v>
      </c>
      <c r="B15" s="692" t="s">
        <v>375</v>
      </c>
      <c r="C15" s="701">
        <v>1500252</v>
      </c>
      <c r="D15" s="636">
        <v>2500252</v>
      </c>
      <c r="E15" s="713">
        <v>1860189</v>
      </c>
    </row>
    <row r="16" spans="1:5" s="136" customFormat="1" x14ac:dyDescent="0.2">
      <c r="A16" s="620">
        <v>7</v>
      </c>
      <c r="B16" s="693" t="s">
        <v>383</v>
      </c>
      <c r="C16" s="702">
        <v>635000</v>
      </c>
      <c r="D16" s="637">
        <v>635000</v>
      </c>
      <c r="E16" s="714">
        <v>0</v>
      </c>
    </row>
    <row r="17" spans="1:5" s="136" customFormat="1" ht="13.5" thickBot="1" x14ac:dyDescent="0.25">
      <c r="A17" s="617">
        <v>8</v>
      </c>
      <c r="B17" s="692" t="s">
        <v>389</v>
      </c>
      <c r="C17" s="701">
        <v>0</v>
      </c>
      <c r="D17" s="636">
        <v>0</v>
      </c>
      <c r="E17" s="713">
        <v>0</v>
      </c>
    </row>
    <row r="18" spans="1:5" s="137" customFormat="1" ht="21.75" thickBot="1" x14ac:dyDescent="0.25">
      <c r="A18" s="685">
        <v>9</v>
      </c>
      <c r="B18" s="694" t="s">
        <v>0</v>
      </c>
      <c r="C18" s="703">
        <f>SUM(C10:C17)</f>
        <v>33721676</v>
      </c>
      <c r="D18" s="724">
        <f>SUM(D10:D17)</f>
        <v>41788290</v>
      </c>
      <c r="E18" s="715">
        <f>SUM(E10:E17)</f>
        <v>30612147</v>
      </c>
    </row>
    <row r="19" spans="1:5" s="137" customFormat="1" ht="15" x14ac:dyDescent="0.2">
      <c r="A19" s="620">
        <v>10</v>
      </c>
      <c r="B19" s="693" t="s">
        <v>560</v>
      </c>
      <c r="C19" s="704">
        <v>0</v>
      </c>
      <c r="D19" s="725">
        <v>0</v>
      </c>
      <c r="E19" s="716">
        <v>0</v>
      </c>
    </row>
    <row r="20" spans="1:5" s="137" customFormat="1" ht="15" x14ac:dyDescent="0.2">
      <c r="A20" s="620">
        <v>11</v>
      </c>
      <c r="B20" s="693" t="s">
        <v>455</v>
      </c>
      <c r="C20" s="704">
        <v>631791</v>
      </c>
      <c r="D20" s="725">
        <v>631791</v>
      </c>
      <c r="E20" s="716">
        <v>631791</v>
      </c>
    </row>
    <row r="21" spans="1:5" s="137" customFormat="1" ht="15" x14ac:dyDescent="0.2">
      <c r="A21" s="620">
        <v>12</v>
      </c>
      <c r="B21" s="693" t="s">
        <v>399</v>
      </c>
      <c r="C21" s="704">
        <v>0</v>
      </c>
      <c r="D21" s="725">
        <v>0</v>
      </c>
      <c r="E21" s="716">
        <v>0</v>
      </c>
    </row>
    <row r="22" spans="1:5" s="137" customFormat="1" ht="15.75" thickBot="1" x14ac:dyDescent="0.25">
      <c r="A22" s="620">
        <v>13</v>
      </c>
      <c r="B22" s="693" t="s">
        <v>519</v>
      </c>
      <c r="C22" s="704">
        <v>0</v>
      </c>
      <c r="D22" s="725">
        <v>0</v>
      </c>
      <c r="E22" s="716">
        <v>0</v>
      </c>
    </row>
    <row r="23" spans="1:5" s="137" customFormat="1" ht="15.75" thickBot="1" x14ac:dyDescent="0.25">
      <c r="A23" s="685">
        <v>14</v>
      </c>
      <c r="B23" s="694" t="s">
        <v>520</v>
      </c>
      <c r="C23" s="703">
        <f>SUM(C19:C22)</f>
        <v>631791</v>
      </c>
      <c r="D23" s="724">
        <f>SUM(D19:D22)</f>
        <v>631791</v>
      </c>
      <c r="E23" s="715">
        <f>SUM(E19:E22)</f>
        <v>631791</v>
      </c>
    </row>
    <row r="24" spans="1:5" s="137" customFormat="1" ht="15.75" thickBot="1" x14ac:dyDescent="0.25">
      <c r="A24" s="685">
        <v>15</v>
      </c>
      <c r="B24" s="694" t="s">
        <v>521</v>
      </c>
      <c r="C24" s="703">
        <f>C18+C23</f>
        <v>34353467</v>
      </c>
      <c r="D24" s="724">
        <f>D18+D23</f>
        <v>42420081</v>
      </c>
      <c r="E24" s="715">
        <f>E18+E23</f>
        <v>31243938</v>
      </c>
    </row>
    <row r="25" spans="1:5" s="229" customFormat="1" ht="29.25" customHeight="1" thickBot="1" x14ac:dyDescent="0.25">
      <c r="A25" s="686">
        <v>16</v>
      </c>
      <c r="B25" s="695" t="s">
        <v>522</v>
      </c>
      <c r="C25" s="705">
        <f>SUM(C24:C24)</f>
        <v>34353467</v>
      </c>
      <c r="D25" s="726">
        <f>SUM(D24:D24)</f>
        <v>42420081</v>
      </c>
      <c r="E25" s="717">
        <f>SUM(E24:E24)</f>
        <v>31243938</v>
      </c>
    </row>
    <row r="26" spans="1:5" s="136" customFormat="1" x14ac:dyDescent="0.2">
      <c r="A26" s="619">
        <v>17</v>
      </c>
      <c r="B26" s="696" t="s">
        <v>452</v>
      </c>
      <c r="C26" s="706">
        <v>15898555</v>
      </c>
      <c r="D26" s="727">
        <v>18930470</v>
      </c>
      <c r="E26" s="718">
        <v>18930470</v>
      </c>
    </row>
    <row r="27" spans="1:5" s="136" customFormat="1" x14ac:dyDescent="0.2">
      <c r="A27" s="617">
        <v>18</v>
      </c>
      <c r="B27" s="692" t="s">
        <v>456</v>
      </c>
      <c r="C27" s="707">
        <v>1474837</v>
      </c>
      <c r="D27" s="728">
        <v>815901</v>
      </c>
      <c r="E27" s="719">
        <v>815901</v>
      </c>
    </row>
    <row r="28" spans="1:5" s="136" customFormat="1" x14ac:dyDescent="0.2">
      <c r="A28" s="619">
        <v>19</v>
      </c>
      <c r="B28" s="692" t="s">
        <v>457</v>
      </c>
      <c r="C28" s="707">
        <v>0</v>
      </c>
      <c r="D28" s="728">
        <v>0</v>
      </c>
      <c r="E28" s="719"/>
    </row>
    <row r="29" spans="1:5" s="136" customFormat="1" x14ac:dyDescent="0.2">
      <c r="A29" s="617">
        <v>20</v>
      </c>
      <c r="B29" s="692" t="s">
        <v>247</v>
      </c>
      <c r="C29" s="707">
        <v>8245000</v>
      </c>
      <c r="D29" s="728">
        <v>12042334</v>
      </c>
      <c r="E29" s="719">
        <v>12042334</v>
      </c>
    </row>
    <row r="30" spans="1:5" s="136" customFormat="1" x14ac:dyDescent="0.2">
      <c r="A30" s="619">
        <v>21</v>
      </c>
      <c r="B30" s="692" t="s">
        <v>259</v>
      </c>
      <c r="C30" s="707">
        <v>3333000</v>
      </c>
      <c r="D30" s="728">
        <v>4518041</v>
      </c>
      <c r="E30" s="719">
        <v>4518041</v>
      </c>
    </row>
    <row r="31" spans="1:5" s="136" customFormat="1" x14ac:dyDescent="0.2">
      <c r="A31" s="617">
        <v>22</v>
      </c>
      <c r="B31" s="692" t="s">
        <v>275</v>
      </c>
      <c r="C31" s="707">
        <v>0</v>
      </c>
      <c r="D31" s="728">
        <v>0</v>
      </c>
      <c r="E31" s="719"/>
    </row>
    <row r="32" spans="1:5" s="136" customFormat="1" x14ac:dyDescent="0.2">
      <c r="A32" s="619">
        <v>23</v>
      </c>
      <c r="B32" s="692" t="s">
        <v>279</v>
      </c>
      <c r="C32" s="707">
        <v>0</v>
      </c>
      <c r="D32" s="728">
        <v>89800</v>
      </c>
      <c r="E32" s="719">
        <v>89800</v>
      </c>
    </row>
    <row r="33" spans="1:5" s="136" customFormat="1" ht="13.5" thickBot="1" x14ac:dyDescent="0.25">
      <c r="A33" s="617">
        <v>24</v>
      </c>
      <c r="B33" s="692" t="s">
        <v>285</v>
      </c>
      <c r="C33" s="704">
        <v>0</v>
      </c>
      <c r="D33" s="725">
        <v>0</v>
      </c>
      <c r="E33" s="716">
        <v>0</v>
      </c>
    </row>
    <row r="34" spans="1:5" s="136" customFormat="1" ht="21.75" thickBot="1" x14ac:dyDescent="0.25">
      <c r="A34" s="685">
        <v>25</v>
      </c>
      <c r="B34" s="694" t="s">
        <v>523</v>
      </c>
      <c r="C34" s="708">
        <f>C26+C27+C28+C29+C30+C32+C33</f>
        <v>28951392</v>
      </c>
      <c r="D34" s="729">
        <f>D26+D27+D28+D29+D30+D32+D33+D31</f>
        <v>36396546</v>
      </c>
      <c r="E34" s="720">
        <f>E26+E27+E28+E29+E30+E32+E33+E31</f>
        <v>36396546</v>
      </c>
    </row>
    <row r="35" spans="1:5" s="136" customFormat="1" x14ac:dyDescent="0.2">
      <c r="A35" s="619">
        <v>26</v>
      </c>
      <c r="B35" s="693" t="s">
        <v>458</v>
      </c>
      <c r="C35" s="706">
        <v>5402075</v>
      </c>
      <c r="D35" s="727">
        <v>5411075</v>
      </c>
      <c r="E35" s="718">
        <v>5411075</v>
      </c>
    </row>
    <row r="36" spans="1:5" s="136" customFormat="1" x14ac:dyDescent="0.2">
      <c r="A36" s="620">
        <v>27</v>
      </c>
      <c r="B36" s="693" t="s">
        <v>294</v>
      </c>
      <c r="C36" s="707">
        <v>0</v>
      </c>
      <c r="D36" s="728">
        <v>612460</v>
      </c>
      <c r="E36" s="719">
        <v>612460</v>
      </c>
    </row>
    <row r="37" spans="1:5" s="136" customFormat="1" ht="13.5" thickBot="1" x14ac:dyDescent="0.25">
      <c r="A37" s="619">
        <v>28</v>
      </c>
      <c r="B37" s="693" t="s">
        <v>290</v>
      </c>
      <c r="C37" s="706">
        <v>0</v>
      </c>
      <c r="D37" s="727">
        <v>0</v>
      </c>
      <c r="E37" s="718">
        <v>0</v>
      </c>
    </row>
    <row r="38" spans="1:5" s="136" customFormat="1" ht="13.5" thickBot="1" x14ac:dyDescent="0.25">
      <c r="A38" s="685">
        <v>29</v>
      </c>
      <c r="B38" s="694" t="s">
        <v>524</v>
      </c>
      <c r="C38" s="708">
        <f>SUM(,C35:C37)</f>
        <v>5402075</v>
      </c>
      <c r="D38" s="729">
        <f>SUM(,D35:D37)</f>
        <v>6023535</v>
      </c>
      <c r="E38" s="720">
        <f>SUM(,E35:E37)</f>
        <v>6023535</v>
      </c>
    </row>
    <row r="39" spans="1:5" s="137" customFormat="1" ht="15.75" thickBot="1" x14ac:dyDescent="0.25">
      <c r="A39" s="687">
        <v>30</v>
      </c>
      <c r="B39" s="697" t="s">
        <v>525</v>
      </c>
      <c r="C39" s="709">
        <f>C34+C38</f>
        <v>34353467</v>
      </c>
      <c r="D39" s="730">
        <f>D34+D38</f>
        <v>42420081</v>
      </c>
      <c r="E39" s="721">
        <f>E34+E38</f>
        <v>42420081</v>
      </c>
    </row>
    <row r="40" spans="1:5" s="136" customFormat="1" ht="27" customHeight="1" thickBot="1" x14ac:dyDescent="0.25">
      <c r="A40" s="688">
        <v>31</v>
      </c>
      <c r="B40" s="698" t="s">
        <v>526</v>
      </c>
      <c r="C40" s="710">
        <f>C39</f>
        <v>34353467</v>
      </c>
      <c r="D40" s="731">
        <f>D39</f>
        <v>42420081</v>
      </c>
      <c r="E40" s="722">
        <f>E39</f>
        <v>42420081</v>
      </c>
    </row>
    <row r="41" spans="1:5" s="136" customFormat="1" ht="27" customHeight="1" thickBot="1" x14ac:dyDescent="0.25">
      <c r="A41" s="689">
        <v>32</v>
      </c>
      <c r="B41" s="694" t="s">
        <v>527</v>
      </c>
      <c r="C41" s="708">
        <f>C34-C18</f>
        <v>-4770284</v>
      </c>
      <c r="D41" s="729">
        <f>D34-D18</f>
        <v>-5391744</v>
      </c>
      <c r="E41" s="720">
        <f>E34-E18</f>
        <v>5784399</v>
      </c>
    </row>
    <row r="42" spans="1:5" s="136" customFormat="1" ht="27" customHeight="1" thickBot="1" x14ac:dyDescent="0.25">
      <c r="A42" s="689">
        <v>33</v>
      </c>
      <c r="B42" s="694" t="s">
        <v>528</v>
      </c>
      <c r="C42" s="708">
        <f>C38-C23</f>
        <v>4770284</v>
      </c>
      <c r="D42" s="729">
        <f>D38-D23</f>
        <v>5391744</v>
      </c>
      <c r="E42" s="720">
        <f>E38-E23</f>
        <v>5391744</v>
      </c>
    </row>
    <row r="43" spans="1:5" s="230" customFormat="1" ht="27" customHeight="1" thickBot="1" x14ac:dyDescent="0.25">
      <c r="A43" s="690">
        <v>34</v>
      </c>
      <c r="B43" s="699" t="s">
        <v>529</v>
      </c>
      <c r="C43" s="711"/>
      <c r="D43" s="732"/>
      <c r="E43" s="723">
        <f>E41+E42</f>
        <v>11176143</v>
      </c>
    </row>
    <row r="46" spans="1:5" x14ac:dyDescent="0.2">
      <c r="C46" s="134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zoomScale="130" zoomScaleSheetLayoutView="130" workbookViewId="0">
      <selection activeCell="A3" sqref="A3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999" t="s">
        <v>536</v>
      </c>
      <c r="B1" s="1000"/>
      <c r="C1" s="1000"/>
      <c r="D1" s="1000"/>
    </row>
    <row r="2" spans="1:4" ht="21" customHeight="1" x14ac:dyDescent="0.25">
      <c r="A2" s="999" t="s">
        <v>621</v>
      </c>
      <c r="B2" s="999"/>
      <c r="C2" s="999"/>
      <c r="D2" s="999"/>
    </row>
    <row r="3" spans="1:4" ht="18.75" customHeight="1" x14ac:dyDescent="0.25">
      <c r="A3" s="1032" t="s">
        <v>675</v>
      </c>
      <c r="B3" s="227"/>
      <c r="C3" s="227"/>
      <c r="D3" s="233" t="s">
        <v>541</v>
      </c>
    </row>
    <row r="4" spans="1:4" ht="16.5" thickBot="1" x14ac:dyDescent="0.3">
      <c r="C4" s="1001" t="s">
        <v>572</v>
      </c>
      <c r="D4" s="1001"/>
    </row>
    <row r="5" spans="1:4" ht="15.75" customHeight="1" x14ac:dyDescent="0.25">
      <c r="A5" s="1002" t="s">
        <v>100</v>
      </c>
      <c r="B5" s="1004" t="s">
        <v>68</v>
      </c>
      <c r="C5" s="1006" t="s">
        <v>13</v>
      </c>
      <c r="D5" s="1008" t="s">
        <v>464</v>
      </c>
    </row>
    <row r="6" spans="1:4" ht="11.25" customHeight="1" thickBot="1" x14ac:dyDescent="0.3">
      <c r="A6" s="1003"/>
      <c r="B6" s="1005"/>
      <c r="C6" s="1007"/>
      <c r="D6" s="1009"/>
    </row>
    <row r="7" spans="1:4" s="3" customFormat="1" ht="16.5" thickBot="1" x14ac:dyDescent="0.25">
      <c r="A7" s="647" t="s">
        <v>102</v>
      </c>
      <c r="B7" s="656" t="s">
        <v>103</v>
      </c>
      <c r="C7" s="647" t="s">
        <v>104</v>
      </c>
      <c r="D7" s="662" t="s">
        <v>105</v>
      </c>
    </row>
    <row r="8" spans="1:4" s="4" customFormat="1" x14ac:dyDescent="0.2">
      <c r="A8" s="648" t="s">
        <v>35</v>
      </c>
      <c r="B8" s="657" t="s">
        <v>107</v>
      </c>
      <c r="C8" s="674">
        <f>SUM(C9:C11)</f>
        <v>0</v>
      </c>
      <c r="D8" s="663">
        <f>SUM(D9:D11)</f>
        <v>1162569</v>
      </c>
    </row>
    <row r="9" spans="1:4" s="4" customFormat="1" x14ac:dyDescent="0.2">
      <c r="A9" s="649" t="s">
        <v>14</v>
      </c>
      <c r="B9" s="658" t="s">
        <v>108</v>
      </c>
      <c r="C9" s="675">
        <v>0</v>
      </c>
      <c r="D9" s="664">
        <v>0</v>
      </c>
    </row>
    <row r="10" spans="1:4" s="4" customFormat="1" x14ac:dyDescent="0.2">
      <c r="A10" s="649" t="s">
        <v>15</v>
      </c>
      <c r="B10" s="658" t="s">
        <v>109</v>
      </c>
      <c r="C10" s="675">
        <v>0</v>
      </c>
      <c r="D10" s="664">
        <v>1162569</v>
      </c>
    </row>
    <row r="11" spans="1:4" s="4" customFormat="1" x14ac:dyDescent="0.2">
      <c r="A11" s="649" t="s">
        <v>16</v>
      </c>
      <c r="B11" s="658" t="s">
        <v>110</v>
      </c>
      <c r="C11" s="675">
        <v>0</v>
      </c>
      <c r="D11" s="664">
        <v>0</v>
      </c>
    </row>
    <row r="12" spans="1:4" s="4" customFormat="1" x14ac:dyDescent="0.2">
      <c r="A12" s="650" t="s">
        <v>36</v>
      </c>
      <c r="B12" s="658" t="s">
        <v>111</v>
      </c>
      <c r="C12" s="676">
        <f>+C13+C14+C15+C16+C17</f>
        <v>108093710</v>
      </c>
      <c r="D12" s="665">
        <f>+D13+D14+D15+D16+D17</f>
        <v>101813128</v>
      </c>
    </row>
    <row r="13" spans="1:4" s="4" customFormat="1" x14ac:dyDescent="0.2">
      <c r="A13" s="651" t="s">
        <v>17</v>
      </c>
      <c r="B13" s="658" t="s">
        <v>112</v>
      </c>
      <c r="C13" s="677">
        <v>102258995</v>
      </c>
      <c r="D13" s="666">
        <v>98250476</v>
      </c>
    </row>
    <row r="14" spans="1:4" s="4" customFormat="1" x14ac:dyDescent="0.2">
      <c r="A14" s="651" t="s">
        <v>18</v>
      </c>
      <c r="B14" s="658" t="s">
        <v>113</v>
      </c>
      <c r="C14" s="678">
        <v>5797945</v>
      </c>
      <c r="D14" s="667">
        <v>3555808</v>
      </c>
    </row>
    <row r="15" spans="1:4" s="4" customFormat="1" x14ac:dyDescent="0.2">
      <c r="A15" s="651" t="s">
        <v>23</v>
      </c>
      <c r="B15" s="658" t="s">
        <v>114</v>
      </c>
      <c r="C15" s="678">
        <v>0</v>
      </c>
      <c r="D15" s="667">
        <v>0</v>
      </c>
    </row>
    <row r="16" spans="1:4" s="4" customFormat="1" x14ac:dyDescent="0.2">
      <c r="A16" s="651" t="s">
        <v>24</v>
      </c>
      <c r="B16" s="658" t="s">
        <v>115</v>
      </c>
      <c r="C16" s="678">
        <v>36770</v>
      </c>
      <c r="D16" s="667">
        <v>6844</v>
      </c>
    </row>
    <row r="17" spans="1:4" s="4" customFormat="1" x14ac:dyDescent="0.2">
      <c r="A17" s="651" t="s">
        <v>25</v>
      </c>
      <c r="B17" s="658" t="s">
        <v>116</v>
      </c>
      <c r="C17" s="678">
        <v>0</v>
      </c>
      <c r="D17" s="667">
        <v>0</v>
      </c>
    </row>
    <row r="18" spans="1:4" s="221" customFormat="1" x14ac:dyDescent="0.2">
      <c r="A18" s="650" t="s">
        <v>37</v>
      </c>
      <c r="B18" s="659" t="s">
        <v>117</v>
      </c>
      <c r="C18" s="679">
        <f>+C19+C22+C25</f>
        <v>100000</v>
      </c>
      <c r="D18" s="668">
        <f>+D19+D22+D25</f>
        <v>100000</v>
      </c>
    </row>
    <row r="19" spans="1:4" s="220" customFormat="1" x14ac:dyDescent="0.2">
      <c r="A19" s="651" t="s">
        <v>21</v>
      </c>
      <c r="B19" s="658" t="s">
        <v>118</v>
      </c>
      <c r="C19" s="678">
        <v>100000</v>
      </c>
      <c r="D19" s="667">
        <v>100000</v>
      </c>
    </row>
    <row r="20" spans="1:4" s="4" customFormat="1" x14ac:dyDescent="0.2">
      <c r="A20" s="652" t="s">
        <v>549</v>
      </c>
      <c r="B20" s="659" t="s">
        <v>119</v>
      </c>
      <c r="C20" s="680">
        <v>0</v>
      </c>
      <c r="D20" s="669">
        <v>0</v>
      </c>
    </row>
    <row r="21" spans="1:4" s="4" customFormat="1" x14ac:dyDescent="0.2">
      <c r="A21" s="652" t="s">
        <v>550</v>
      </c>
      <c r="B21" s="658" t="s">
        <v>120</v>
      </c>
      <c r="C21" s="680">
        <v>100000</v>
      </c>
      <c r="D21" s="669">
        <v>100000</v>
      </c>
    </row>
    <row r="22" spans="1:4" s="4" customFormat="1" x14ac:dyDescent="0.2">
      <c r="A22" s="651" t="s">
        <v>22</v>
      </c>
      <c r="B22" s="659" t="s">
        <v>121</v>
      </c>
      <c r="C22" s="678">
        <v>0</v>
      </c>
      <c r="D22" s="667">
        <v>0</v>
      </c>
    </row>
    <row r="23" spans="1:4" s="4" customFormat="1" x14ac:dyDescent="0.2">
      <c r="A23" s="652" t="s">
        <v>19</v>
      </c>
      <c r="B23" s="658" t="s">
        <v>122</v>
      </c>
      <c r="C23" s="680">
        <v>0</v>
      </c>
      <c r="D23" s="669">
        <v>0</v>
      </c>
    </row>
    <row r="24" spans="1:4" s="4" customFormat="1" x14ac:dyDescent="0.2">
      <c r="A24" s="652" t="s">
        <v>20</v>
      </c>
      <c r="B24" s="659" t="s">
        <v>123</v>
      </c>
      <c r="C24" s="680">
        <v>0</v>
      </c>
      <c r="D24" s="669">
        <v>0</v>
      </c>
    </row>
    <row r="25" spans="1:4" s="220" customFormat="1" x14ac:dyDescent="0.2">
      <c r="A25" s="651" t="s">
        <v>29</v>
      </c>
      <c r="B25" s="658" t="s">
        <v>124</v>
      </c>
      <c r="C25" s="678">
        <v>0</v>
      </c>
      <c r="D25" s="667">
        <v>0</v>
      </c>
    </row>
    <row r="26" spans="1:4" s="221" customFormat="1" x14ac:dyDescent="0.2">
      <c r="A26" s="650" t="s">
        <v>28</v>
      </c>
      <c r="B26" s="659" t="s">
        <v>125</v>
      </c>
      <c r="C26" s="681">
        <f>SUM(C27:C28)</f>
        <v>8854523</v>
      </c>
      <c r="D26" s="670">
        <f>SUM(D27:D28)</f>
        <v>8653865</v>
      </c>
    </row>
    <row r="27" spans="1:4" s="4" customFormat="1" x14ac:dyDescent="0.2">
      <c r="A27" s="649" t="s">
        <v>26</v>
      </c>
      <c r="B27" s="658" t="s">
        <v>126</v>
      </c>
      <c r="C27" s="675">
        <v>8854523</v>
      </c>
      <c r="D27" s="664">
        <v>8653865</v>
      </c>
    </row>
    <row r="28" spans="1:4" s="4" customFormat="1" x14ac:dyDescent="0.2">
      <c r="A28" s="649" t="s">
        <v>27</v>
      </c>
      <c r="B28" s="659" t="s">
        <v>127</v>
      </c>
      <c r="C28" s="675">
        <v>0</v>
      </c>
      <c r="D28" s="664">
        <v>0</v>
      </c>
    </row>
    <row r="29" spans="1:4" s="222" customFormat="1" ht="21.75" customHeight="1" x14ac:dyDescent="0.2">
      <c r="A29" s="653" t="s">
        <v>30</v>
      </c>
      <c r="B29" s="658" t="s">
        <v>128</v>
      </c>
      <c r="C29" s="682">
        <f>C8+C12+C18+C26</f>
        <v>117048233</v>
      </c>
      <c r="D29" s="671">
        <f>D8+D12+D18+D26</f>
        <v>111729562</v>
      </c>
    </row>
    <row r="30" spans="1:4" s="4" customFormat="1" x14ac:dyDescent="0.2">
      <c r="A30" s="650" t="s">
        <v>145</v>
      </c>
      <c r="B30" s="659" t="s">
        <v>129</v>
      </c>
      <c r="C30" s="680">
        <v>0</v>
      </c>
      <c r="D30" s="669">
        <v>0</v>
      </c>
    </row>
    <row r="31" spans="1:4" s="4" customFormat="1" x14ac:dyDescent="0.2">
      <c r="A31" s="650" t="s">
        <v>146</v>
      </c>
      <c r="B31" s="658" t="s">
        <v>130</v>
      </c>
      <c r="C31" s="680">
        <v>0</v>
      </c>
      <c r="D31" s="669">
        <v>0</v>
      </c>
    </row>
    <row r="32" spans="1:4" s="222" customFormat="1" ht="17.25" customHeight="1" x14ac:dyDescent="0.2">
      <c r="A32" s="653" t="s">
        <v>31</v>
      </c>
      <c r="B32" s="659" t="s">
        <v>131</v>
      </c>
      <c r="C32" s="682">
        <f>+C30+C31</f>
        <v>0</v>
      </c>
      <c r="D32" s="671">
        <f>+D30+D31</f>
        <v>0</v>
      </c>
    </row>
    <row r="33" spans="1:4" s="4" customFormat="1" x14ac:dyDescent="0.2">
      <c r="A33" s="650" t="s">
        <v>32</v>
      </c>
      <c r="B33" s="658" t="s">
        <v>132</v>
      </c>
      <c r="C33" s="680">
        <v>0</v>
      </c>
      <c r="D33" s="669">
        <v>0</v>
      </c>
    </row>
    <row r="34" spans="1:4" s="4" customFormat="1" x14ac:dyDescent="0.2">
      <c r="A34" s="650" t="s">
        <v>147</v>
      </c>
      <c r="B34" s="659" t="s">
        <v>133</v>
      </c>
      <c r="C34" s="680">
        <v>233840</v>
      </c>
      <c r="D34" s="669">
        <v>243790</v>
      </c>
    </row>
    <row r="35" spans="1:4" s="4" customFormat="1" x14ac:dyDescent="0.2">
      <c r="A35" s="650" t="s">
        <v>148</v>
      </c>
      <c r="B35" s="658" t="s">
        <v>134</v>
      </c>
      <c r="C35" s="680">
        <v>4684981</v>
      </c>
      <c r="D35" s="669">
        <v>10622848</v>
      </c>
    </row>
    <row r="36" spans="1:4" s="4" customFormat="1" x14ac:dyDescent="0.2">
      <c r="A36" s="650" t="s">
        <v>149</v>
      </c>
      <c r="B36" s="659" t="s">
        <v>135</v>
      </c>
      <c r="C36" s="680">
        <v>0</v>
      </c>
      <c r="D36" s="669">
        <v>0</v>
      </c>
    </row>
    <row r="37" spans="1:4" s="4" customFormat="1" x14ac:dyDescent="0.2">
      <c r="A37" s="650" t="s">
        <v>33</v>
      </c>
      <c r="B37" s="658" t="s">
        <v>136</v>
      </c>
      <c r="C37" s="680">
        <v>0</v>
      </c>
      <c r="D37" s="669">
        <v>0</v>
      </c>
    </row>
    <row r="38" spans="1:4" s="222" customFormat="1" ht="17.25" customHeight="1" x14ac:dyDescent="0.2">
      <c r="A38" s="653" t="s">
        <v>34</v>
      </c>
      <c r="B38" s="659" t="s">
        <v>137</v>
      </c>
      <c r="C38" s="682">
        <f>+C33+C34+C35+C36</f>
        <v>4918821</v>
      </c>
      <c r="D38" s="671">
        <f>+D33+D34+D35+D36</f>
        <v>10866638</v>
      </c>
    </row>
    <row r="39" spans="1:4" s="4" customFormat="1" x14ac:dyDescent="0.2">
      <c r="A39" s="650" t="s">
        <v>150</v>
      </c>
      <c r="B39" s="658" t="s">
        <v>138</v>
      </c>
      <c r="C39" s="680">
        <v>124508</v>
      </c>
      <c r="D39" s="669">
        <v>10801</v>
      </c>
    </row>
    <row r="40" spans="1:4" s="4" customFormat="1" x14ac:dyDescent="0.2">
      <c r="A40" s="650" t="s">
        <v>151</v>
      </c>
      <c r="B40" s="659" t="s">
        <v>139</v>
      </c>
      <c r="C40" s="680">
        <v>19110</v>
      </c>
      <c r="D40" s="669">
        <v>0</v>
      </c>
    </row>
    <row r="41" spans="1:4" s="4" customFormat="1" x14ac:dyDescent="0.2">
      <c r="A41" s="650" t="s">
        <v>152</v>
      </c>
      <c r="B41" s="658" t="s">
        <v>140</v>
      </c>
      <c r="C41" s="680">
        <v>63000</v>
      </c>
      <c r="D41" s="669">
        <v>66333</v>
      </c>
    </row>
    <row r="42" spans="1:4" s="4" customFormat="1" x14ac:dyDescent="0.2">
      <c r="A42" s="653" t="s">
        <v>38</v>
      </c>
      <c r="B42" s="659" t="s">
        <v>141</v>
      </c>
      <c r="C42" s="682">
        <f>+C39+C40+C41</f>
        <v>206618</v>
      </c>
      <c r="D42" s="671">
        <f>+D39+D40+D41</f>
        <v>77134</v>
      </c>
    </row>
    <row r="43" spans="1:4" s="222" customFormat="1" ht="17.25" customHeight="1" x14ac:dyDescent="0.2">
      <c r="A43" s="653" t="s">
        <v>39</v>
      </c>
      <c r="B43" s="658" t="s">
        <v>142</v>
      </c>
      <c r="C43" s="682">
        <v>0</v>
      </c>
      <c r="D43" s="671">
        <v>0</v>
      </c>
    </row>
    <row r="44" spans="1:4" s="222" customFormat="1" ht="12.75" thickBot="1" x14ac:dyDescent="0.25">
      <c r="A44" s="654" t="s">
        <v>153</v>
      </c>
      <c r="B44" s="660" t="s">
        <v>143</v>
      </c>
      <c r="C44" s="683">
        <v>0</v>
      </c>
      <c r="D44" s="672">
        <v>0</v>
      </c>
    </row>
    <row r="45" spans="1:4" s="223" customFormat="1" ht="23.25" customHeight="1" thickBot="1" x14ac:dyDescent="0.25">
      <c r="A45" s="655" t="s">
        <v>40</v>
      </c>
      <c r="B45" s="661" t="s">
        <v>144</v>
      </c>
      <c r="C45" s="684">
        <f>+C29+C32+C38+C42+C43+C44</f>
        <v>122173672</v>
      </c>
      <c r="D45" s="673">
        <f>+D29+D32+D38+D42+D43+D44</f>
        <v>122673334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998"/>
      <c r="B49" s="998"/>
      <c r="C49" s="998"/>
      <c r="D49" s="998"/>
    </row>
    <row r="50" spans="1:4" x14ac:dyDescent="0.25">
      <c r="A50" s="998"/>
      <c r="B50" s="998"/>
      <c r="C50" s="998"/>
      <c r="D50" s="998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A3" sqref="A3"/>
    </sheetView>
  </sheetViews>
  <sheetFormatPr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17" t="s">
        <v>468</v>
      </c>
      <c r="B1" s="1017"/>
      <c r="C1" s="1017"/>
      <c r="D1" s="1017"/>
    </row>
    <row r="2" spans="1:4" ht="15.75" x14ac:dyDescent="0.2">
      <c r="A2" s="1018" t="s">
        <v>621</v>
      </c>
      <c r="B2" s="1018"/>
      <c r="C2" s="1018"/>
      <c r="D2" s="1018"/>
    </row>
    <row r="3" spans="1:4" s="1" customFormat="1" ht="18.75" customHeight="1" x14ac:dyDescent="0.25">
      <c r="A3" s="1032" t="s">
        <v>676</v>
      </c>
      <c r="B3" s="227"/>
      <c r="C3" s="227"/>
      <c r="D3" s="233" t="s">
        <v>542</v>
      </c>
    </row>
    <row r="4" spans="1:4" s="1" customFormat="1" ht="16.5" thickBot="1" x14ac:dyDescent="0.3">
      <c r="B4" s="2"/>
      <c r="C4" s="1001" t="s">
        <v>572</v>
      </c>
      <c r="D4" s="1001"/>
    </row>
    <row r="5" spans="1:4" s="10" customFormat="1" ht="31.5" customHeight="1" x14ac:dyDescent="0.2">
      <c r="A5" s="1011" t="s">
        <v>154</v>
      </c>
      <c r="B5" s="1013" t="s">
        <v>68</v>
      </c>
      <c r="C5" s="1015" t="s">
        <v>13</v>
      </c>
      <c r="D5" s="1019" t="s">
        <v>464</v>
      </c>
    </row>
    <row r="6" spans="1:4" s="10" customFormat="1" ht="12.75" customHeight="1" thickBot="1" x14ac:dyDescent="0.25">
      <c r="A6" s="1012"/>
      <c r="B6" s="1014"/>
      <c r="C6" s="1016"/>
      <c r="D6" s="1020"/>
    </row>
    <row r="7" spans="1:4" s="11" customFormat="1" ht="13.5" thickBot="1" x14ac:dyDescent="0.25">
      <c r="A7" s="733" t="s">
        <v>155</v>
      </c>
      <c r="B7" s="735" t="s">
        <v>103</v>
      </c>
      <c r="C7" s="744" t="s">
        <v>104</v>
      </c>
      <c r="D7" s="738" t="s">
        <v>105</v>
      </c>
    </row>
    <row r="8" spans="1:4" ht="15.75" customHeight="1" x14ac:dyDescent="0.2">
      <c r="A8" s="734" t="s">
        <v>156</v>
      </c>
      <c r="B8" s="658" t="s">
        <v>107</v>
      </c>
      <c r="C8" s="745">
        <v>99957781</v>
      </c>
      <c r="D8" s="739">
        <v>99957781</v>
      </c>
    </row>
    <row r="9" spans="1:4" ht="15.75" customHeight="1" x14ac:dyDescent="0.2">
      <c r="A9" s="650" t="s">
        <v>157</v>
      </c>
      <c r="B9" s="736" t="s">
        <v>108</v>
      </c>
      <c r="C9" s="746">
        <v>0</v>
      </c>
      <c r="D9" s="740">
        <v>0</v>
      </c>
    </row>
    <row r="10" spans="1:4" ht="15.75" customHeight="1" x14ac:dyDescent="0.2">
      <c r="A10" s="650" t="s">
        <v>158</v>
      </c>
      <c r="B10" s="736" t="s">
        <v>109</v>
      </c>
      <c r="C10" s="746">
        <v>4001223</v>
      </c>
      <c r="D10" s="740">
        <v>4001223</v>
      </c>
    </row>
    <row r="11" spans="1:4" ht="15.75" customHeight="1" x14ac:dyDescent="0.2">
      <c r="A11" s="650" t="s">
        <v>159</v>
      </c>
      <c r="B11" s="736" t="s">
        <v>110</v>
      </c>
      <c r="C11" s="746">
        <v>5882207</v>
      </c>
      <c r="D11" s="740">
        <v>13089721</v>
      </c>
    </row>
    <row r="12" spans="1:4" ht="15.75" customHeight="1" x14ac:dyDescent="0.2">
      <c r="A12" s="650" t="s">
        <v>160</v>
      </c>
      <c r="B12" s="736" t="s">
        <v>111</v>
      </c>
      <c r="C12" s="746">
        <v>0</v>
      </c>
      <c r="D12" s="740">
        <v>0</v>
      </c>
    </row>
    <row r="13" spans="1:4" ht="15.75" customHeight="1" x14ac:dyDescent="0.2">
      <c r="A13" s="650" t="s">
        <v>161</v>
      </c>
      <c r="B13" s="736" t="s">
        <v>112</v>
      </c>
      <c r="C13" s="746">
        <v>7207514</v>
      </c>
      <c r="D13" s="740">
        <v>-759562</v>
      </c>
    </row>
    <row r="14" spans="1:4" s="224" customFormat="1" ht="15.75" customHeight="1" x14ac:dyDescent="0.2">
      <c r="A14" s="653" t="s">
        <v>41</v>
      </c>
      <c r="B14" s="737" t="s">
        <v>113</v>
      </c>
      <c r="C14" s="747">
        <f>+C8+C9+C10+C11+C12+C13</f>
        <v>117048725</v>
      </c>
      <c r="D14" s="741">
        <f>+D8+D9+D10+D11+D12+D13</f>
        <v>116289163</v>
      </c>
    </row>
    <row r="15" spans="1:4" ht="15.75" customHeight="1" x14ac:dyDescent="0.2">
      <c r="A15" s="650" t="s">
        <v>162</v>
      </c>
      <c r="B15" s="736" t="s">
        <v>114</v>
      </c>
      <c r="C15" s="748">
        <v>0</v>
      </c>
      <c r="D15" s="742">
        <v>0</v>
      </c>
    </row>
    <row r="16" spans="1:4" ht="15.75" customHeight="1" x14ac:dyDescent="0.2">
      <c r="A16" s="650" t="s">
        <v>163</v>
      </c>
      <c r="B16" s="736" t="s">
        <v>115</v>
      </c>
      <c r="C16" s="748">
        <v>631791</v>
      </c>
      <c r="D16" s="742">
        <v>1485460</v>
      </c>
    </row>
    <row r="17" spans="1:4" ht="15.75" customHeight="1" x14ac:dyDescent="0.2">
      <c r="A17" s="650" t="s">
        <v>164</v>
      </c>
      <c r="B17" s="736" t="s">
        <v>116</v>
      </c>
      <c r="C17" s="748">
        <v>29612</v>
      </c>
      <c r="D17" s="742">
        <v>215694</v>
      </c>
    </row>
    <row r="18" spans="1:4" s="224" customFormat="1" ht="15.75" customHeight="1" x14ac:dyDescent="0.2">
      <c r="A18" s="653" t="s">
        <v>165</v>
      </c>
      <c r="B18" s="737" t="s">
        <v>117</v>
      </c>
      <c r="C18" s="747">
        <f>+C15+C16+C17</f>
        <v>661403</v>
      </c>
      <c r="D18" s="741">
        <f>+D15+D16+D17</f>
        <v>1701154</v>
      </c>
    </row>
    <row r="19" spans="1:4" s="224" customFormat="1" ht="15.75" customHeight="1" x14ac:dyDescent="0.2">
      <c r="A19" s="653" t="s">
        <v>166</v>
      </c>
      <c r="B19" s="737" t="s">
        <v>118</v>
      </c>
      <c r="C19" s="749">
        <v>0</v>
      </c>
      <c r="D19" s="743">
        <v>0</v>
      </c>
    </row>
    <row r="20" spans="1:4" s="224" customFormat="1" ht="15.75" customHeight="1" thickBot="1" x14ac:dyDescent="0.25">
      <c r="A20" s="654" t="s">
        <v>488</v>
      </c>
      <c r="B20" s="750" t="s">
        <v>120</v>
      </c>
      <c r="C20" s="751">
        <v>4463544</v>
      </c>
      <c r="D20" s="752">
        <v>4683017</v>
      </c>
    </row>
    <row r="21" spans="1:4" s="12" customFormat="1" ht="15.75" customHeight="1" thickBot="1" x14ac:dyDescent="0.25">
      <c r="A21" s="753" t="s">
        <v>167</v>
      </c>
      <c r="B21" s="754" t="s">
        <v>121</v>
      </c>
      <c r="C21" s="755">
        <f>+C14+C18+C20</f>
        <v>122173672</v>
      </c>
      <c r="D21" s="756">
        <f>+D14+D18+D20</f>
        <v>122673334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10"/>
      <c r="B25" s="1010"/>
      <c r="C25" s="1010"/>
      <c r="D25" s="13"/>
    </row>
    <row r="26" spans="1:4" ht="15.75" x14ac:dyDescent="0.25">
      <c r="A26" s="1010"/>
      <c r="B26" s="1010"/>
      <c r="C26" s="1010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0"/>
  <sheetViews>
    <sheetView view="pageBreakPreview" zoomScaleSheetLayoutView="120" workbookViewId="0">
      <selection activeCell="A4" sqref="A4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999" t="s">
        <v>590</v>
      </c>
      <c r="B1" s="1000"/>
      <c r="C1" s="1000"/>
      <c r="D1" s="1000"/>
    </row>
    <row r="2" spans="1:4" ht="21" customHeight="1" x14ac:dyDescent="0.25">
      <c r="A2" s="999" t="s">
        <v>621</v>
      </c>
      <c r="B2" s="999"/>
      <c r="C2" s="999"/>
      <c r="D2" s="999"/>
    </row>
    <row r="3" spans="1:4" ht="21" customHeight="1" x14ac:dyDescent="0.25">
      <c r="A3" s="999" t="s">
        <v>557</v>
      </c>
      <c r="B3" s="999"/>
      <c r="C3" s="999"/>
      <c r="D3" s="999"/>
    </row>
    <row r="4" spans="1:4" ht="18.75" customHeight="1" x14ac:dyDescent="0.25">
      <c r="A4" s="1032" t="s">
        <v>677</v>
      </c>
      <c r="B4" s="811"/>
      <c r="C4" s="811"/>
      <c r="D4" s="233" t="s">
        <v>616</v>
      </c>
    </row>
    <row r="5" spans="1:4" ht="16.5" thickBot="1" x14ac:dyDescent="0.3">
      <c r="C5" s="1001" t="s">
        <v>572</v>
      </c>
      <c r="D5" s="1001"/>
    </row>
    <row r="6" spans="1:4" ht="15.75" customHeight="1" x14ac:dyDescent="0.25">
      <c r="A6" s="1021" t="s">
        <v>503</v>
      </c>
      <c r="B6" s="1023" t="s">
        <v>68</v>
      </c>
      <c r="C6" s="1025" t="s">
        <v>13</v>
      </c>
      <c r="D6" s="1025" t="s">
        <v>464</v>
      </c>
    </row>
    <row r="7" spans="1:4" ht="11.25" customHeight="1" x14ac:dyDescent="0.25">
      <c r="A7" s="1022"/>
      <c r="B7" s="1024"/>
      <c r="C7" s="1026"/>
      <c r="D7" s="1026"/>
    </row>
    <row r="8" spans="1:4" s="3" customFormat="1" ht="16.5" thickBot="1" x14ac:dyDescent="0.25">
      <c r="A8" s="813" t="s">
        <v>102</v>
      </c>
      <c r="B8" s="814" t="s">
        <v>103</v>
      </c>
      <c r="C8" s="814" t="s">
        <v>104</v>
      </c>
      <c r="D8" s="814" t="s">
        <v>105</v>
      </c>
    </row>
    <row r="9" spans="1:4" s="4" customFormat="1" x14ac:dyDescent="0.2">
      <c r="A9" s="815" t="s">
        <v>591</v>
      </c>
      <c r="B9" s="816" t="s">
        <v>107</v>
      </c>
      <c r="C9" s="817">
        <v>8326054</v>
      </c>
      <c r="D9" s="817">
        <v>12042334</v>
      </c>
    </row>
    <row r="10" spans="1:4" s="4" customFormat="1" x14ac:dyDescent="0.2">
      <c r="A10" s="818" t="s">
        <v>592</v>
      </c>
      <c r="B10" s="819" t="s">
        <v>108</v>
      </c>
      <c r="C10" s="820">
        <v>3424142</v>
      </c>
      <c r="D10" s="820">
        <v>4491745</v>
      </c>
    </row>
    <row r="11" spans="1:4" s="4" customFormat="1" x14ac:dyDescent="0.2">
      <c r="A11" s="818" t="s">
        <v>593</v>
      </c>
      <c r="B11" s="819" t="s">
        <v>109</v>
      </c>
      <c r="C11" s="820">
        <v>32945</v>
      </c>
      <c r="D11" s="820">
        <v>27300</v>
      </c>
    </row>
    <row r="12" spans="1:4" s="221" customFormat="1" x14ac:dyDescent="0.2">
      <c r="A12" s="821" t="s">
        <v>594</v>
      </c>
      <c r="B12" s="822" t="s">
        <v>110</v>
      </c>
      <c r="C12" s="823">
        <f>SUM(C9:C11)</f>
        <v>11783141</v>
      </c>
      <c r="D12" s="823">
        <f>SUM(D9:D11)</f>
        <v>16561379</v>
      </c>
    </row>
    <row r="13" spans="1:4" s="4" customFormat="1" x14ac:dyDescent="0.2">
      <c r="A13" s="824" t="s">
        <v>595</v>
      </c>
      <c r="B13" s="819" t="s">
        <v>111</v>
      </c>
      <c r="C13" s="825">
        <v>16155166</v>
      </c>
      <c r="D13" s="825">
        <v>18930470</v>
      </c>
    </row>
    <row r="14" spans="1:4" s="4" customFormat="1" x14ac:dyDescent="0.2">
      <c r="A14" s="824" t="s">
        <v>596</v>
      </c>
      <c r="B14" s="819" t="s">
        <v>112</v>
      </c>
      <c r="C14" s="825">
        <v>1351161</v>
      </c>
      <c r="D14" s="825">
        <v>905701</v>
      </c>
    </row>
    <row r="15" spans="1:4" s="4" customFormat="1" x14ac:dyDescent="0.2">
      <c r="A15" s="824" t="s">
        <v>597</v>
      </c>
      <c r="B15" s="819" t="s">
        <v>113</v>
      </c>
      <c r="C15" s="825">
        <v>1604962</v>
      </c>
      <c r="D15" s="825">
        <v>113167</v>
      </c>
    </row>
    <row r="16" spans="1:4" s="4" customFormat="1" x14ac:dyDescent="0.2">
      <c r="A16" s="824" t="s">
        <v>598</v>
      </c>
      <c r="B16" s="819" t="s">
        <v>114</v>
      </c>
      <c r="C16" s="825">
        <v>10613795</v>
      </c>
      <c r="D16" s="825">
        <v>126681</v>
      </c>
    </row>
    <row r="17" spans="1:4" s="221" customFormat="1" x14ac:dyDescent="0.2">
      <c r="A17" s="826" t="s">
        <v>599</v>
      </c>
      <c r="B17" s="822" t="s">
        <v>115</v>
      </c>
      <c r="C17" s="827">
        <f>SUM(C13:C16)</f>
        <v>29725084</v>
      </c>
      <c r="D17" s="827">
        <f>SUM(D13:D16)</f>
        <v>20076019</v>
      </c>
    </row>
    <row r="18" spans="1:4" s="4" customFormat="1" x14ac:dyDescent="0.2">
      <c r="A18" s="824" t="s">
        <v>600</v>
      </c>
      <c r="B18" s="819" t="s">
        <v>116</v>
      </c>
      <c r="C18" s="825">
        <v>2390498</v>
      </c>
      <c r="D18" s="825">
        <v>2014599</v>
      </c>
    </row>
    <row r="19" spans="1:4" s="221" customFormat="1" x14ac:dyDescent="0.2">
      <c r="A19" s="824" t="s">
        <v>601</v>
      </c>
      <c r="B19" s="828" t="s">
        <v>117</v>
      </c>
      <c r="C19" s="825">
        <v>5137975</v>
      </c>
      <c r="D19" s="825">
        <v>4739551</v>
      </c>
    </row>
    <row r="20" spans="1:4" s="221" customFormat="1" x14ac:dyDescent="0.2">
      <c r="A20" s="824" t="s">
        <v>646</v>
      </c>
      <c r="B20" s="828" t="s">
        <v>118</v>
      </c>
      <c r="C20" s="825">
        <v>0</v>
      </c>
      <c r="D20" s="825">
        <v>177628</v>
      </c>
    </row>
    <row r="21" spans="1:4" s="220" customFormat="1" x14ac:dyDescent="0.2">
      <c r="A21" s="824" t="s">
        <v>602</v>
      </c>
      <c r="B21" s="828" t="s">
        <v>119</v>
      </c>
      <c r="C21" s="825">
        <v>31713</v>
      </c>
      <c r="D21" s="825">
        <v>0</v>
      </c>
    </row>
    <row r="22" spans="1:4" s="221" customFormat="1" x14ac:dyDescent="0.2">
      <c r="A22" s="826" t="s">
        <v>603</v>
      </c>
      <c r="B22" s="840" t="s">
        <v>120</v>
      </c>
      <c r="C22" s="827">
        <f>SUM(C18:C21)</f>
        <v>7560186</v>
      </c>
      <c r="D22" s="827">
        <f>SUM(D18:D21)</f>
        <v>6931778</v>
      </c>
    </row>
    <row r="23" spans="1:4" s="221" customFormat="1" x14ac:dyDescent="0.2">
      <c r="A23" s="824" t="s">
        <v>604</v>
      </c>
      <c r="B23" s="828" t="s">
        <v>121</v>
      </c>
      <c r="C23" s="825">
        <v>6044307</v>
      </c>
      <c r="D23" s="825">
        <v>6518337</v>
      </c>
    </row>
    <row r="24" spans="1:4" s="4" customFormat="1" x14ac:dyDescent="0.2">
      <c r="A24" s="824" t="s">
        <v>605</v>
      </c>
      <c r="B24" s="828" t="s">
        <v>122</v>
      </c>
      <c r="C24" s="825">
        <v>7236524</v>
      </c>
      <c r="D24" s="825">
        <v>8039704</v>
      </c>
    </row>
    <row r="25" spans="1:4" s="4" customFormat="1" x14ac:dyDescent="0.2">
      <c r="A25" s="824" t="s">
        <v>606</v>
      </c>
      <c r="B25" s="828" t="s">
        <v>123</v>
      </c>
      <c r="C25" s="825">
        <v>3326197</v>
      </c>
      <c r="D25" s="825">
        <v>3319072</v>
      </c>
    </row>
    <row r="26" spans="1:4" s="221" customFormat="1" x14ac:dyDescent="0.2">
      <c r="A26" s="826" t="s">
        <v>607</v>
      </c>
      <c r="B26" s="840" t="s">
        <v>124</v>
      </c>
      <c r="C26" s="827">
        <f>SUM(C23:C25)</f>
        <v>16607028</v>
      </c>
      <c r="D26" s="827">
        <f>SUM(D23:D25)</f>
        <v>17877113</v>
      </c>
    </row>
    <row r="27" spans="1:4" s="221" customFormat="1" x14ac:dyDescent="0.2">
      <c r="A27" s="826" t="s">
        <v>608</v>
      </c>
      <c r="B27" s="840" t="s">
        <v>125</v>
      </c>
      <c r="C27" s="827">
        <v>5987212</v>
      </c>
      <c r="D27" s="827">
        <v>7117053</v>
      </c>
    </row>
    <row r="28" spans="1:4" s="221" customFormat="1" x14ac:dyDescent="0.2">
      <c r="A28" s="826" t="s">
        <v>609</v>
      </c>
      <c r="B28" s="840" t="s">
        <v>126</v>
      </c>
      <c r="C28" s="827">
        <v>4151519</v>
      </c>
      <c r="D28" s="827">
        <v>5472589</v>
      </c>
    </row>
    <row r="29" spans="1:4" s="831" customFormat="1" ht="19.5" customHeight="1" x14ac:dyDescent="0.2">
      <c r="A29" s="829" t="s">
        <v>610</v>
      </c>
      <c r="B29" s="840" t="s">
        <v>127</v>
      </c>
      <c r="C29" s="830">
        <f>C12+C17-C22-C26-C27-C28</f>
        <v>7202280</v>
      </c>
      <c r="D29" s="830">
        <f>D12+D17-D22-D26-D27-D28</f>
        <v>-761135</v>
      </c>
    </row>
    <row r="30" spans="1:4" s="221" customFormat="1" x14ac:dyDescent="0.2">
      <c r="A30" s="824" t="s">
        <v>611</v>
      </c>
      <c r="B30" s="828" t="s">
        <v>128</v>
      </c>
      <c r="C30" s="832">
        <v>5234</v>
      </c>
      <c r="D30" s="832">
        <v>1573</v>
      </c>
    </row>
    <row r="31" spans="1:4" s="221" customFormat="1" x14ac:dyDescent="0.2">
      <c r="A31" s="826" t="s">
        <v>612</v>
      </c>
      <c r="B31" s="840" t="s">
        <v>129</v>
      </c>
      <c r="C31" s="827">
        <f>C30</f>
        <v>5234</v>
      </c>
      <c r="D31" s="827">
        <f>D30</f>
        <v>1573</v>
      </c>
    </row>
    <row r="32" spans="1:4" s="4" customFormat="1" x14ac:dyDescent="0.2">
      <c r="A32" s="818" t="s">
        <v>618</v>
      </c>
      <c r="B32" s="828" t="s">
        <v>130</v>
      </c>
      <c r="C32" s="820">
        <v>0</v>
      </c>
      <c r="D32" s="820">
        <v>0</v>
      </c>
    </row>
    <row r="33" spans="1:4" s="221" customFormat="1" x14ac:dyDescent="0.2">
      <c r="A33" s="826" t="s">
        <v>613</v>
      </c>
      <c r="B33" s="840" t="s">
        <v>131</v>
      </c>
      <c r="C33" s="827">
        <f>C32</f>
        <v>0</v>
      </c>
      <c r="D33" s="827">
        <f>D32</f>
        <v>0</v>
      </c>
    </row>
    <row r="34" spans="1:4" s="831" customFormat="1" ht="18" customHeight="1" thickBot="1" x14ac:dyDescent="0.25">
      <c r="A34" s="834" t="s">
        <v>614</v>
      </c>
      <c r="B34" s="840" t="s">
        <v>132</v>
      </c>
      <c r="C34" s="835">
        <f>C31-C33</f>
        <v>5234</v>
      </c>
      <c r="D34" s="835">
        <f>D31-D33</f>
        <v>1573</v>
      </c>
    </row>
    <row r="35" spans="1:4" s="833" customFormat="1" ht="21.75" customHeight="1" thickBot="1" x14ac:dyDescent="0.25">
      <c r="A35" s="836" t="s">
        <v>615</v>
      </c>
      <c r="B35" s="840" t="s">
        <v>133</v>
      </c>
      <c r="C35" s="837">
        <f>C29+C34</f>
        <v>7207514</v>
      </c>
      <c r="D35" s="837">
        <f>D29+D34</f>
        <v>-759562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998"/>
      <c r="B39" s="998"/>
      <c r="C39" s="998"/>
      <c r="D39" s="998"/>
    </row>
    <row r="40" spans="1:4" x14ac:dyDescent="0.25">
      <c r="A40" s="998"/>
      <c r="B40" s="998"/>
      <c r="C40" s="998"/>
      <c r="D40" s="998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A4" sqref="A4"/>
    </sheetView>
  </sheetViews>
  <sheetFormatPr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30"/>
    </row>
    <row r="2" spans="1:12" ht="33" customHeight="1" x14ac:dyDescent="0.2">
      <c r="A2" s="1027" t="s">
        <v>620</v>
      </c>
      <c r="B2" s="1027"/>
      <c r="C2" s="1027"/>
      <c r="D2" s="1027"/>
      <c r="E2" s="1027"/>
      <c r="F2" s="1030"/>
    </row>
    <row r="3" spans="1:12" ht="33" customHeight="1" x14ac:dyDescent="0.2">
      <c r="A3" s="1032" t="s">
        <v>678</v>
      </c>
      <c r="B3" s="228"/>
      <c r="C3" s="228"/>
      <c r="D3" s="228"/>
      <c r="E3" s="234" t="s">
        <v>617</v>
      </c>
      <c r="F3" s="1030"/>
    </row>
    <row r="4" spans="1:12" ht="16.5" thickBot="1" x14ac:dyDescent="0.3">
      <c r="A4" s="20"/>
      <c r="E4" s="235" t="s">
        <v>578</v>
      </c>
      <c r="F4" s="1030"/>
    </row>
    <row r="5" spans="1:12" ht="63.75" thickBot="1" x14ac:dyDescent="0.25">
      <c r="A5" s="757" t="s">
        <v>101</v>
      </c>
      <c r="B5" s="761" t="s">
        <v>181</v>
      </c>
      <c r="C5" s="765" t="s">
        <v>182</v>
      </c>
      <c r="D5" s="761" t="s">
        <v>183</v>
      </c>
      <c r="E5" s="769" t="s">
        <v>184</v>
      </c>
      <c r="F5" s="1030"/>
      <c r="H5" s="18"/>
    </row>
    <row r="6" spans="1:12" ht="16.5" x14ac:dyDescent="0.2">
      <c r="A6" s="758" t="s">
        <v>169</v>
      </c>
      <c r="B6" s="762" t="s">
        <v>569</v>
      </c>
      <c r="C6" s="766"/>
      <c r="D6" s="773">
        <v>100000</v>
      </c>
      <c r="E6" s="770"/>
      <c r="F6" s="1030"/>
      <c r="H6" s="1027"/>
      <c r="I6" s="1027"/>
      <c r="J6" s="1027"/>
      <c r="K6" s="1027"/>
      <c r="L6" s="1027"/>
    </row>
    <row r="7" spans="1:12" ht="15.75" x14ac:dyDescent="0.2">
      <c r="A7" s="759" t="s">
        <v>170</v>
      </c>
      <c r="B7" s="763"/>
      <c r="C7" s="767"/>
      <c r="D7" s="774"/>
      <c r="E7" s="771"/>
      <c r="F7" s="1030"/>
    </row>
    <row r="8" spans="1:12" ht="15.75" x14ac:dyDescent="0.2">
      <c r="A8" s="759" t="s">
        <v>171</v>
      </c>
      <c r="B8" s="763"/>
      <c r="C8" s="767"/>
      <c r="D8" s="774"/>
      <c r="E8" s="771"/>
      <c r="F8" s="1030"/>
    </row>
    <row r="9" spans="1:12" ht="15.75" x14ac:dyDescent="0.2">
      <c r="A9" s="759" t="s">
        <v>172</v>
      </c>
      <c r="B9" s="763"/>
      <c r="C9" s="767"/>
      <c r="D9" s="774"/>
      <c r="E9" s="771"/>
      <c r="F9" s="1030"/>
    </row>
    <row r="10" spans="1:12" ht="15.75" x14ac:dyDescent="0.2">
      <c r="A10" s="759" t="s">
        <v>173</v>
      </c>
      <c r="B10" s="763"/>
      <c r="C10" s="767"/>
      <c r="D10" s="774"/>
      <c r="E10" s="771"/>
      <c r="F10" s="1030"/>
    </row>
    <row r="11" spans="1:12" ht="15.75" x14ac:dyDescent="0.2">
      <c r="A11" s="759" t="s">
        <v>174</v>
      </c>
      <c r="B11" s="763"/>
      <c r="C11" s="767"/>
      <c r="D11" s="774"/>
      <c r="E11" s="771"/>
      <c r="F11" s="1030"/>
    </row>
    <row r="12" spans="1:12" ht="15.75" x14ac:dyDescent="0.2">
      <c r="A12" s="759" t="s">
        <v>175</v>
      </c>
      <c r="B12" s="763"/>
      <c r="C12" s="767"/>
      <c r="D12" s="774"/>
      <c r="E12" s="771"/>
      <c r="F12" s="1030"/>
    </row>
    <row r="13" spans="1:12" ht="15.75" x14ac:dyDescent="0.2">
      <c r="A13" s="759" t="s">
        <v>176</v>
      </c>
      <c r="B13" s="763"/>
      <c r="C13" s="767"/>
      <c r="D13" s="774"/>
      <c r="E13" s="771"/>
      <c r="F13" s="1030"/>
    </row>
    <row r="14" spans="1:12" ht="15.75" x14ac:dyDescent="0.2">
      <c r="A14" s="759" t="s">
        <v>177</v>
      </c>
      <c r="B14" s="763"/>
      <c r="C14" s="767"/>
      <c r="D14" s="774"/>
      <c r="E14" s="771"/>
      <c r="F14" s="1030"/>
    </row>
    <row r="15" spans="1:12" ht="15.75" x14ac:dyDescent="0.2">
      <c r="A15" s="759" t="s">
        <v>116</v>
      </c>
      <c r="B15" s="763"/>
      <c r="C15" s="767"/>
      <c r="D15" s="774"/>
      <c r="E15" s="771"/>
      <c r="F15" s="1030"/>
    </row>
    <row r="16" spans="1:12" ht="15.75" x14ac:dyDescent="0.2">
      <c r="A16" s="759" t="s">
        <v>117</v>
      </c>
      <c r="B16" s="763"/>
      <c r="C16" s="767"/>
      <c r="D16" s="774"/>
      <c r="E16" s="771"/>
      <c r="F16" s="1030"/>
    </row>
    <row r="17" spans="1:6" ht="15.75" x14ac:dyDescent="0.2">
      <c r="A17" s="759" t="s">
        <v>118</v>
      </c>
      <c r="B17" s="763"/>
      <c r="C17" s="767"/>
      <c r="D17" s="774"/>
      <c r="E17" s="771"/>
      <c r="F17" s="1030"/>
    </row>
    <row r="18" spans="1:6" ht="15.75" x14ac:dyDescent="0.2">
      <c r="A18" s="759" t="s">
        <v>119</v>
      </c>
      <c r="B18" s="763"/>
      <c r="C18" s="767"/>
      <c r="D18" s="774"/>
      <c r="E18" s="771"/>
      <c r="F18" s="1030"/>
    </row>
    <row r="19" spans="1:6" ht="15.75" x14ac:dyDescent="0.2">
      <c r="A19" s="759" t="s">
        <v>120</v>
      </c>
      <c r="B19" s="763"/>
      <c r="C19" s="767"/>
      <c r="D19" s="774"/>
      <c r="E19" s="771"/>
      <c r="F19" s="1030"/>
    </row>
    <row r="20" spans="1:6" ht="15.75" x14ac:dyDescent="0.2">
      <c r="A20" s="759" t="s">
        <v>121</v>
      </c>
      <c r="B20" s="763"/>
      <c r="C20" s="767"/>
      <c r="D20" s="774"/>
      <c r="E20" s="771"/>
      <c r="F20" s="1030"/>
    </row>
    <row r="21" spans="1:6" ht="15.75" x14ac:dyDescent="0.2">
      <c r="A21" s="759" t="s">
        <v>122</v>
      </c>
      <c r="B21" s="763"/>
      <c r="C21" s="767"/>
      <c r="D21" s="774"/>
      <c r="E21" s="771"/>
      <c r="F21" s="1030"/>
    </row>
    <row r="22" spans="1:6" ht="16.5" thickBot="1" x14ac:dyDescent="0.25">
      <c r="A22" s="760" t="s">
        <v>123</v>
      </c>
      <c r="B22" s="764"/>
      <c r="C22" s="768"/>
      <c r="D22" s="775"/>
      <c r="E22" s="772"/>
      <c r="F22" s="1030"/>
    </row>
    <row r="23" spans="1:6" ht="16.5" thickBot="1" x14ac:dyDescent="0.3">
      <c r="A23" s="1028" t="s">
        <v>185</v>
      </c>
      <c r="B23" s="1029"/>
      <c r="C23" s="776"/>
      <c r="D23" s="778">
        <f>IF(SUM(D6:D22)=0,"",SUM(D6:D22))</f>
        <v>100000</v>
      </c>
      <c r="E23" s="777" t="str">
        <f>IF(SUM(E6:E22)=0,"",SUM(E6:E22))</f>
        <v/>
      </c>
      <c r="F23" s="1030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E52"/>
  <sheetViews>
    <sheetView view="pageBreakPreview" zoomScaleSheetLayoutView="100" workbookViewId="0">
      <selection activeCell="A3" sqref="A3"/>
    </sheetView>
  </sheetViews>
  <sheetFormatPr defaultColWidth="10.6640625" defaultRowHeight="12.75" x14ac:dyDescent="0.2"/>
  <cols>
    <col min="1" max="1" width="7.1640625" style="82" customWidth="1"/>
    <col min="2" max="2" width="55.5" style="82" customWidth="1"/>
    <col min="3" max="4" width="15.33203125" style="82" customWidth="1"/>
    <col min="5" max="5" width="14.5" style="82" customWidth="1"/>
    <col min="6" max="16384" width="10.6640625" style="82"/>
  </cols>
  <sheetData>
    <row r="1" spans="1:5" ht="30" customHeight="1" x14ac:dyDescent="0.3">
      <c r="A1" s="873" t="s">
        <v>555</v>
      </c>
      <c r="B1" s="873"/>
      <c r="C1" s="873"/>
      <c r="D1" s="873"/>
      <c r="E1" s="873"/>
    </row>
    <row r="2" spans="1:5" ht="18" customHeight="1" x14ac:dyDescent="0.2">
      <c r="A2" s="874" t="s">
        <v>467</v>
      </c>
      <c r="B2" s="874"/>
      <c r="C2" s="874"/>
      <c r="D2" s="874"/>
      <c r="E2" s="874"/>
    </row>
    <row r="3" spans="1:5" ht="17.25" customHeight="1" x14ac:dyDescent="0.25">
      <c r="A3" s="1031" t="s">
        <v>664</v>
      </c>
      <c r="B3" s="84"/>
      <c r="C3" s="83"/>
      <c r="D3" s="875" t="s">
        <v>465</v>
      </c>
      <c r="E3" s="875"/>
    </row>
    <row r="4" spans="1:5" ht="13.5" thickBot="1" x14ac:dyDescent="0.25">
      <c r="A4" s="85"/>
      <c r="B4" s="85"/>
      <c r="C4" s="86"/>
      <c r="D4" s="876" t="s">
        <v>572</v>
      </c>
      <c r="E4" s="876"/>
    </row>
    <row r="5" spans="1:5" ht="44.25" customHeight="1" thickBot="1" x14ac:dyDescent="0.25">
      <c r="A5" s="315" t="s">
        <v>475</v>
      </c>
      <c r="B5" s="321" t="s">
        <v>223</v>
      </c>
      <c r="C5" s="328" t="s">
        <v>640</v>
      </c>
      <c r="D5" s="349" t="s">
        <v>633</v>
      </c>
      <c r="E5" s="340" t="s">
        <v>641</v>
      </c>
    </row>
    <row r="6" spans="1:5" ht="12.75" customHeight="1" thickBot="1" x14ac:dyDescent="0.25">
      <c r="A6" s="316" t="s">
        <v>155</v>
      </c>
      <c r="B6" s="322" t="s">
        <v>103</v>
      </c>
      <c r="C6" s="329" t="s">
        <v>104</v>
      </c>
      <c r="D6" s="322" t="s">
        <v>105</v>
      </c>
      <c r="E6" s="341" t="s">
        <v>106</v>
      </c>
    </row>
    <row r="7" spans="1:5" ht="21.95" customHeight="1" x14ac:dyDescent="0.2">
      <c r="A7" s="317" t="s">
        <v>224</v>
      </c>
      <c r="B7" s="323" t="s">
        <v>225</v>
      </c>
      <c r="C7" s="330">
        <f>C8+C15</f>
        <v>17373392</v>
      </c>
      <c r="D7" s="350">
        <f>D8+D15</f>
        <v>19746371</v>
      </c>
      <c r="E7" s="342">
        <f>E8+E15</f>
        <v>19746371</v>
      </c>
    </row>
    <row r="8" spans="1:5" s="291" customFormat="1" ht="21.95" customHeight="1" x14ac:dyDescent="0.2">
      <c r="A8" s="318" t="s">
        <v>226</v>
      </c>
      <c r="B8" s="324" t="s">
        <v>227</v>
      </c>
      <c r="C8" s="331">
        <v>15898555</v>
      </c>
      <c r="D8" s="351">
        <v>18930470</v>
      </c>
      <c r="E8" s="343">
        <v>18930470</v>
      </c>
    </row>
    <row r="9" spans="1:5" s="291" customFormat="1" ht="21.95" hidden="1" customHeight="1" x14ac:dyDescent="0.2">
      <c r="A9" s="318" t="s">
        <v>228</v>
      </c>
      <c r="B9" s="324" t="s">
        <v>229</v>
      </c>
      <c r="C9" s="331"/>
      <c r="D9" s="351"/>
      <c r="E9" s="343"/>
    </row>
    <row r="10" spans="1:5" s="291" customFormat="1" ht="21.95" hidden="1" customHeight="1" x14ac:dyDescent="0.2">
      <c r="A10" s="318" t="s">
        <v>230</v>
      </c>
      <c r="B10" s="324" t="s">
        <v>231</v>
      </c>
      <c r="C10" s="331"/>
      <c r="D10" s="351"/>
      <c r="E10" s="343"/>
    </row>
    <row r="11" spans="1:5" s="291" customFormat="1" ht="21.95" hidden="1" customHeight="1" x14ac:dyDescent="0.2">
      <c r="A11" s="318" t="s">
        <v>232</v>
      </c>
      <c r="B11" s="324" t="s">
        <v>233</v>
      </c>
      <c r="C11" s="331"/>
      <c r="D11" s="351"/>
      <c r="E11" s="343"/>
    </row>
    <row r="12" spans="1:5" s="291" customFormat="1" ht="21.95" hidden="1" customHeight="1" x14ac:dyDescent="0.2">
      <c r="A12" s="318" t="s">
        <v>234</v>
      </c>
      <c r="B12" s="324" t="s">
        <v>235</v>
      </c>
      <c r="C12" s="331"/>
      <c r="D12" s="351"/>
      <c r="E12" s="343"/>
    </row>
    <row r="13" spans="1:5" s="291" customFormat="1" ht="28.5" hidden="1" customHeight="1" x14ac:dyDescent="0.2">
      <c r="A13" s="318" t="s">
        <v>236</v>
      </c>
      <c r="B13" s="325" t="s">
        <v>476</v>
      </c>
      <c r="C13" s="332"/>
      <c r="D13" s="352"/>
      <c r="E13" s="343"/>
    </row>
    <row r="14" spans="1:5" s="291" customFormat="1" ht="21.95" hidden="1" customHeight="1" x14ac:dyDescent="0.2">
      <c r="A14" s="318" t="s">
        <v>237</v>
      </c>
      <c r="B14" s="325" t="s">
        <v>477</v>
      </c>
      <c r="C14" s="333"/>
      <c r="D14" s="353"/>
      <c r="E14" s="343"/>
    </row>
    <row r="15" spans="1:5" s="291" customFormat="1" ht="21.95" customHeight="1" x14ac:dyDescent="0.2">
      <c r="A15" s="318" t="s">
        <v>238</v>
      </c>
      <c r="B15" s="324" t="s">
        <v>239</v>
      </c>
      <c r="C15" s="331">
        <v>1474837</v>
      </c>
      <c r="D15" s="351">
        <v>815901</v>
      </c>
      <c r="E15" s="343">
        <v>815901</v>
      </c>
    </row>
    <row r="16" spans="1:5" ht="21.95" customHeight="1" x14ac:dyDescent="0.2">
      <c r="A16" s="319" t="s">
        <v>240</v>
      </c>
      <c r="B16" s="326" t="s">
        <v>241</v>
      </c>
      <c r="C16" s="334">
        <v>0</v>
      </c>
      <c r="D16" s="354">
        <v>0</v>
      </c>
      <c r="E16" s="344">
        <v>0</v>
      </c>
    </row>
    <row r="17" spans="1:5" ht="21.95" hidden="1" customHeight="1" x14ac:dyDescent="0.2">
      <c r="A17" s="318" t="s">
        <v>242</v>
      </c>
      <c r="B17" s="325" t="s">
        <v>243</v>
      </c>
      <c r="C17" s="332">
        <v>0</v>
      </c>
      <c r="D17" s="352">
        <v>140</v>
      </c>
      <c r="E17" s="343">
        <v>140</v>
      </c>
    </row>
    <row r="18" spans="1:5" ht="21.95" hidden="1" customHeight="1" x14ac:dyDescent="0.2">
      <c r="A18" s="318" t="s">
        <v>244</v>
      </c>
      <c r="B18" s="324" t="s">
        <v>245</v>
      </c>
      <c r="C18" s="331">
        <v>13864</v>
      </c>
      <c r="D18" s="351">
        <v>18064</v>
      </c>
      <c r="E18" s="343">
        <v>18025</v>
      </c>
    </row>
    <row r="19" spans="1:5" ht="21.95" customHeight="1" x14ac:dyDescent="0.2">
      <c r="A19" s="319" t="s">
        <v>246</v>
      </c>
      <c r="B19" s="326" t="s">
        <v>247</v>
      </c>
      <c r="C19" s="334">
        <f>C21+C26+C20</f>
        <v>8245000</v>
      </c>
      <c r="D19" s="354">
        <f t="shared" ref="D19" si="0">D21+D26+D20</f>
        <v>12042334</v>
      </c>
      <c r="E19" s="344">
        <f>E21+E26+E20</f>
        <v>12042334</v>
      </c>
    </row>
    <row r="20" spans="1:5" ht="21.95" customHeight="1" x14ac:dyDescent="0.2">
      <c r="A20" s="318" t="s">
        <v>544</v>
      </c>
      <c r="B20" s="324" t="s">
        <v>545</v>
      </c>
      <c r="C20" s="331">
        <v>0</v>
      </c>
      <c r="D20" s="351">
        <v>0</v>
      </c>
      <c r="E20" s="343">
        <v>0</v>
      </c>
    </row>
    <row r="21" spans="1:5" s="87" customFormat="1" ht="23.25" customHeight="1" x14ac:dyDescent="0.2">
      <c r="A21" s="318" t="s">
        <v>248</v>
      </c>
      <c r="B21" s="324" t="s">
        <v>249</v>
      </c>
      <c r="C21" s="331">
        <v>8240000</v>
      </c>
      <c r="D21" s="351">
        <v>12041019</v>
      </c>
      <c r="E21" s="343">
        <v>12041019</v>
      </c>
    </row>
    <row r="22" spans="1:5" s="87" customFormat="1" ht="21.95" hidden="1" customHeight="1" x14ac:dyDescent="0.2">
      <c r="A22" s="318" t="s">
        <v>250</v>
      </c>
      <c r="B22" s="324" t="s">
        <v>478</v>
      </c>
      <c r="C22" s="331"/>
      <c r="D22" s="351"/>
      <c r="E22" s="343"/>
    </row>
    <row r="23" spans="1:5" s="236" customFormat="1" ht="21.95" hidden="1" customHeight="1" x14ac:dyDescent="0.2">
      <c r="A23" s="320"/>
      <c r="B23" s="327" t="s">
        <v>251</v>
      </c>
      <c r="C23" s="335"/>
      <c r="D23" s="355"/>
      <c r="E23" s="345"/>
    </row>
    <row r="24" spans="1:5" s="87" customFormat="1" ht="21.95" hidden="1" customHeight="1" x14ac:dyDescent="0.2">
      <c r="A24" s="318" t="s">
        <v>252</v>
      </c>
      <c r="B24" s="324" t="s">
        <v>253</v>
      </c>
      <c r="C24" s="331"/>
      <c r="D24" s="351"/>
      <c r="E24" s="343"/>
    </row>
    <row r="25" spans="1:5" s="87" customFormat="1" ht="21.95" hidden="1" customHeight="1" x14ac:dyDescent="0.2">
      <c r="A25" s="318" t="s">
        <v>254</v>
      </c>
      <c r="B25" s="324" t="s">
        <v>255</v>
      </c>
      <c r="C25" s="331"/>
      <c r="D25" s="351"/>
      <c r="E25" s="343"/>
    </row>
    <row r="26" spans="1:5" s="87" customFormat="1" ht="21.95" customHeight="1" x14ac:dyDescent="0.2">
      <c r="A26" s="318" t="s">
        <v>256</v>
      </c>
      <c r="B26" s="324" t="s">
        <v>257</v>
      </c>
      <c r="C26" s="331">
        <v>5000</v>
      </c>
      <c r="D26" s="351">
        <v>1315</v>
      </c>
      <c r="E26" s="343">
        <v>1315</v>
      </c>
    </row>
    <row r="27" spans="1:5" ht="21.95" customHeight="1" x14ac:dyDescent="0.2">
      <c r="A27" s="319" t="s">
        <v>258</v>
      </c>
      <c r="B27" s="326" t="s">
        <v>259</v>
      </c>
      <c r="C27" s="334">
        <f>SUM(C28:C38)</f>
        <v>3333000</v>
      </c>
      <c r="D27" s="354">
        <f>SUM(D28:D37)</f>
        <v>4518041</v>
      </c>
      <c r="E27" s="344">
        <f>SUM(E28:E37)</f>
        <v>4518041</v>
      </c>
    </row>
    <row r="28" spans="1:5" ht="21.95" customHeight="1" x14ac:dyDescent="0.2">
      <c r="A28" s="318" t="s">
        <v>530</v>
      </c>
      <c r="B28" s="324" t="s">
        <v>471</v>
      </c>
      <c r="C28" s="336">
        <v>100000</v>
      </c>
      <c r="D28" s="351">
        <v>73600</v>
      </c>
      <c r="E28" s="346">
        <v>73600</v>
      </c>
    </row>
    <row r="29" spans="1:5" ht="21.95" customHeight="1" x14ac:dyDescent="0.2">
      <c r="A29" s="318" t="s">
        <v>260</v>
      </c>
      <c r="B29" s="324" t="s">
        <v>261</v>
      </c>
      <c r="C29" s="336">
        <v>3000000</v>
      </c>
      <c r="D29" s="351">
        <v>3962310</v>
      </c>
      <c r="E29" s="343">
        <v>3962310</v>
      </c>
    </row>
    <row r="30" spans="1:5" ht="21.95" customHeight="1" x14ac:dyDescent="0.2">
      <c r="A30" s="318" t="s">
        <v>262</v>
      </c>
      <c r="B30" s="324" t="s">
        <v>263</v>
      </c>
      <c r="C30" s="331">
        <v>0</v>
      </c>
      <c r="D30" s="351">
        <v>232430</v>
      </c>
      <c r="E30" s="343">
        <v>232430</v>
      </c>
    </row>
    <row r="31" spans="1:5" ht="21.95" customHeight="1" x14ac:dyDescent="0.2">
      <c r="A31" s="318" t="s">
        <v>264</v>
      </c>
      <c r="B31" s="324" t="s">
        <v>265</v>
      </c>
      <c r="C31" s="331">
        <v>0</v>
      </c>
      <c r="D31" s="351">
        <v>0</v>
      </c>
      <c r="E31" s="343">
        <v>0</v>
      </c>
    </row>
    <row r="32" spans="1:5" ht="18.75" customHeight="1" x14ac:dyDescent="0.2">
      <c r="A32" s="318" t="s">
        <v>266</v>
      </c>
      <c r="B32" s="324" t="s">
        <v>267</v>
      </c>
      <c r="C32" s="331">
        <v>228000</v>
      </c>
      <c r="D32" s="351">
        <v>242515</v>
      </c>
      <c r="E32" s="343">
        <v>242515</v>
      </c>
    </row>
    <row r="33" spans="1:5" ht="24.75" customHeight="1" x14ac:dyDescent="0.2">
      <c r="A33" s="318" t="s">
        <v>268</v>
      </c>
      <c r="B33" s="324" t="s">
        <v>269</v>
      </c>
      <c r="C33" s="331">
        <v>0</v>
      </c>
      <c r="D33" s="356">
        <v>0</v>
      </c>
      <c r="E33" s="343">
        <v>0</v>
      </c>
    </row>
    <row r="34" spans="1:5" ht="24.75" customHeight="1" x14ac:dyDescent="0.2">
      <c r="A34" s="318" t="s">
        <v>469</v>
      </c>
      <c r="B34" s="324" t="s">
        <v>470</v>
      </c>
      <c r="C34" s="331">
        <v>0</v>
      </c>
      <c r="D34" s="356">
        <v>0</v>
      </c>
      <c r="E34" s="343">
        <v>0</v>
      </c>
    </row>
    <row r="35" spans="1:5" ht="21.95" customHeight="1" x14ac:dyDescent="0.2">
      <c r="A35" s="318" t="s">
        <v>270</v>
      </c>
      <c r="B35" s="324" t="s">
        <v>271</v>
      </c>
      <c r="C35" s="357">
        <v>5000</v>
      </c>
      <c r="D35" s="357">
        <v>1573</v>
      </c>
      <c r="E35" s="343">
        <v>1573</v>
      </c>
    </row>
    <row r="36" spans="1:5" ht="21.95" customHeight="1" x14ac:dyDescent="0.2">
      <c r="A36" s="318" t="s">
        <v>272</v>
      </c>
      <c r="B36" s="324" t="s">
        <v>472</v>
      </c>
      <c r="C36" s="337">
        <v>0</v>
      </c>
      <c r="D36" s="785">
        <v>0</v>
      </c>
      <c r="E36" s="347">
        <v>0</v>
      </c>
    </row>
    <row r="37" spans="1:5" ht="21.95" customHeight="1" x14ac:dyDescent="0.2">
      <c r="A37" s="318" t="s">
        <v>531</v>
      </c>
      <c r="B37" s="324" t="s">
        <v>273</v>
      </c>
      <c r="C37" s="338">
        <v>0</v>
      </c>
      <c r="D37" s="356">
        <v>5613</v>
      </c>
      <c r="E37" s="343">
        <v>5613</v>
      </c>
    </row>
    <row r="38" spans="1:5" ht="21.95" customHeight="1" x14ac:dyDescent="0.2">
      <c r="A38" s="319" t="s">
        <v>274</v>
      </c>
      <c r="B38" s="326" t="s">
        <v>275</v>
      </c>
      <c r="C38" s="786">
        <f>C39+C40</f>
        <v>0</v>
      </c>
      <c r="D38" s="787">
        <f>D39+D40</f>
        <v>0</v>
      </c>
      <c r="E38" s="350">
        <f>E39+E40</f>
        <v>0</v>
      </c>
    </row>
    <row r="39" spans="1:5" ht="21.95" customHeight="1" x14ac:dyDescent="0.2">
      <c r="A39" s="318" t="s">
        <v>276</v>
      </c>
      <c r="B39" s="324" t="s">
        <v>277</v>
      </c>
      <c r="C39" s="358">
        <v>0</v>
      </c>
      <c r="D39" s="356">
        <v>0</v>
      </c>
      <c r="E39" s="343">
        <v>0</v>
      </c>
    </row>
    <row r="40" spans="1:5" ht="21.95" customHeight="1" x14ac:dyDescent="0.2">
      <c r="A40" s="318" t="s">
        <v>580</v>
      </c>
      <c r="B40" s="324" t="s">
        <v>579</v>
      </c>
      <c r="C40" s="358">
        <v>0</v>
      </c>
      <c r="D40" s="356">
        <v>0</v>
      </c>
      <c r="E40" s="343">
        <v>0</v>
      </c>
    </row>
    <row r="41" spans="1:5" ht="21.95" customHeight="1" x14ac:dyDescent="0.2">
      <c r="A41" s="319" t="s">
        <v>278</v>
      </c>
      <c r="B41" s="326" t="s">
        <v>279</v>
      </c>
      <c r="C41" s="330">
        <v>0</v>
      </c>
      <c r="D41" s="350">
        <v>89800</v>
      </c>
      <c r="E41" s="344">
        <v>89800</v>
      </c>
    </row>
    <row r="42" spans="1:5" ht="21.95" hidden="1" customHeight="1" x14ac:dyDescent="0.2">
      <c r="A42" s="318" t="s">
        <v>280</v>
      </c>
      <c r="B42" s="324" t="s">
        <v>281</v>
      </c>
      <c r="C42" s="331">
        <v>50</v>
      </c>
      <c r="D42" s="351">
        <v>50</v>
      </c>
      <c r="E42" s="343">
        <v>40</v>
      </c>
    </row>
    <row r="43" spans="1:5" ht="21.95" hidden="1" customHeight="1" x14ac:dyDescent="0.2">
      <c r="A43" s="318" t="s">
        <v>282</v>
      </c>
      <c r="B43" s="324" t="s">
        <v>283</v>
      </c>
      <c r="C43" s="331">
        <v>0</v>
      </c>
      <c r="D43" s="356">
        <v>100</v>
      </c>
      <c r="E43" s="343">
        <v>100</v>
      </c>
    </row>
    <row r="44" spans="1:5" ht="21.95" customHeight="1" thickBot="1" x14ac:dyDescent="0.25">
      <c r="A44" s="360" t="s">
        <v>284</v>
      </c>
      <c r="B44" s="361" t="s">
        <v>285</v>
      </c>
      <c r="C44" s="362">
        <v>0</v>
      </c>
      <c r="D44" s="363">
        <v>0</v>
      </c>
      <c r="E44" s="364">
        <v>0</v>
      </c>
    </row>
    <row r="45" spans="1:5" ht="30" customHeight="1" thickBot="1" x14ac:dyDescent="0.3">
      <c r="A45" s="365" t="s">
        <v>286</v>
      </c>
      <c r="B45" s="366" t="s">
        <v>287</v>
      </c>
      <c r="C45" s="367">
        <f>C7+C16+C19+C27+C38+C41</f>
        <v>28951392</v>
      </c>
      <c r="D45" s="368">
        <f>D7+D16+D19+D27+D38+D41</f>
        <v>36396546</v>
      </c>
      <c r="E45" s="369">
        <f>E7+E16+E19+E27+E38+E41+E44</f>
        <v>36396546</v>
      </c>
    </row>
    <row r="46" spans="1:5" ht="21.95" customHeight="1" thickBot="1" x14ac:dyDescent="0.25">
      <c r="A46" s="375" t="s">
        <v>288</v>
      </c>
      <c r="B46" s="376" t="s">
        <v>289</v>
      </c>
      <c r="C46" s="377">
        <f>SUM(C47:C48)</f>
        <v>5402075</v>
      </c>
      <c r="D46" s="378">
        <f>SUM(D47:D48)</f>
        <v>6023535</v>
      </c>
      <c r="E46" s="379">
        <f>SUM(E47:E49)</f>
        <v>6023535</v>
      </c>
    </row>
    <row r="47" spans="1:5" ht="21.95" customHeight="1" x14ac:dyDescent="0.2">
      <c r="A47" s="370" t="s">
        <v>291</v>
      </c>
      <c r="B47" s="371" t="s">
        <v>292</v>
      </c>
      <c r="C47" s="372">
        <v>5402075</v>
      </c>
      <c r="D47" s="373">
        <v>5411075</v>
      </c>
      <c r="E47" s="374">
        <v>5411075</v>
      </c>
    </row>
    <row r="48" spans="1:5" ht="21.95" customHeight="1" x14ac:dyDescent="0.2">
      <c r="A48" s="318" t="s">
        <v>293</v>
      </c>
      <c r="B48" s="324" t="s">
        <v>294</v>
      </c>
      <c r="C48" s="331">
        <v>0</v>
      </c>
      <c r="D48" s="351">
        <v>612460</v>
      </c>
      <c r="E48" s="343">
        <v>612460</v>
      </c>
    </row>
    <row r="49" spans="1:5" ht="21.95" customHeight="1" thickBot="1" x14ac:dyDescent="0.25">
      <c r="A49" s="380" t="s">
        <v>473</v>
      </c>
      <c r="B49" s="381" t="s">
        <v>474</v>
      </c>
      <c r="C49" s="382">
        <v>0</v>
      </c>
      <c r="D49" s="383">
        <v>0</v>
      </c>
      <c r="E49" s="384">
        <v>0</v>
      </c>
    </row>
    <row r="50" spans="1:5" s="88" customFormat="1" ht="37.5" customHeight="1" thickBot="1" x14ac:dyDescent="0.3">
      <c r="A50" s="365" t="s">
        <v>532</v>
      </c>
      <c r="B50" s="366" t="s">
        <v>295</v>
      </c>
      <c r="C50" s="367">
        <f>C45+C46</f>
        <v>34353467</v>
      </c>
      <c r="D50" s="368">
        <f>D45+D46</f>
        <v>42420081</v>
      </c>
      <c r="E50" s="369">
        <f>E45+E46</f>
        <v>42420081</v>
      </c>
    </row>
    <row r="51" spans="1:5" ht="16.5" thickBot="1" x14ac:dyDescent="0.3">
      <c r="A51" s="89"/>
      <c r="B51" s="89"/>
      <c r="C51" s="314"/>
      <c r="D51" s="89"/>
      <c r="E51" s="89"/>
    </row>
    <row r="52" spans="1:5" ht="13.5" thickTop="1" x14ac:dyDescent="0.2"/>
  </sheetData>
  <mergeCells count="4">
    <mergeCell ref="A1:E1"/>
    <mergeCell ref="A2:E2"/>
    <mergeCell ref="D3:E3"/>
    <mergeCell ref="D4:E4"/>
  </mergeCells>
  <phoneticPr fontId="84" type="noConversion"/>
  <pageMargins left="0.67" right="0.74803149606299213" top="0.63" bottom="0.55000000000000004" header="0.51181102362204722" footer="0.51181102362204722"/>
  <pageSetup paperSize="9" scale="90" orientation="portrait" r:id="rId1"/>
  <headerFooter alignWithMargins="0"/>
  <rowBreaks count="1" manualBreakCount="1"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E69"/>
  <sheetViews>
    <sheetView workbookViewId="0">
      <selection activeCell="A3" sqref="A3"/>
    </sheetView>
  </sheetViews>
  <sheetFormatPr defaultColWidth="10.6640625" defaultRowHeight="12.75" x14ac:dyDescent="0.2"/>
  <cols>
    <col min="1" max="1" width="8.33203125" style="82" customWidth="1"/>
    <col min="2" max="2" width="52.1640625" style="82" customWidth="1"/>
    <col min="3" max="3" width="16.6640625" style="82" customWidth="1"/>
    <col min="4" max="4" width="14.6640625" style="82" customWidth="1"/>
    <col min="5" max="5" width="16" style="82" customWidth="1"/>
    <col min="6" max="16384" width="10.6640625" style="82"/>
  </cols>
  <sheetData>
    <row r="1" spans="1:5" ht="30" customHeight="1" x14ac:dyDescent="0.3">
      <c r="A1" s="873" t="s">
        <v>556</v>
      </c>
      <c r="B1" s="873"/>
      <c r="C1" s="873"/>
      <c r="D1" s="873"/>
      <c r="E1" s="873"/>
    </row>
    <row r="2" spans="1:5" ht="18" customHeight="1" x14ac:dyDescent="0.2">
      <c r="A2" s="874" t="s">
        <v>638</v>
      </c>
      <c r="B2" s="874"/>
      <c r="C2" s="874"/>
      <c r="D2" s="874"/>
      <c r="E2" s="874"/>
    </row>
    <row r="3" spans="1:5" ht="19.5" customHeight="1" x14ac:dyDescent="0.25">
      <c r="A3" s="1031" t="s">
        <v>665</v>
      </c>
      <c r="B3" s="84"/>
      <c r="C3" s="83"/>
      <c r="D3" s="875" t="s">
        <v>466</v>
      </c>
      <c r="E3" s="875"/>
    </row>
    <row r="4" spans="1:5" ht="13.5" thickBot="1" x14ac:dyDescent="0.25">
      <c r="A4" s="85"/>
      <c r="B4" s="85"/>
      <c r="C4" s="86"/>
      <c r="D4" s="876" t="s">
        <v>572</v>
      </c>
      <c r="E4" s="876"/>
    </row>
    <row r="5" spans="1:5" ht="38.25" customHeight="1" thickBot="1" x14ac:dyDescent="0.25">
      <c r="A5" s="315" t="s">
        <v>222</v>
      </c>
      <c r="B5" s="321" t="s">
        <v>223</v>
      </c>
      <c r="C5" s="328" t="s">
        <v>640</v>
      </c>
      <c r="D5" s="349" t="s">
        <v>633</v>
      </c>
      <c r="E5" s="340" t="s">
        <v>641</v>
      </c>
    </row>
    <row r="6" spans="1:5" ht="12.75" customHeight="1" thickBot="1" x14ac:dyDescent="0.25">
      <c r="A6" s="316" t="s">
        <v>155</v>
      </c>
      <c r="B6" s="322" t="s">
        <v>103</v>
      </c>
      <c r="C6" s="329" t="s">
        <v>104</v>
      </c>
      <c r="D6" s="322" t="s">
        <v>105</v>
      </c>
      <c r="E6" s="341" t="s">
        <v>106</v>
      </c>
    </row>
    <row r="7" spans="1:5" s="90" customFormat="1" ht="21.95" customHeight="1" x14ac:dyDescent="0.25">
      <c r="A7" s="317" t="s">
        <v>296</v>
      </c>
      <c r="B7" s="323" t="s">
        <v>297</v>
      </c>
      <c r="C7" s="330">
        <f>C8+C15</f>
        <v>14265000</v>
      </c>
      <c r="D7" s="389">
        <f>D8+D15</f>
        <v>19425636</v>
      </c>
      <c r="E7" s="342">
        <f>E8+E15</f>
        <v>14291614</v>
      </c>
    </row>
    <row r="8" spans="1:5" s="91" customFormat="1" ht="21.95" customHeight="1" x14ac:dyDescent="0.2">
      <c r="A8" s="318" t="s">
        <v>298</v>
      </c>
      <c r="B8" s="324" t="s">
        <v>299</v>
      </c>
      <c r="C8" s="331">
        <v>5451000</v>
      </c>
      <c r="D8" s="351">
        <v>10499675</v>
      </c>
      <c r="E8" s="343">
        <v>6839981</v>
      </c>
    </row>
    <row r="9" spans="1:5" s="91" customFormat="1" ht="22.5" hidden="1" customHeight="1" x14ac:dyDescent="0.2">
      <c r="A9" s="318" t="s">
        <v>300</v>
      </c>
      <c r="B9" s="324" t="s">
        <v>301</v>
      </c>
      <c r="C9" s="331"/>
      <c r="D9" s="351"/>
      <c r="E9" s="343"/>
    </row>
    <row r="10" spans="1:5" s="91" customFormat="1" ht="22.5" hidden="1" customHeight="1" x14ac:dyDescent="0.2">
      <c r="A10" s="318" t="s">
        <v>302</v>
      </c>
      <c r="B10" s="324" t="s">
        <v>303</v>
      </c>
      <c r="C10" s="331"/>
      <c r="D10" s="351"/>
      <c r="E10" s="343"/>
    </row>
    <row r="11" spans="1:5" s="91" customFormat="1" ht="21.95" hidden="1" customHeight="1" x14ac:dyDescent="0.2">
      <c r="A11" s="318" t="s">
        <v>304</v>
      </c>
      <c r="B11" s="324" t="s">
        <v>305</v>
      </c>
      <c r="C11" s="331"/>
      <c r="D11" s="351"/>
      <c r="E11" s="343"/>
    </row>
    <row r="12" spans="1:5" s="91" customFormat="1" ht="21.95" hidden="1" customHeight="1" x14ac:dyDescent="0.2">
      <c r="A12" s="318" t="s">
        <v>306</v>
      </c>
      <c r="B12" s="324" t="s">
        <v>307</v>
      </c>
      <c r="C12" s="332"/>
      <c r="D12" s="352"/>
      <c r="E12" s="343"/>
    </row>
    <row r="13" spans="1:5" s="91" customFormat="1" ht="21.95" hidden="1" customHeight="1" x14ac:dyDescent="0.2">
      <c r="A13" s="318" t="s">
        <v>308</v>
      </c>
      <c r="B13" s="324" t="s">
        <v>309</v>
      </c>
      <c r="C13" s="333"/>
      <c r="D13" s="353"/>
      <c r="E13" s="343"/>
    </row>
    <row r="14" spans="1:5" s="91" customFormat="1" ht="21.95" hidden="1" customHeight="1" x14ac:dyDescent="0.2">
      <c r="A14" s="318" t="s">
        <v>310</v>
      </c>
      <c r="B14" s="324" t="s">
        <v>311</v>
      </c>
      <c r="C14" s="333"/>
      <c r="D14" s="353"/>
      <c r="E14" s="343"/>
    </row>
    <row r="15" spans="1:5" s="91" customFormat="1" ht="21.95" customHeight="1" x14ac:dyDescent="0.2">
      <c r="A15" s="318" t="s">
        <v>312</v>
      </c>
      <c r="B15" s="324" t="s">
        <v>313</v>
      </c>
      <c r="C15" s="331">
        <v>8814000</v>
      </c>
      <c r="D15" s="351">
        <v>8925961</v>
      </c>
      <c r="E15" s="343">
        <v>7451633</v>
      </c>
    </row>
    <row r="16" spans="1:5" s="91" customFormat="1" ht="21.95" hidden="1" customHeight="1" x14ac:dyDescent="0.2">
      <c r="A16" s="318" t="s">
        <v>314</v>
      </c>
      <c r="B16" s="324" t="s">
        <v>315</v>
      </c>
      <c r="C16" s="331"/>
      <c r="D16" s="351"/>
      <c r="E16" s="343"/>
    </row>
    <row r="17" spans="1:5" s="91" customFormat="1" ht="28.5" hidden="1" customHeight="1" x14ac:dyDescent="0.2">
      <c r="A17" s="318" t="s">
        <v>316</v>
      </c>
      <c r="B17" s="324" t="s">
        <v>317</v>
      </c>
      <c r="C17" s="331"/>
      <c r="D17" s="351"/>
      <c r="E17" s="343"/>
    </row>
    <row r="18" spans="1:5" s="91" customFormat="1" ht="21.95" hidden="1" customHeight="1" x14ac:dyDescent="0.2">
      <c r="A18" s="318" t="s">
        <v>318</v>
      </c>
      <c r="B18" s="324" t="s">
        <v>319</v>
      </c>
      <c r="C18" s="331"/>
      <c r="D18" s="351"/>
      <c r="E18" s="343"/>
    </row>
    <row r="19" spans="1:5" s="90" customFormat="1" ht="34.5" customHeight="1" x14ac:dyDescent="0.25">
      <c r="A19" s="319" t="s">
        <v>320</v>
      </c>
      <c r="B19" s="386" t="s">
        <v>321</v>
      </c>
      <c r="C19" s="334">
        <v>3231283</v>
      </c>
      <c r="D19" s="390">
        <v>4415031</v>
      </c>
      <c r="E19" s="344">
        <v>3252859</v>
      </c>
    </row>
    <row r="20" spans="1:5" s="90" customFormat="1" ht="21.95" customHeight="1" x14ac:dyDescent="0.25">
      <c r="A20" s="319" t="s">
        <v>322</v>
      </c>
      <c r="B20" s="326" t="s">
        <v>323</v>
      </c>
      <c r="C20" s="339">
        <f>C21+C24+C27+C35+C34</f>
        <v>11690141</v>
      </c>
      <c r="D20" s="391">
        <f>D21+D24+D27+D34+D35</f>
        <v>11515571</v>
      </c>
      <c r="E20" s="348">
        <f>E21+E24+E27+E34+E35</f>
        <v>8543230</v>
      </c>
    </row>
    <row r="21" spans="1:5" s="91" customFormat="1" ht="21.95" customHeight="1" x14ac:dyDescent="0.2">
      <c r="A21" s="318" t="s">
        <v>324</v>
      </c>
      <c r="B21" s="324" t="s">
        <v>325</v>
      </c>
      <c r="C21" s="331">
        <v>2550000</v>
      </c>
      <c r="D21" s="351">
        <v>2411000</v>
      </c>
      <c r="E21" s="343">
        <v>2014599</v>
      </c>
    </row>
    <row r="22" spans="1:5" s="91" customFormat="1" ht="21.95" hidden="1" customHeight="1" x14ac:dyDescent="0.2">
      <c r="A22" s="318" t="s">
        <v>326</v>
      </c>
      <c r="B22" s="324" t="s">
        <v>327</v>
      </c>
      <c r="C22" s="331"/>
      <c r="D22" s="351"/>
      <c r="E22" s="343"/>
    </row>
    <row r="23" spans="1:5" s="91" customFormat="1" ht="21.95" hidden="1" customHeight="1" x14ac:dyDescent="0.2">
      <c r="A23" s="318" t="s">
        <v>328</v>
      </c>
      <c r="B23" s="324" t="s">
        <v>329</v>
      </c>
      <c r="C23" s="331"/>
      <c r="D23" s="351"/>
      <c r="E23" s="343"/>
    </row>
    <row r="24" spans="1:5" s="91" customFormat="1" ht="21.95" customHeight="1" x14ac:dyDescent="0.2">
      <c r="A24" s="318" t="s">
        <v>330</v>
      </c>
      <c r="B24" s="324" t="s">
        <v>331</v>
      </c>
      <c r="C24" s="331">
        <v>900000</v>
      </c>
      <c r="D24" s="356">
        <v>900000</v>
      </c>
      <c r="E24" s="343">
        <v>585703</v>
      </c>
    </row>
    <row r="25" spans="1:5" s="91" customFormat="1" ht="21.95" hidden="1" customHeight="1" x14ac:dyDescent="0.2">
      <c r="A25" s="318" t="s">
        <v>332</v>
      </c>
      <c r="B25" s="324" t="s">
        <v>333</v>
      </c>
      <c r="C25" s="331"/>
      <c r="D25" s="351"/>
      <c r="E25" s="343"/>
    </row>
    <row r="26" spans="1:5" s="91" customFormat="1" ht="21.95" hidden="1" customHeight="1" x14ac:dyDescent="0.2">
      <c r="A26" s="318" t="s">
        <v>334</v>
      </c>
      <c r="B26" s="324" t="s">
        <v>335</v>
      </c>
      <c r="C26" s="331"/>
      <c r="D26" s="351"/>
      <c r="E26" s="343"/>
    </row>
    <row r="27" spans="1:5" s="91" customFormat="1" ht="21.95" customHeight="1" x14ac:dyDescent="0.2">
      <c r="A27" s="318" t="s">
        <v>336</v>
      </c>
      <c r="B27" s="324" t="s">
        <v>337</v>
      </c>
      <c r="C27" s="331">
        <v>4980000</v>
      </c>
      <c r="D27" s="351">
        <v>5073430</v>
      </c>
      <c r="E27" s="343">
        <v>3838146</v>
      </c>
    </row>
    <row r="28" spans="1:5" s="91" customFormat="1" ht="21.95" hidden="1" customHeight="1" x14ac:dyDescent="0.2">
      <c r="A28" s="318" t="s">
        <v>338</v>
      </c>
      <c r="B28" s="325" t="s">
        <v>339</v>
      </c>
      <c r="C28" s="331"/>
      <c r="D28" s="351"/>
      <c r="E28" s="343"/>
    </row>
    <row r="29" spans="1:5" s="91" customFormat="1" ht="21.95" hidden="1" customHeight="1" x14ac:dyDescent="0.2">
      <c r="A29" s="318" t="s">
        <v>340</v>
      </c>
      <c r="B29" s="325" t="s">
        <v>341</v>
      </c>
      <c r="C29" s="331"/>
      <c r="D29" s="351"/>
      <c r="E29" s="343"/>
    </row>
    <row r="30" spans="1:5" s="91" customFormat="1" ht="21.95" hidden="1" customHeight="1" x14ac:dyDescent="0.2">
      <c r="A30" s="318" t="s">
        <v>342</v>
      </c>
      <c r="B30" s="324" t="s">
        <v>343</v>
      </c>
      <c r="C30" s="331"/>
      <c r="D30" s="351"/>
      <c r="E30" s="343"/>
    </row>
    <row r="31" spans="1:5" s="91" customFormat="1" ht="21.95" hidden="1" customHeight="1" x14ac:dyDescent="0.2">
      <c r="A31" s="318" t="s">
        <v>479</v>
      </c>
      <c r="B31" s="324" t="s">
        <v>480</v>
      </c>
      <c r="C31" s="331"/>
      <c r="D31" s="351"/>
      <c r="E31" s="343"/>
    </row>
    <row r="32" spans="1:5" s="91" customFormat="1" ht="21.95" hidden="1" customHeight="1" x14ac:dyDescent="0.2">
      <c r="A32" s="318" t="s">
        <v>344</v>
      </c>
      <c r="B32" s="324" t="s">
        <v>345</v>
      </c>
      <c r="C32" s="331"/>
      <c r="D32" s="351"/>
      <c r="E32" s="343"/>
    </row>
    <row r="33" spans="1:5" s="91" customFormat="1" ht="21.95" hidden="1" customHeight="1" x14ac:dyDescent="0.2">
      <c r="A33" s="318" t="s">
        <v>346</v>
      </c>
      <c r="B33" s="324" t="s">
        <v>347</v>
      </c>
      <c r="C33" s="331"/>
      <c r="D33" s="351"/>
      <c r="E33" s="343"/>
    </row>
    <row r="34" spans="1:5" s="91" customFormat="1" ht="21.95" customHeight="1" x14ac:dyDescent="0.2">
      <c r="A34" s="318" t="s">
        <v>348</v>
      </c>
      <c r="B34" s="324" t="s">
        <v>349</v>
      </c>
      <c r="C34" s="331">
        <v>520000</v>
      </c>
      <c r="D34" s="356">
        <v>570000</v>
      </c>
      <c r="E34" s="343">
        <v>449725</v>
      </c>
    </row>
    <row r="35" spans="1:5" s="91" customFormat="1" ht="21.95" customHeight="1" x14ac:dyDescent="0.2">
      <c r="A35" s="318" t="s">
        <v>350</v>
      </c>
      <c r="B35" s="324" t="s">
        <v>351</v>
      </c>
      <c r="C35" s="331">
        <v>2740141</v>
      </c>
      <c r="D35" s="351">
        <v>2561141</v>
      </c>
      <c r="E35" s="343">
        <v>1655057</v>
      </c>
    </row>
    <row r="36" spans="1:5" s="91" customFormat="1" ht="21.95" hidden="1" customHeight="1" x14ac:dyDescent="0.2">
      <c r="A36" s="318" t="s">
        <v>352</v>
      </c>
      <c r="B36" s="324" t="s">
        <v>92</v>
      </c>
      <c r="C36" s="387">
        <v>11850</v>
      </c>
      <c r="D36" s="357">
        <v>11364</v>
      </c>
      <c r="E36" s="388">
        <v>9976</v>
      </c>
    </row>
    <row r="37" spans="1:5" s="91" customFormat="1" ht="21.95" hidden="1" customHeight="1" x14ac:dyDescent="0.2">
      <c r="A37" s="318" t="s">
        <v>353</v>
      </c>
      <c r="B37" s="324" t="s">
        <v>354</v>
      </c>
      <c r="C37" s="387">
        <v>1335</v>
      </c>
      <c r="D37" s="357">
        <v>1537</v>
      </c>
      <c r="E37" s="388">
        <v>1495</v>
      </c>
    </row>
    <row r="38" spans="1:5" s="90" customFormat="1" ht="21" customHeight="1" x14ac:dyDescent="0.25">
      <c r="A38" s="319" t="s">
        <v>355</v>
      </c>
      <c r="B38" s="326" t="s">
        <v>356</v>
      </c>
      <c r="C38" s="334">
        <v>900000</v>
      </c>
      <c r="D38" s="390">
        <v>1100000</v>
      </c>
      <c r="E38" s="344">
        <v>854748</v>
      </c>
    </row>
    <row r="39" spans="1:5" s="90" customFormat="1" ht="21.95" hidden="1" customHeight="1" x14ac:dyDescent="0.25">
      <c r="A39" s="318" t="s">
        <v>357</v>
      </c>
      <c r="B39" s="324" t="s">
        <v>358</v>
      </c>
      <c r="C39" s="331">
        <v>420</v>
      </c>
      <c r="D39" s="351">
        <v>420</v>
      </c>
      <c r="E39" s="343">
        <v>271</v>
      </c>
    </row>
    <row r="40" spans="1:5" s="90" customFormat="1" ht="32.25" hidden="1" customHeight="1" x14ac:dyDescent="0.25">
      <c r="A40" s="318" t="s">
        <v>359</v>
      </c>
      <c r="B40" s="324" t="s">
        <v>360</v>
      </c>
      <c r="C40" s="331">
        <v>370</v>
      </c>
      <c r="D40" s="357">
        <v>391</v>
      </c>
      <c r="E40" s="343">
        <v>391</v>
      </c>
    </row>
    <row r="41" spans="1:5" s="90" customFormat="1" ht="20.25" hidden="1" customHeight="1" x14ac:dyDescent="0.25">
      <c r="A41" s="318" t="s">
        <v>361</v>
      </c>
      <c r="B41" s="324" t="s">
        <v>362</v>
      </c>
      <c r="C41" s="331">
        <v>1200</v>
      </c>
      <c r="D41" s="357">
        <v>1179</v>
      </c>
      <c r="E41" s="343">
        <v>1128</v>
      </c>
    </row>
    <row r="42" spans="1:5" s="90" customFormat="1" ht="24" hidden="1" customHeight="1" x14ac:dyDescent="0.25">
      <c r="A42" s="318" t="s">
        <v>363</v>
      </c>
      <c r="B42" s="324" t="s">
        <v>364</v>
      </c>
      <c r="C42" s="331">
        <v>5650</v>
      </c>
      <c r="D42" s="357">
        <v>6432</v>
      </c>
      <c r="E42" s="343">
        <v>4604</v>
      </c>
    </row>
    <row r="43" spans="1:5" s="90" customFormat="1" ht="21.95" customHeight="1" x14ac:dyDescent="0.25">
      <c r="A43" s="319" t="s">
        <v>365</v>
      </c>
      <c r="B43" s="326" t="s">
        <v>366</v>
      </c>
      <c r="C43" s="339">
        <f>SUM(C44:C48)</f>
        <v>1500000</v>
      </c>
      <c r="D43" s="391">
        <f>SUM(D44:D47)</f>
        <v>2196800</v>
      </c>
      <c r="E43" s="348">
        <f>SUM(E44:E48)</f>
        <v>1809507</v>
      </c>
    </row>
    <row r="44" spans="1:5" s="90" customFormat="1" ht="21.95" customHeight="1" x14ac:dyDescent="0.25">
      <c r="A44" s="318" t="s">
        <v>367</v>
      </c>
      <c r="B44" s="324" t="s">
        <v>368</v>
      </c>
      <c r="C44" s="331">
        <v>0</v>
      </c>
      <c r="D44" s="351">
        <v>532431</v>
      </c>
      <c r="E44" s="343">
        <v>532431</v>
      </c>
    </row>
    <row r="45" spans="1:5" s="90" customFormat="1" ht="21.95" customHeight="1" x14ac:dyDescent="0.25">
      <c r="A45" s="318" t="s">
        <v>369</v>
      </c>
      <c r="B45" s="324" t="s">
        <v>370</v>
      </c>
      <c r="C45" s="331">
        <v>1400000</v>
      </c>
      <c r="D45" s="351">
        <v>1564369</v>
      </c>
      <c r="E45" s="343">
        <v>1228956</v>
      </c>
    </row>
    <row r="46" spans="1:5" s="90" customFormat="1" ht="30.75" customHeight="1" x14ac:dyDescent="0.25">
      <c r="A46" s="318" t="s">
        <v>371</v>
      </c>
      <c r="B46" s="324" t="s">
        <v>372</v>
      </c>
      <c r="C46" s="331">
        <v>0</v>
      </c>
      <c r="D46" s="356">
        <v>0</v>
      </c>
      <c r="E46" s="343">
        <v>0</v>
      </c>
    </row>
    <row r="47" spans="1:5" s="90" customFormat="1" ht="21.95" customHeight="1" x14ac:dyDescent="0.25">
      <c r="A47" s="318" t="s">
        <v>639</v>
      </c>
      <c r="B47" s="324" t="s">
        <v>373</v>
      </c>
      <c r="C47" s="331">
        <v>100000</v>
      </c>
      <c r="D47" s="351">
        <v>100000</v>
      </c>
      <c r="E47" s="343">
        <v>48120</v>
      </c>
    </row>
    <row r="48" spans="1:5" s="90" customFormat="1" ht="21.95" customHeight="1" x14ac:dyDescent="0.25">
      <c r="A48" s="318" t="s">
        <v>481</v>
      </c>
      <c r="B48" s="324" t="s">
        <v>482</v>
      </c>
      <c r="C48" s="331">
        <v>0</v>
      </c>
      <c r="D48" s="356">
        <v>0</v>
      </c>
      <c r="E48" s="343">
        <v>0</v>
      </c>
    </row>
    <row r="49" spans="1:5" s="90" customFormat="1" ht="21.95" customHeight="1" x14ac:dyDescent="0.25">
      <c r="A49" s="319" t="s">
        <v>374</v>
      </c>
      <c r="B49" s="326" t="s">
        <v>375</v>
      </c>
      <c r="C49" s="339">
        <v>1500252</v>
      </c>
      <c r="D49" s="359">
        <v>2500252</v>
      </c>
      <c r="E49" s="348">
        <v>1860189</v>
      </c>
    </row>
    <row r="50" spans="1:5" s="237" customFormat="1" ht="21.95" hidden="1" customHeight="1" x14ac:dyDescent="0.25">
      <c r="A50" s="385" t="s">
        <v>485</v>
      </c>
      <c r="B50" s="358" t="s">
        <v>486</v>
      </c>
      <c r="C50" s="331"/>
      <c r="D50" s="356"/>
      <c r="E50" s="343"/>
    </row>
    <row r="51" spans="1:5" s="90" customFormat="1" ht="21.95" hidden="1" customHeight="1" x14ac:dyDescent="0.25">
      <c r="A51" s="318" t="s">
        <v>376</v>
      </c>
      <c r="B51" s="324" t="s">
        <v>377</v>
      </c>
      <c r="C51" s="331"/>
      <c r="D51" s="351"/>
      <c r="E51" s="343"/>
    </row>
    <row r="52" spans="1:5" s="91" customFormat="1" ht="21.95" hidden="1" customHeight="1" x14ac:dyDescent="0.2">
      <c r="A52" s="318" t="s">
        <v>378</v>
      </c>
      <c r="B52" s="324" t="s">
        <v>379</v>
      </c>
      <c r="C52" s="331"/>
      <c r="D52" s="351"/>
      <c r="E52" s="343"/>
    </row>
    <row r="53" spans="1:5" s="90" customFormat="1" ht="21.95" hidden="1" customHeight="1" x14ac:dyDescent="0.25">
      <c r="A53" s="318" t="s">
        <v>380</v>
      </c>
      <c r="B53" s="324" t="s">
        <v>381</v>
      </c>
      <c r="C53" s="331"/>
      <c r="D53" s="351"/>
      <c r="E53" s="343"/>
    </row>
    <row r="54" spans="1:5" s="90" customFormat="1" ht="21.95" customHeight="1" x14ac:dyDescent="0.25">
      <c r="A54" s="319" t="s">
        <v>382</v>
      </c>
      <c r="B54" s="326" t="s">
        <v>383</v>
      </c>
      <c r="C54" s="339">
        <v>635000</v>
      </c>
      <c r="D54" s="359">
        <v>635000</v>
      </c>
      <c r="E54" s="348">
        <v>0</v>
      </c>
    </row>
    <row r="55" spans="1:5" s="90" customFormat="1" ht="21.95" hidden="1" customHeight="1" x14ac:dyDescent="0.25">
      <c r="A55" s="318" t="s">
        <v>384</v>
      </c>
      <c r="B55" s="324" t="s">
        <v>385</v>
      </c>
      <c r="C55" s="331">
        <v>5330</v>
      </c>
      <c r="D55" s="351">
        <v>8508</v>
      </c>
      <c r="E55" s="343">
        <v>8214</v>
      </c>
    </row>
    <row r="56" spans="1:5" s="90" customFormat="1" ht="21.95" hidden="1" customHeight="1" x14ac:dyDescent="0.25">
      <c r="A56" s="318" t="s">
        <v>386</v>
      </c>
      <c r="B56" s="324" t="s">
        <v>387</v>
      </c>
      <c r="C56" s="331">
        <v>1435</v>
      </c>
      <c r="D56" s="351">
        <v>1981</v>
      </c>
      <c r="E56" s="343">
        <v>1946</v>
      </c>
    </row>
    <row r="57" spans="1:5" s="90" customFormat="1" ht="21.95" customHeight="1" thickBot="1" x14ac:dyDescent="0.3">
      <c r="A57" s="360" t="s">
        <v>388</v>
      </c>
      <c r="B57" s="361" t="s">
        <v>389</v>
      </c>
      <c r="C57" s="403">
        <v>0</v>
      </c>
      <c r="D57" s="404">
        <v>0</v>
      </c>
      <c r="E57" s="405">
        <v>0</v>
      </c>
    </row>
    <row r="58" spans="1:5" s="92" customFormat="1" ht="36" customHeight="1" thickBot="1" x14ac:dyDescent="0.3">
      <c r="A58" s="395" t="s">
        <v>390</v>
      </c>
      <c r="B58" s="396" t="s">
        <v>391</v>
      </c>
      <c r="C58" s="397">
        <f>C7+C19+C20+C38+C43+C49+C54+C57</f>
        <v>33721676</v>
      </c>
      <c r="D58" s="398">
        <f>D7+D19+D20+D38+D43+D49+D54+D57</f>
        <v>41788290</v>
      </c>
      <c r="E58" s="399">
        <f>E7+E19+E20+E38+E43+E49+E54</f>
        <v>30612147</v>
      </c>
    </row>
    <row r="59" spans="1:5" s="91" customFormat="1" ht="21.95" customHeight="1" thickBot="1" x14ac:dyDescent="0.3">
      <c r="A59" s="395" t="s">
        <v>392</v>
      </c>
      <c r="B59" s="396" t="s">
        <v>393</v>
      </c>
      <c r="C59" s="367">
        <f>SUM(C60:C63)</f>
        <v>631791</v>
      </c>
      <c r="D59" s="368">
        <f t="shared" ref="D59:E59" si="0">SUM(D60:D63)</f>
        <v>631791</v>
      </c>
      <c r="E59" s="369">
        <f t="shared" si="0"/>
        <v>631791</v>
      </c>
    </row>
    <row r="60" spans="1:5" s="153" customFormat="1" ht="21.95" customHeight="1" x14ac:dyDescent="0.2">
      <c r="A60" s="400" t="s">
        <v>562</v>
      </c>
      <c r="B60" s="401" t="s">
        <v>563</v>
      </c>
      <c r="C60" s="372">
        <v>0</v>
      </c>
      <c r="D60" s="402">
        <v>0</v>
      </c>
      <c r="E60" s="374">
        <v>0</v>
      </c>
    </row>
    <row r="61" spans="1:5" s="91" customFormat="1" ht="21.95" customHeight="1" x14ac:dyDescent="0.2">
      <c r="A61" s="318" t="s">
        <v>394</v>
      </c>
      <c r="B61" s="324" t="s">
        <v>395</v>
      </c>
      <c r="C61" s="331">
        <v>631791</v>
      </c>
      <c r="D61" s="351">
        <v>631791</v>
      </c>
      <c r="E61" s="343">
        <v>631791</v>
      </c>
    </row>
    <row r="62" spans="1:5" s="92" customFormat="1" ht="30.75" customHeight="1" x14ac:dyDescent="0.25">
      <c r="A62" s="318" t="s">
        <v>396</v>
      </c>
      <c r="B62" s="324" t="s">
        <v>397</v>
      </c>
      <c r="C62" s="331">
        <v>0</v>
      </c>
      <c r="D62" s="356">
        <v>0</v>
      </c>
      <c r="E62" s="343">
        <v>0</v>
      </c>
    </row>
    <row r="63" spans="1:5" customFormat="1" ht="21.95" customHeight="1" thickBot="1" x14ac:dyDescent="0.25">
      <c r="A63" s="392" t="s">
        <v>483</v>
      </c>
      <c r="B63" s="393" t="s">
        <v>484</v>
      </c>
      <c r="C63" s="382">
        <v>0</v>
      </c>
      <c r="D63" s="394">
        <v>0</v>
      </c>
      <c r="E63" s="384">
        <v>0</v>
      </c>
    </row>
    <row r="64" spans="1:5" ht="34.5" customHeight="1" thickBot="1" x14ac:dyDescent="0.3">
      <c r="A64" s="395" t="s">
        <v>533</v>
      </c>
      <c r="B64" s="396" t="s">
        <v>398</v>
      </c>
      <c r="C64" s="397">
        <f>C58+C59</f>
        <v>34353467</v>
      </c>
      <c r="D64" s="398">
        <f>D58+D59</f>
        <v>42420081</v>
      </c>
      <c r="E64" s="399">
        <f>E58+E59</f>
        <v>31243938</v>
      </c>
    </row>
    <row r="65" spans="1:5" ht="13.5" thickBot="1" x14ac:dyDescent="0.25">
      <c r="A65" s="93"/>
      <c r="B65" s="238"/>
      <c r="C65" s="239"/>
      <c r="D65" s="79"/>
      <c r="E65" s="79"/>
    </row>
    <row r="66" spans="1:5" ht="14.25" x14ac:dyDescent="0.2">
      <c r="A66" s="297" t="s">
        <v>570</v>
      </c>
      <c r="B66" s="406"/>
      <c r="C66" s="408">
        <v>7</v>
      </c>
      <c r="D66" s="408">
        <v>0</v>
      </c>
      <c r="E66" s="410">
        <v>7</v>
      </c>
    </row>
    <row r="67" spans="1:5" ht="15" thickBot="1" x14ac:dyDescent="0.25">
      <c r="A67" s="298" t="s">
        <v>571</v>
      </c>
      <c r="B67" s="407"/>
      <c r="C67" s="409">
        <v>1</v>
      </c>
      <c r="D67" s="409">
        <v>-1</v>
      </c>
      <c r="E67" s="411">
        <v>0</v>
      </c>
    </row>
    <row r="68" spans="1:5" x14ac:dyDescent="0.2">
      <c r="A68" s="91"/>
      <c r="B68" s="80"/>
      <c r="C68" s="79"/>
      <c r="D68" s="79"/>
      <c r="E68" s="79"/>
    </row>
    <row r="69" spans="1:5" x14ac:dyDescent="0.2">
      <c r="B69" s="79"/>
      <c r="C69" s="79"/>
      <c r="D69" s="79"/>
      <c r="E69" s="79"/>
    </row>
  </sheetData>
  <mergeCells count="4">
    <mergeCell ref="A1:E1"/>
    <mergeCell ref="A2:E2"/>
    <mergeCell ref="D3:E3"/>
    <mergeCell ref="D4:E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50"/>
  <sheetViews>
    <sheetView view="pageBreakPreview" zoomScaleSheetLayoutView="100" workbookViewId="0">
      <selection activeCell="A3" sqref="A3"/>
    </sheetView>
  </sheetViews>
  <sheetFormatPr defaultColWidth="10.6640625" defaultRowHeight="15" x14ac:dyDescent="0.25"/>
  <cols>
    <col min="1" max="1" width="82.1640625" style="97" customWidth="1"/>
    <col min="2" max="2" width="12.6640625" style="97" customWidth="1"/>
    <col min="3" max="3" width="15.33203125" style="97" customWidth="1"/>
    <col min="4" max="4" width="15.5" style="97" customWidth="1"/>
    <col min="5" max="5" width="12.1640625" style="97" customWidth="1"/>
    <col min="6" max="6" width="13.5" style="97" customWidth="1"/>
    <col min="7" max="7" width="15" style="97" customWidth="1"/>
    <col min="8" max="8" width="12.6640625" style="97" customWidth="1"/>
    <col min="9" max="9" width="15.33203125" style="97" customWidth="1"/>
    <col min="10" max="10" width="15.1640625" style="97" customWidth="1"/>
    <col min="11" max="11" width="16.1640625" style="97" customWidth="1"/>
    <col min="12" max="16384" width="10.6640625" style="95"/>
  </cols>
  <sheetData>
    <row r="1" spans="1:11" ht="23.25" customHeight="1" x14ac:dyDescent="0.25">
      <c r="A1" s="881" t="s">
        <v>637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</row>
    <row r="2" spans="1:11" ht="12.75" customHeight="1" x14ac:dyDescent="0.25">
      <c r="A2" s="94"/>
      <c r="B2" s="94"/>
      <c r="C2" s="94"/>
      <c r="D2" s="96"/>
      <c r="E2" s="96"/>
      <c r="F2" s="96"/>
      <c r="G2" s="96"/>
      <c r="H2" s="94"/>
      <c r="J2" s="94"/>
      <c r="K2" s="96" t="s">
        <v>537</v>
      </c>
    </row>
    <row r="3" spans="1:11" ht="16.5" thickBot="1" x14ac:dyDescent="0.3">
      <c r="A3" s="1031" t="s">
        <v>666</v>
      </c>
      <c r="C3" s="885"/>
      <c r="D3" s="885"/>
      <c r="E3" s="794"/>
      <c r="F3" s="794"/>
      <c r="G3" s="794"/>
      <c r="J3" s="880" t="s">
        <v>572</v>
      </c>
      <c r="K3" s="880"/>
    </row>
    <row r="4" spans="1:11" ht="51" customHeight="1" thickBot="1" x14ac:dyDescent="0.25">
      <c r="A4" s="882" t="s">
        <v>401</v>
      </c>
      <c r="B4" s="884" t="s">
        <v>635</v>
      </c>
      <c r="C4" s="878"/>
      <c r="D4" s="879"/>
      <c r="E4" s="877" t="s">
        <v>589</v>
      </c>
      <c r="F4" s="878"/>
      <c r="G4" s="879"/>
      <c r="H4" s="877" t="s">
        <v>636</v>
      </c>
      <c r="I4" s="878"/>
      <c r="J4" s="879"/>
      <c r="K4" s="448" t="s">
        <v>94</v>
      </c>
    </row>
    <row r="5" spans="1:11" s="98" customFormat="1" ht="29.25" thickBot="1" x14ac:dyDescent="0.25">
      <c r="A5" s="883"/>
      <c r="B5" s="444" t="s">
        <v>402</v>
      </c>
      <c r="C5" s="445" t="s">
        <v>403</v>
      </c>
      <c r="D5" s="446" t="s">
        <v>404</v>
      </c>
      <c r="E5" s="444" t="s">
        <v>402</v>
      </c>
      <c r="F5" s="445" t="s">
        <v>403</v>
      </c>
      <c r="G5" s="446" t="s">
        <v>404</v>
      </c>
      <c r="H5" s="444" t="s">
        <v>402</v>
      </c>
      <c r="I5" s="445" t="s">
        <v>403</v>
      </c>
      <c r="J5" s="446" t="s">
        <v>404</v>
      </c>
      <c r="K5" s="447" t="s">
        <v>95</v>
      </c>
    </row>
    <row r="6" spans="1:11" thickBot="1" x14ac:dyDescent="0.25">
      <c r="A6" s="440"/>
      <c r="B6" s="441" t="s">
        <v>93</v>
      </c>
      <c r="C6" s="441" t="s">
        <v>573</v>
      </c>
      <c r="D6" s="442" t="s">
        <v>574</v>
      </c>
      <c r="E6" s="441" t="s">
        <v>93</v>
      </c>
      <c r="F6" s="441" t="s">
        <v>573</v>
      </c>
      <c r="G6" s="442" t="s">
        <v>574</v>
      </c>
      <c r="H6" s="441" t="s">
        <v>93</v>
      </c>
      <c r="I6" s="441" t="s">
        <v>573</v>
      </c>
      <c r="J6" s="442" t="s">
        <v>574</v>
      </c>
      <c r="K6" s="443" t="s">
        <v>574</v>
      </c>
    </row>
    <row r="7" spans="1:11" ht="14.25" x14ac:dyDescent="0.2">
      <c r="A7" s="431" t="s">
        <v>405</v>
      </c>
      <c r="B7" s="438"/>
      <c r="C7" s="438"/>
      <c r="D7" s="438"/>
      <c r="E7" s="438"/>
      <c r="F7" s="438"/>
      <c r="G7" s="438"/>
      <c r="H7" s="438"/>
      <c r="I7" s="438"/>
      <c r="J7" s="438"/>
      <c r="K7" s="439"/>
    </row>
    <row r="8" spans="1:11" ht="14.25" x14ac:dyDescent="0.2">
      <c r="A8" s="420" t="s">
        <v>406</v>
      </c>
      <c r="B8" s="99"/>
      <c r="C8" s="100"/>
      <c r="D8" s="100">
        <f>B8*C8</f>
        <v>0</v>
      </c>
      <c r="E8" s="100"/>
      <c r="F8" s="100"/>
      <c r="G8" s="100"/>
      <c r="H8" s="99"/>
      <c r="I8" s="100"/>
      <c r="J8" s="100">
        <f>H8*I8</f>
        <v>0</v>
      </c>
      <c r="K8" s="421">
        <f>J8-D8</f>
        <v>0</v>
      </c>
    </row>
    <row r="9" spans="1:11" x14ac:dyDescent="0.25">
      <c r="A9" s="420" t="s">
        <v>407</v>
      </c>
      <c r="B9" s="99"/>
      <c r="C9" s="100"/>
      <c r="D9" s="101">
        <v>0</v>
      </c>
      <c r="E9" s="101"/>
      <c r="F9" s="101"/>
      <c r="G9" s="101"/>
      <c r="H9" s="99"/>
      <c r="I9" s="100"/>
      <c r="J9" s="101">
        <v>0</v>
      </c>
      <c r="K9" s="422">
        <f t="shared" ref="K9:K27" si="0">J9-D9</f>
        <v>0</v>
      </c>
    </row>
    <row r="10" spans="1:11" ht="14.25" x14ac:dyDescent="0.2">
      <c r="A10" s="420" t="s">
        <v>408</v>
      </c>
      <c r="B10" s="100"/>
      <c r="C10" s="100"/>
      <c r="D10" s="100">
        <v>1976630</v>
      </c>
      <c r="E10" s="100"/>
      <c r="F10" s="100"/>
      <c r="G10" s="100">
        <v>1976630</v>
      </c>
      <c r="H10" s="100"/>
      <c r="I10" s="100"/>
      <c r="J10" s="100">
        <v>1976630</v>
      </c>
      <c r="K10" s="421">
        <f t="shared" si="0"/>
        <v>0</v>
      </c>
    </row>
    <row r="11" spans="1:11" ht="25.5" x14ac:dyDescent="0.25">
      <c r="A11" s="420" t="s">
        <v>409</v>
      </c>
      <c r="B11" s="100"/>
      <c r="C11" s="100"/>
      <c r="D11" s="101">
        <v>0</v>
      </c>
      <c r="E11" s="101"/>
      <c r="F11" s="101"/>
      <c r="G11" s="101">
        <v>0</v>
      </c>
      <c r="H11" s="100"/>
      <c r="I11" s="100"/>
      <c r="J11" s="101">
        <v>0</v>
      </c>
      <c r="K11" s="422">
        <f t="shared" si="0"/>
        <v>0</v>
      </c>
    </row>
    <row r="12" spans="1:11" x14ac:dyDescent="0.25">
      <c r="A12" s="423" t="s">
        <v>410</v>
      </c>
      <c r="B12" s="102"/>
      <c r="C12" s="103"/>
      <c r="D12" s="104">
        <v>943290</v>
      </c>
      <c r="E12" s="104"/>
      <c r="F12" s="104"/>
      <c r="G12" s="104">
        <v>943290</v>
      </c>
      <c r="H12" s="102"/>
      <c r="I12" s="103"/>
      <c r="J12" s="104">
        <v>943290</v>
      </c>
      <c r="K12" s="424">
        <f t="shared" si="0"/>
        <v>0</v>
      </c>
    </row>
    <row r="13" spans="1:11" x14ac:dyDescent="0.25">
      <c r="A13" s="423" t="s">
        <v>411</v>
      </c>
      <c r="B13" s="102"/>
      <c r="C13" s="103"/>
      <c r="D13" s="104">
        <v>0</v>
      </c>
      <c r="E13" s="104"/>
      <c r="F13" s="104"/>
      <c r="G13" s="104">
        <v>0</v>
      </c>
      <c r="H13" s="102"/>
      <c r="I13" s="103"/>
      <c r="J13" s="104">
        <v>0</v>
      </c>
      <c r="K13" s="424">
        <f t="shared" si="0"/>
        <v>0</v>
      </c>
    </row>
    <row r="14" spans="1:11" x14ac:dyDescent="0.25">
      <c r="A14" s="423" t="s">
        <v>412</v>
      </c>
      <c r="B14" s="104"/>
      <c r="C14" s="104"/>
      <c r="D14" s="104">
        <v>640000</v>
      </c>
      <c r="E14" s="104"/>
      <c r="F14" s="104"/>
      <c r="G14" s="104">
        <v>640000</v>
      </c>
      <c r="H14" s="104"/>
      <c r="I14" s="104"/>
      <c r="J14" s="104">
        <v>640000</v>
      </c>
      <c r="K14" s="424">
        <f t="shared" si="0"/>
        <v>0</v>
      </c>
    </row>
    <row r="15" spans="1:11" x14ac:dyDescent="0.25">
      <c r="A15" s="423" t="s">
        <v>413</v>
      </c>
      <c r="B15" s="104"/>
      <c r="C15" s="104"/>
      <c r="D15" s="104">
        <v>0</v>
      </c>
      <c r="E15" s="104"/>
      <c r="F15" s="104"/>
      <c r="G15" s="104"/>
      <c r="H15" s="104"/>
      <c r="I15" s="104"/>
      <c r="J15" s="104"/>
      <c r="K15" s="424">
        <f t="shared" si="0"/>
        <v>0</v>
      </c>
    </row>
    <row r="16" spans="1:11" x14ac:dyDescent="0.25">
      <c r="A16" s="423" t="s">
        <v>414</v>
      </c>
      <c r="B16" s="104"/>
      <c r="C16" s="104"/>
      <c r="D16" s="104">
        <v>184500</v>
      </c>
      <c r="E16" s="104"/>
      <c r="F16" s="104"/>
      <c r="G16" s="104">
        <v>184500</v>
      </c>
      <c r="H16" s="104"/>
      <c r="I16" s="104"/>
      <c r="J16" s="104">
        <v>184500</v>
      </c>
      <c r="K16" s="424">
        <f t="shared" si="0"/>
        <v>0</v>
      </c>
    </row>
    <row r="17" spans="1:11" x14ac:dyDescent="0.25">
      <c r="A17" s="423" t="s">
        <v>415</v>
      </c>
      <c r="B17" s="104"/>
      <c r="C17" s="104"/>
      <c r="D17" s="104">
        <v>0</v>
      </c>
      <c r="E17" s="104"/>
      <c r="F17" s="104"/>
      <c r="G17" s="104">
        <v>0</v>
      </c>
      <c r="H17" s="104"/>
      <c r="I17" s="104"/>
      <c r="J17" s="104">
        <v>0</v>
      </c>
      <c r="K17" s="424">
        <f t="shared" si="0"/>
        <v>0</v>
      </c>
    </row>
    <row r="18" spans="1:11" x14ac:dyDescent="0.25">
      <c r="A18" s="423" t="s">
        <v>416</v>
      </c>
      <c r="B18" s="104"/>
      <c r="C18" s="104"/>
      <c r="D18" s="104">
        <v>208840</v>
      </c>
      <c r="E18" s="104"/>
      <c r="F18" s="104"/>
      <c r="G18" s="104">
        <v>208840</v>
      </c>
      <c r="H18" s="104"/>
      <c r="I18" s="104"/>
      <c r="J18" s="104">
        <v>208840</v>
      </c>
      <c r="K18" s="424">
        <f t="shared" si="0"/>
        <v>0</v>
      </c>
    </row>
    <row r="19" spans="1:11" x14ac:dyDescent="0.25">
      <c r="A19" s="423" t="s">
        <v>417</v>
      </c>
      <c r="B19" s="104"/>
      <c r="C19" s="104"/>
      <c r="D19" s="104">
        <v>0</v>
      </c>
      <c r="E19" s="104"/>
      <c r="F19" s="104"/>
      <c r="G19" s="104">
        <v>0</v>
      </c>
      <c r="H19" s="104"/>
      <c r="I19" s="104"/>
      <c r="J19" s="104">
        <v>0</v>
      </c>
      <c r="K19" s="424">
        <f t="shared" si="0"/>
        <v>0</v>
      </c>
    </row>
    <row r="20" spans="1:11" ht="14.25" x14ac:dyDescent="0.2">
      <c r="A20" s="420" t="s">
        <v>418</v>
      </c>
      <c r="B20" s="105"/>
      <c r="C20" s="105"/>
      <c r="D20" s="105">
        <v>5000000</v>
      </c>
      <c r="E20" s="105"/>
      <c r="F20" s="105"/>
      <c r="G20" s="105">
        <v>5000000</v>
      </c>
      <c r="H20" s="105"/>
      <c r="I20" s="105"/>
      <c r="J20" s="105">
        <v>5000000</v>
      </c>
      <c r="K20" s="421">
        <f t="shared" si="0"/>
        <v>0</v>
      </c>
    </row>
    <row r="21" spans="1:11" ht="14.25" customHeight="1" x14ac:dyDescent="0.25">
      <c r="A21" s="420" t="s">
        <v>419</v>
      </c>
      <c r="B21" s="105"/>
      <c r="C21" s="105"/>
      <c r="D21" s="106">
        <v>4872864</v>
      </c>
      <c r="E21" s="106"/>
      <c r="F21" s="106"/>
      <c r="G21" s="106">
        <v>4872864</v>
      </c>
      <c r="H21" s="105"/>
      <c r="I21" s="105"/>
      <c r="J21" s="106">
        <v>4872864</v>
      </c>
      <c r="K21" s="422">
        <f t="shared" si="0"/>
        <v>0</v>
      </c>
    </row>
    <row r="22" spans="1:11" ht="14.25" customHeight="1" x14ac:dyDescent="0.2">
      <c r="A22" s="420" t="s">
        <v>564</v>
      </c>
      <c r="B22" s="105"/>
      <c r="C22" s="105"/>
      <c r="D22" s="105">
        <v>2550</v>
      </c>
      <c r="E22" s="105"/>
      <c r="F22" s="105"/>
      <c r="G22" s="105">
        <v>2550</v>
      </c>
      <c r="H22" s="105"/>
      <c r="I22" s="105"/>
      <c r="J22" s="105">
        <v>2550</v>
      </c>
      <c r="K22" s="421">
        <f t="shared" si="0"/>
        <v>0</v>
      </c>
    </row>
    <row r="23" spans="1:11" ht="14.25" customHeight="1" x14ac:dyDescent="0.2">
      <c r="A23" s="420" t="s">
        <v>565</v>
      </c>
      <c r="B23" s="105"/>
      <c r="C23" s="105"/>
      <c r="D23" s="105">
        <v>0</v>
      </c>
      <c r="E23" s="105"/>
      <c r="F23" s="105"/>
      <c r="G23" s="105">
        <v>0</v>
      </c>
      <c r="H23" s="105"/>
      <c r="I23" s="105"/>
      <c r="J23" s="105">
        <v>0</v>
      </c>
      <c r="K23" s="421">
        <f t="shared" si="0"/>
        <v>0</v>
      </c>
    </row>
    <row r="24" spans="1:11" ht="14.25" customHeight="1" x14ac:dyDescent="0.2">
      <c r="A24" s="420" t="s">
        <v>420</v>
      </c>
      <c r="B24" s="105"/>
      <c r="C24" s="105"/>
      <c r="D24" s="105">
        <v>4657000</v>
      </c>
      <c r="E24" s="105"/>
      <c r="F24" s="105"/>
      <c r="G24" s="105">
        <v>4657000</v>
      </c>
      <c r="H24" s="105"/>
      <c r="I24" s="105"/>
      <c r="J24" s="105">
        <v>4657000</v>
      </c>
      <c r="K24" s="421">
        <f t="shared" si="0"/>
        <v>0</v>
      </c>
    </row>
    <row r="25" spans="1:11" ht="14.25" customHeight="1" x14ac:dyDescent="0.2">
      <c r="A25" s="420" t="s">
        <v>421</v>
      </c>
      <c r="B25" s="105"/>
      <c r="C25" s="105"/>
      <c r="D25" s="105">
        <v>0</v>
      </c>
      <c r="E25" s="105"/>
      <c r="F25" s="105"/>
      <c r="G25" s="105">
        <v>0</v>
      </c>
      <c r="H25" s="105"/>
      <c r="I25" s="105"/>
      <c r="J25" s="105">
        <v>0</v>
      </c>
      <c r="K25" s="421">
        <f t="shared" si="0"/>
        <v>0</v>
      </c>
    </row>
    <row r="26" spans="1:11" ht="14.25" customHeight="1" x14ac:dyDescent="0.2">
      <c r="A26" s="420" t="s">
        <v>659</v>
      </c>
      <c r="B26" s="105"/>
      <c r="C26" s="105"/>
      <c r="D26" s="105"/>
      <c r="E26" s="105"/>
      <c r="F26" s="105"/>
      <c r="G26" s="105">
        <v>1000000</v>
      </c>
      <c r="H26" s="105"/>
      <c r="I26" s="105"/>
      <c r="J26" s="105">
        <v>1000000</v>
      </c>
      <c r="K26" s="421"/>
    </row>
    <row r="27" spans="1:11" ht="14.25" customHeight="1" x14ac:dyDescent="0.2">
      <c r="A27" s="420" t="s">
        <v>422</v>
      </c>
      <c r="B27" s="105"/>
      <c r="C27" s="105"/>
      <c r="D27" s="105">
        <v>127136</v>
      </c>
      <c r="E27" s="105"/>
      <c r="F27" s="105"/>
      <c r="G27" s="105">
        <v>127136</v>
      </c>
      <c r="H27" s="105"/>
      <c r="I27" s="105"/>
      <c r="J27" s="105">
        <v>127136</v>
      </c>
      <c r="K27" s="421">
        <f t="shared" si="0"/>
        <v>0</v>
      </c>
    </row>
    <row r="28" spans="1:11" ht="14.25" x14ac:dyDescent="0.2">
      <c r="A28" s="425" t="s">
        <v>423</v>
      </c>
      <c r="B28" s="107"/>
      <c r="C28" s="107"/>
      <c r="D28" s="107">
        <f>D9+D21+D10+D22+D24</f>
        <v>11509044</v>
      </c>
      <c r="E28" s="107"/>
      <c r="F28" s="107"/>
      <c r="G28" s="107">
        <f>G9+G21+G10+G22+G24+G26</f>
        <v>12509044</v>
      </c>
      <c r="H28" s="107"/>
      <c r="I28" s="107"/>
      <c r="J28" s="107">
        <f>J9+J21+J10+J22+J24+J26</f>
        <v>12509044</v>
      </c>
      <c r="K28" s="426">
        <f>K9+K21</f>
        <v>0</v>
      </c>
    </row>
    <row r="29" spans="1:11" ht="14.25" x14ac:dyDescent="0.2">
      <c r="A29" s="420" t="s">
        <v>424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421"/>
    </row>
    <row r="30" spans="1:11" x14ac:dyDescent="0.25">
      <c r="A30" s="423" t="s">
        <v>425</v>
      </c>
      <c r="B30" s="108"/>
      <c r="C30" s="109"/>
      <c r="D30" s="109"/>
      <c r="E30" s="109"/>
      <c r="F30" s="109"/>
      <c r="G30" s="109"/>
      <c r="H30" s="108"/>
      <c r="I30" s="109"/>
      <c r="J30" s="109"/>
      <c r="K30" s="424"/>
    </row>
    <row r="31" spans="1:11" x14ac:dyDescent="0.25">
      <c r="A31" s="423" t="s">
        <v>426</v>
      </c>
      <c r="B31" s="104"/>
      <c r="C31" s="109"/>
      <c r="D31" s="109"/>
      <c r="E31" s="109"/>
      <c r="F31" s="109"/>
      <c r="G31" s="109"/>
      <c r="H31" s="104"/>
      <c r="I31" s="109"/>
      <c r="J31" s="109"/>
      <c r="K31" s="424"/>
    </row>
    <row r="32" spans="1:11" x14ac:dyDescent="0.25">
      <c r="A32" s="423" t="s">
        <v>534</v>
      </c>
      <c r="B32" s="108"/>
      <c r="C32" s="109"/>
      <c r="D32" s="109"/>
      <c r="E32" s="109"/>
      <c r="F32" s="109"/>
      <c r="G32" s="109"/>
      <c r="H32" s="108"/>
      <c r="I32" s="109"/>
      <c r="J32" s="109"/>
      <c r="K32" s="424"/>
    </row>
    <row r="33" spans="1:11" x14ac:dyDescent="0.25">
      <c r="A33" s="427" t="s">
        <v>427</v>
      </c>
      <c r="B33" s="110"/>
      <c r="C33" s="110"/>
      <c r="D33" s="112"/>
      <c r="E33" s="112"/>
      <c r="F33" s="112"/>
      <c r="G33" s="112"/>
      <c r="H33" s="110"/>
      <c r="I33" s="111"/>
      <c r="J33" s="112"/>
      <c r="K33" s="424"/>
    </row>
    <row r="34" spans="1:11" x14ac:dyDescent="0.25">
      <c r="A34" s="428" t="s">
        <v>428</v>
      </c>
      <c r="B34" s="113"/>
      <c r="C34" s="113"/>
      <c r="D34" s="115"/>
      <c r="E34" s="115"/>
      <c r="F34" s="115"/>
      <c r="G34" s="115"/>
      <c r="H34" s="113"/>
      <c r="I34" s="114"/>
      <c r="J34" s="115"/>
      <c r="K34" s="424"/>
    </row>
    <row r="35" spans="1:11" ht="25.5" x14ac:dyDescent="0.25">
      <c r="A35" s="428" t="s">
        <v>487</v>
      </c>
      <c r="B35" s="113"/>
      <c r="C35" s="113"/>
      <c r="D35" s="113"/>
      <c r="E35" s="113"/>
      <c r="F35" s="113"/>
      <c r="G35" s="113"/>
      <c r="H35" s="113"/>
      <c r="I35" s="113"/>
      <c r="J35" s="115"/>
      <c r="K35" s="424"/>
    </row>
    <row r="36" spans="1:11" ht="28.5" x14ac:dyDescent="0.2">
      <c r="A36" s="429" t="s">
        <v>429</v>
      </c>
      <c r="B36" s="116"/>
      <c r="C36" s="116"/>
      <c r="D36" s="116">
        <f>SUM(D30:D35)</f>
        <v>0</v>
      </c>
      <c r="E36" s="116"/>
      <c r="F36" s="116"/>
      <c r="G36" s="116">
        <v>0</v>
      </c>
      <c r="H36" s="116"/>
      <c r="I36" s="116"/>
      <c r="J36" s="116">
        <f>SUM(J30:J35)</f>
        <v>0</v>
      </c>
      <c r="K36" s="430">
        <f t="shared" ref="K36" si="1">J36-D36</f>
        <v>0</v>
      </c>
    </row>
    <row r="37" spans="1:11" ht="14.25" x14ac:dyDescent="0.2">
      <c r="A37" s="431" t="s">
        <v>430</v>
      </c>
      <c r="B37" s="117"/>
      <c r="C37" s="117"/>
      <c r="D37" s="117"/>
      <c r="E37" s="117"/>
      <c r="F37" s="117"/>
      <c r="G37" s="117"/>
      <c r="H37" s="117"/>
      <c r="I37" s="117"/>
      <c r="J37" s="117"/>
      <c r="K37" s="432"/>
    </row>
    <row r="38" spans="1:11" x14ac:dyDescent="0.25">
      <c r="A38" s="423" t="s">
        <v>431</v>
      </c>
      <c r="B38" s="115"/>
      <c r="C38" s="115"/>
      <c r="D38" s="115">
        <v>475000</v>
      </c>
      <c r="E38" s="115"/>
      <c r="F38" s="115"/>
      <c r="G38" s="115">
        <v>475000</v>
      </c>
      <c r="H38" s="115"/>
      <c r="I38" s="115"/>
      <c r="J38" s="115">
        <v>475000</v>
      </c>
      <c r="K38" s="433">
        <f>J38-D38</f>
        <v>0</v>
      </c>
    </row>
    <row r="39" spans="1:11" x14ac:dyDescent="0.25">
      <c r="A39" s="423" t="s">
        <v>432</v>
      </c>
      <c r="B39" s="118">
        <v>2</v>
      </c>
      <c r="C39" s="119">
        <v>55360</v>
      </c>
      <c r="D39" s="798">
        <f>B39*C39</f>
        <v>110720</v>
      </c>
      <c r="E39" s="118">
        <v>2</v>
      </c>
      <c r="F39" s="812">
        <v>55360</v>
      </c>
      <c r="G39" s="113">
        <f>E39*F39</f>
        <v>110720</v>
      </c>
      <c r="H39" s="799">
        <v>2</v>
      </c>
      <c r="I39" s="119">
        <v>55360</v>
      </c>
      <c r="J39" s="120">
        <f>H39*I39</f>
        <v>110720</v>
      </c>
      <c r="K39" s="433">
        <f>J39-D39</f>
        <v>0</v>
      </c>
    </row>
    <row r="40" spans="1:11" x14ac:dyDescent="0.25">
      <c r="A40" s="434" t="s">
        <v>553</v>
      </c>
      <c r="B40" s="295">
        <v>1</v>
      </c>
      <c r="C40" s="293">
        <v>2500000</v>
      </c>
      <c r="D40" s="798">
        <f>B40*C40</f>
        <v>2500000</v>
      </c>
      <c r="E40" s="295">
        <v>1</v>
      </c>
      <c r="F40" s="293">
        <v>2500000</v>
      </c>
      <c r="G40" s="113">
        <f>E40*F40</f>
        <v>2500000</v>
      </c>
      <c r="H40" s="800">
        <v>1</v>
      </c>
      <c r="I40" s="294">
        <v>2500000</v>
      </c>
      <c r="J40" s="120">
        <f>H40*I40</f>
        <v>2500000</v>
      </c>
      <c r="K40" s="433">
        <v>0</v>
      </c>
    </row>
    <row r="41" spans="1:11" ht="27" customHeight="1" x14ac:dyDescent="0.25">
      <c r="A41" s="428" t="s">
        <v>535</v>
      </c>
      <c r="B41" s="121"/>
      <c r="C41" s="122"/>
      <c r="D41" s="798"/>
      <c r="E41" s="113"/>
      <c r="F41" s="113"/>
      <c r="G41" s="113"/>
      <c r="H41" s="801"/>
      <c r="I41" s="143"/>
      <c r="J41" s="120"/>
      <c r="K41" s="433"/>
    </row>
    <row r="42" spans="1:11" x14ac:dyDescent="0.25">
      <c r="A42" s="428" t="s">
        <v>433</v>
      </c>
      <c r="B42" s="121"/>
      <c r="C42" s="122"/>
      <c r="D42" s="113"/>
      <c r="E42" s="797"/>
      <c r="F42" s="797"/>
      <c r="G42" s="797"/>
      <c r="H42" s="121"/>
      <c r="I42" s="122"/>
      <c r="J42" s="113"/>
      <c r="K42" s="433"/>
    </row>
    <row r="43" spans="1:11" ht="28.5" x14ac:dyDescent="0.2">
      <c r="A43" s="429" t="s">
        <v>434</v>
      </c>
      <c r="B43" s="123"/>
      <c r="C43" s="124"/>
      <c r="D43" s="125">
        <f>SUM(D38:D42)</f>
        <v>3085720</v>
      </c>
      <c r="E43" s="125"/>
      <c r="F43" s="125"/>
      <c r="G43" s="125">
        <f>SUM(G38:G42)</f>
        <v>3085720</v>
      </c>
      <c r="H43" s="123"/>
      <c r="I43" s="124"/>
      <c r="J43" s="125">
        <f>SUM(J38:J42)</f>
        <v>3085720</v>
      </c>
      <c r="K43" s="435">
        <f>SUM(K38:K42)</f>
        <v>0</v>
      </c>
    </row>
    <row r="44" spans="1:11" s="126" customFormat="1" ht="29.25" thickBot="1" x14ac:dyDescent="0.25">
      <c r="A44" s="436" t="s">
        <v>435</v>
      </c>
      <c r="B44" s="412"/>
      <c r="C44" s="413"/>
      <c r="D44" s="414">
        <v>1200000</v>
      </c>
      <c r="E44" s="414"/>
      <c r="F44" s="414"/>
      <c r="G44" s="414">
        <v>1200000</v>
      </c>
      <c r="H44" s="412"/>
      <c r="I44" s="413"/>
      <c r="J44" s="414">
        <v>1200000</v>
      </c>
      <c r="K44" s="437">
        <f>J44-D44</f>
        <v>0</v>
      </c>
    </row>
    <row r="45" spans="1:11" ht="25.5" customHeight="1" thickBot="1" x14ac:dyDescent="0.3">
      <c r="A45" s="415" t="s">
        <v>436</v>
      </c>
      <c r="B45" s="416"/>
      <c r="C45" s="417"/>
      <c r="D45" s="418">
        <f>D28+D36+D43+D44</f>
        <v>15794764</v>
      </c>
      <c r="E45" s="418"/>
      <c r="F45" s="418"/>
      <c r="G45" s="418">
        <f t="shared" ref="G45" si="2">G28+G36+G43+G44</f>
        <v>16794764</v>
      </c>
      <c r="H45" s="418"/>
      <c r="I45" s="418"/>
      <c r="J45" s="418">
        <f t="shared" ref="J45" si="3">J28+J36+J43+J44</f>
        <v>16794764</v>
      </c>
      <c r="K45" s="419">
        <f>K28+K36+K43+K44</f>
        <v>0</v>
      </c>
    </row>
    <row r="46" spans="1:11" ht="17.25" thickBot="1" x14ac:dyDescent="0.3">
      <c r="A46" s="846" t="s">
        <v>587</v>
      </c>
      <c r="B46" s="416"/>
      <c r="C46" s="417"/>
      <c r="D46" s="418">
        <v>103791</v>
      </c>
      <c r="E46" s="418"/>
      <c r="F46" s="418"/>
      <c r="G46" s="418">
        <v>103398</v>
      </c>
      <c r="H46" s="418"/>
      <c r="I46" s="418"/>
      <c r="J46" s="795">
        <v>103398</v>
      </c>
      <c r="K46" s="796">
        <f>J46-G46</f>
        <v>0</v>
      </c>
    </row>
    <row r="47" spans="1:11" ht="17.25" thickBot="1" x14ac:dyDescent="0.3">
      <c r="A47" s="846" t="s">
        <v>661</v>
      </c>
      <c r="B47" s="416"/>
      <c r="C47" s="417"/>
      <c r="D47" s="418"/>
      <c r="E47" s="418"/>
      <c r="F47" s="418"/>
      <c r="G47" s="418">
        <v>284853</v>
      </c>
      <c r="H47" s="418"/>
      <c r="I47" s="418"/>
      <c r="J47" s="795">
        <v>284853</v>
      </c>
      <c r="K47" s="796">
        <f t="shared" ref="K47:K49" si="4">J47-G47</f>
        <v>0</v>
      </c>
    </row>
    <row r="48" spans="1:11" ht="30" thickBot="1" x14ac:dyDescent="0.3">
      <c r="A48" s="846" t="s">
        <v>662</v>
      </c>
      <c r="B48" s="416"/>
      <c r="C48" s="417"/>
      <c r="D48" s="418"/>
      <c r="E48" s="418"/>
      <c r="F48" s="418"/>
      <c r="G48" s="418">
        <v>1640775</v>
      </c>
      <c r="H48" s="418"/>
      <c r="I48" s="418"/>
      <c r="J48" s="795">
        <v>1640775</v>
      </c>
      <c r="K48" s="796">
        <f t="shared" si="4"/>
        <v>0</v>
      </c>
    </row>
    <row r="49" spans="1:11" ht="17.25" thickBot="1" x14ac:dyDescent="0.3">
      <c r="A49" s="846" t="s">
        <v>660</v>
      </c>
      <c r="B49" s="416"/>
      <c r="C49" s="417"/>
      <c r="D49" s="418">
        <v>0</v>
      </c>
      <c r="E49" s="418"/>
      <c r="F49" s="418"/>
      <c r="G49" s="418">
        <v>106680</v>
      </c>
      <c r="H49" s="418"/>
      <c r="I49" s="418"/>
      <c r="J49" s="795">
        <v>106680</v>
      </c>
      <c r="K49" s="796">
        <f t="shared" si="4"/>
        <v>0</v>
      </c>
    </row>
    <row r="50" spans="1:11" ht="17.25" thickBot="1" x14ac:dyDescent="0.3">
      <c r="A50" s="415" t="s">
        <v>449</v>
      </c>
      <c r="B50" s="416"/>
      <c r="C50" s="417"/>
      <c r="D50" s="418">
        <f>D45+D46+D49</f>
        <v>15898555</v>
      </c>
      <c r="E50" s="418"/>
      <c r="F50" s="418"/>
      <c r="G50" s="418">
        <f>SUM(G45:G49)</f>
        <v>18930470</v>
      </c>
      <c r="H50" s="418"/>
      <c r="I50" s="418">
        <f t="shared" ref="I50:J50" si="5">SUM(I45:I49)</f>
        <v>0</v>
      </c>
      <c r="J50" s="418">
        <f t="shared" si="5"/>
        <v>18930470</v>
      </c>
      <c r="K50" s="419">
        <f>K31+K39+K46+K49</f>
        <v>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19"/>
  <sheetViews>
    <sheetView topLeftCell="C1" workbookViewId="0">
      <selection activeCell="C5" sqref="C5"/>
    </sheetView>
  </sheetViews>
  <sheetFormatPr defaultRowHeight="12.75" x14ac:dyDescent="0.2"/>
  <cols>
    <col min="1" max="1" width="11.5" style="242" hidden="1" customWidth="1"/>
    <col min="2" max="2" width="3.83203125" style="242" hidden="1" customWidth="1"/>
    <col min="3" max="3" width="44.83203125" style="242" customWidth="1"/>
    <col min="4" max="4" width="13.6640625" style="242" customWidth="1"/>
    <col min="5" max="5" width="12.6640625" style="242" hidden="1" customWidth="1"/>
    <col min="6" max="6" width="11.5" style="242" hidden="1" customWidth="1"/>
    <col min="7" max="7" width="13" style="242" hidden="1" customWidth="1"/>
    <col min="8" max="8" width="11.5" style="242" hidden="1" customWidth="1"/>
    <col min="9" max="10" width="13" style="242" customWidth="1"/>
    <col min="11" max="11" width="48.6640625" style="242" customWidth="1"/>
    <col min="12" max="12" width="13.1640625" style="242" customWidth="1"/>
    <col min="13" max="13" width="13.5" style="242" hidden="1" customWidth="1"/>
    <col min="14" max="14" width="12.1640625" style="242" hidden="1" customWidth="1"/>
    <col min="15" max="15" width="11.83203125" style="242" hidden="1" customWidth="1"/>
    <col min="16" max="16" width="12.1640625" style="242" hidden="1" customWidth="1"/>
    <col min="17" max="18" width="11.83203125" style="242" customWidth="1"/>
    <col min="19" max="16384" width="9.33203125" style="242"/>
  </cols>
  <sheetData>
    <row r="1" spans="1:18" ht="30" customHeight="1" x14ac:dyDescent="0.3">
      <c r="C1" s="886" t="s">
        <v>557</v>
      </c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243"/>
    </row>
    <row r="2" spans="1:18" ht="30" customHeight="1" x14ac:dyDescent="0.3">
      <c r="C2" s="886" t="s">
        <v>437</v>
      </c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243"/>
    </row>
    <row r="3" spans="1:18" ht="17.25" customHeight="1" x14ac:dyDescent="0.3">
      <c r="C3" s="886" t="s">
        <v>467</v>
      </c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243"/>
    </row>
    <row r="4" spans="1:18" ht="17.25" customHeight="1" x14ac:dyDescent="0.3">
      <c r="C4" s="243"/>
      <c r="D4" s="243"/>
      <c r="E4" s="243"/>
      <c r="F4" s="243"/>
      <c r="G4" s="243"/>
      <c r="H4" s="243"/>
      <c r="I4" s="243"/>
      <c r="J4" s="243"/>
      <c r="K4" s="244"/>
      <c r="L4" s="244"/>
      <c r="M4" s="244"/>
      <c r="O4" s="244"/>
      <c r="Q4" s="244"/>
      <c r="R4" s="244" t="s">
        <v>400</v>
      </c>
    </row>
    <row r="5" spans="1:18" ht="19.5" customHeight="1" thickBot="1" x14ac:dyDescent="0.3">
      <c r="C5" s="1031" t="s">
        <v>667</v>
      </c>
      <c r="G5" s="245"/>
      <c r="I5" s="245"/>
      <c r="J5" s="245"/>
      <c r="K5" s="246"/>
      <c r="L5" s="246"/>
      <c r="M5" s="246"/>
      <c r="O5" s="246"/>
      <c r="Q5" s="246"/>
      <c r="R5" s="449" t="s">
        <v>575</v>
      </c>
    </row>
    <row r="6" spans="1:18" ht="42" customHeight="1" thickBot="1" x14ac:dyDescent="0.25">
      <c r="A6" s="247" t="s">
        <v>438</v>
      </c>
      <c r="B6" s="450" t="s">
        <v>439</v>
      </c>
      <c r="C6" s="461" t="s">
        <v>440</v>
      </c>
      <c r="D6" s="476" t="s">
        <v>632</v>
      </c>
      <c r="E6" s="469" t="s">
        <v>493</v>
      </c>
      <c r="F6" s="451" t="s">
        <v>494</v>
      </c>
      <c r="G6" s="451" t="s">
        <v>495</v>
      </c>
      <c r="H6" s="451" t="s">
        <v>496</v>
      </c>
      <c r="I6" s="484" t="s">
        <v>633</v>
      </c>
      <c r="J6" s="476" t="s">
        <v>634</v>
      </c>
      <c r="K6" s="493" t="s">
        <v>441</v>
      </c>
      <c r="L6" s="476" t="s">
        <v>632</v>
      </c>
      <c r="M6" s="469" t="s">
        <v>493</v>
      </c>
      <c r="N6" s="451" t="s">
        <v>494</v>
      </c>
      <c r="O6" s="451" t="s">
        <v>495</v>
      </c>
      <c r="P6" s="451" t="s">
        <v>496</v>
      </c>
      <c r="Q6" s="484" t="s">
        <v>633</v>
      </c>
      <c r="R6" s="476" t="s">
        <v>634</v>
      </c>
    </row>
    <row r="7" spans="1:18" s="249" customFormat="1" ht="11.25" thickBot="1" x14ac:dyDescent="0.2">
      <c r="A7" s="248">
        <v>1</v>
      </c>
      <c r="B7" s="452">
        <v>2</v>
      </c>
      <c r="C7" s="462" t="s">
        <v>155</v>
      </c>
      <c r="D7" s="477" t="s">
        <v>103</v>
      </c>
      <c r="E7" s="456" t="s">
        <v>105</v>
      </c>
      <c r="F7" s="455" t="s">
        <v>105</v>
      </c>
      <c r="G7" s="455" t="s">
        <v>106</v>
      </c>
      <c r="H7" s="455" t="s">
        <v>105</v>
      </c>
      <c r="I7" s="485" t="s">
        <v>104</v>
      </c>
      <c r="J7" s="477" t="s">
        <v>105</v>
      </c>
      <c r="K7" s="494" t="s">
        <v>106</v>
      </c>
      <c r="L7" s="477" t="s">
        <v>82</v>
      </c>
      <c r="M7" s="456" t="s">
        <v>84</v>
      </c>
      <c r="N7" s="455" t="s">
        <v>84</v>
      </c>
      <c r="O7" s="455" t="s">
        <v>497</v>
      </c>
      <c r="P7" s="485" t="s">
        <v>498</v>
      </c>
      <c r="Q7" s="477" t="s">
        <v>83</v>
      </c>
      <c r="R7" s="511" t="s">
        <v>84</v>
      </c>
    </row>
    <row r="8" spans="1:18" ht="51" customHeight="1" x14ac:dyDescent="0.2">
      <c r="A8" s="250" t="s">
        <v>442</v>
      </c>
      <c r="B8" s="457" t="s">
        <v>443</v>
      </c>
      <c r="C8" s="463" t="s">
        <v>655</v>
      </c>
      <c r="D8" s="478">
        <v>1500252</v>
      </c>
      <c r="E8" s="470"/>
      <c r="F8" s="453"/>
      <c r="G8" s="453"/>
      <c r="H8" s="453"/>
      <c r="I8" s="486">
        <v>1300252</v>
      </c>
      <c r="J8" s="478">
        <v>660189</v>
      </c>
      <c r="K8" s="495"/>
      <c r="L8" s="504"/>
      <c r="M8" s="500"/>
      <c r="N8" s="454"/>
      <c r="O8" s="454"/>
      <c r="P8" s="508"/>
      <c r="Q8" s="504"/>
      <c r="R8" s="512"/>
    </row>
    <row r="9" spans="1:18" ht="26.25" customHeight="1" x14ac:dyDescent="0.2">
      <c r="A9" s="250" t="s">
        <v>442</v>
      </c>
      <c r="B9" s="457" t="s">
        <v>443</v>
      </c>
      <c r="C9" s="464" t="s">
        <v>656</v>
      </c>
      <c r="D9" s="479">
        <v>0</v>
      </c>
      <c r="E9" s="471"/>
      <c r="F9" s="251"/>
      <c r="G9" s="251"/>
      <c r="H9" s="251"/>
      <c r="I9" s="487">
        <v>1000000</v>
      </c>
      <c r="J9" s="479">
        <v>1000000</v>
      </c>
      <c r="K9" s="496"/>
      <c r="L9" s="505"/>
      <c r="M9" s="501"/>
      <c r="N9" s="252"/>
      <c r="O9" s="252"/>
      <c r="P9" s="509"/>
      <c r="Q9" s="505"/>
      <c r="R9" s="513"/>
    </row>
    <row r="10" spans="1:18" ht="24" customHeight="1" x14ac:dyDescent="0.2">
      <c r="A10" s="250" t="s">
        <v>442</v>
      </c>
      <c r="B10" s="457" t="s">
        <v>443</v>
      </c>
      <c r="C10" s="789" t="s">
        <v>657</v>
      </c>
      <c r="D10" s="480">
        <v>0</v>
      </c>
      <c r="E10" s="472"/>
      <c r="F10" s="251"/>
      <c r="G10" s="253"/>
      <c r="H10" s="251"/>
      <c r="I10" s="487">
        <v>200000</v>
      </c>
      <c r="J10" s="479">
        <v>200000</v>
      </c>
      <c r="K10" s="496"/>
      <c r="L10" s="506"/>
      <c r="M10" s="502"/>
      <c r="N10" s="252"/>
      <c r="O10" s="254"/>
      <c r="P10" s="509"/>
      <c r="Q10" s="505"/>
      <c r="R10" s="513"/>
    </row>
    <row r="11" spans="1:18" ht="27.75" customHeight="1" x14ac:dyDescent="0.2">
      <c r="A11" s="250" t="s">
        <v>444</v>
      </c>
      <c r="B11" s="457" t="s">
        <v>445</v>
      </c>
      <c r="C11" s="465" t="s">
        <v>658</v>
      </c>
      <c r="D11" s="845">
        <v>635000</v>
      </c>
      <c r="E11" s="473"/>
      <c r="F11" s="251"/>
      <c r="G11" s="255"/>
      <c r="H11" s="251"/>
      <c r="I11" s="487">
        <v>635000</v>
      </c>
      <c r="J11" s="479">
        <v>0</v>
      </c>
      <c r="K11" s="497"/>
      <c r="L11" s="506"/>
      <c r="M11" s="502"/>
      <c r="N11" s="252"/>
      <c r="O11" s="254"/>
      <c r="P11" s="509"/>
      <c r="Q11" s="505"/>
      <c r="R11" s="513"/>
    </row>
    <row r="12" spans="1:18" ht="27" customHeight="1" x14ac:dyDescent="0.2">
      <c r="A12" s="250" t="s">
        <v>446</v>
      </c>
      <c r="B12" s="457" t="s">
        <v>447</v>
      </c>
      <c r="C12" s="465"/>
      <c r="D12" s="481"/>
      <c r="E12" s="473"/>
      <c r="F12" s="251"/>
      <c r="G12" s="255"/>
      <c r="H12" s="251"/>
      <c r="I12" s="487"/>
      <c r="J12" s="479"/>
      <c r="K12" s="497"/>
      <c r="L12" s="506"/>
      <c r="M12" s="502"/>
      <c r="N12" s="252"/>
      <c r="O12" s="254"/>
      <c r="P12" s="509"/>
      <c r="Q12" s="505"/>
      <c r="R12" s="513"/>
    </row>
    <row r="13" spans="1:18" ht="29.25" customHeight="1" x14ac:dyDescent="0.2">
      <c r="A13" s="250" t="s">
        <v>442</v>
      </c>
      <c r="B13" s="457" t="s">
        <v>448</v>
      </c>
      <c r="C13" s="466"/>
      <c r="D13" s="481"/>
      <c r="E13" s="473"/>
      <c r="F13" s="255"/>
      <c r="G13" s="255"/>
      <c r="H13" s="255"/>
      <c r="I13" s="488"/>
      <c r="J13" s="492"/>
      <c r="K13" s="498"/>
      <c r="L13" s="505"/>
      <c r="M13" s="501"/>
      <c r="N13" s="252"/>
      <c r="O13" s="252"/>
      <c r="P13" s="509"/>
      <c r="Q13" s="505"/>
      <c r="R13" s="513"/>
    </row>
    <row r="14" spans="1:18" ht="29.25" customHeight="1" x14ac:dyDescent="0.2">
      <c r="A14" s="250" t="s">
        <v>442</v>
      </c>
      <c r="B14" s="457" t="s">
        <v>448</v>
      </c>
      <c r="C14" s="466"/>
      <c r="D14" s="481"/>
      <c r="E14" s="473"/>
      <c r="F14" s="255"/>
      <c r="G14" s="255"/>
      <c r="H14" s="255"/>
      <c r="I14" s="489"/>
      <c r="J14" s="481"/>
      <c r="K14" s="498"/>
      <c r="L14" s="505"/>
      <c r="M14" s="501"/>
      <c r="N14" s="252"/>
      <c r="O14" s="252"/>
      <c r="P14" s="509"/>
      <c r="Q14" s="505"/>
      <c r="R14" s="513"/>
    </row>
    <row r="15" spans="1:18" ht="18" customHeight="1" thickBot="1" x14ac:dyDescent="0.25">
      <c r="A15" s="256"/>
      <c r="B15" s="458"/>
      <c r="C15" s="467"/>
      <c r="D15" s="482"/>
      <c r="E15" s="474"/>
      <c r="F15" s="257"/>
      <c r="G15" s="257"/>
      <c r="H15" s="257"/>
      <c r="I15" s="490"/>
      <c r="J15" s="482"/>
      <c r="K15" s="498"/>
      <c r="L15" s="507"/>
      <c r="M15" s="503"/>
      <c r="N15" s="258"/>
      <c r="O15" s="258"/>
      <c r="P15" s="510"/>
      <c r="Q15" s="507"/>
      <c r="R15" s="514"/>
    </row>
    <row r="16" spans="1:18" ht="13.5" thickBot="1" x14ac:dyDescent="0.25">
      <c r="A16" s="259"/>
      <c r="B16" s="459"/>
      <c r="C16" s="468"/>
      <c r="D16" s="483">
        <f>SUM(D8:D13)</f>
        <v>2135252</v>
      </c>
      <c r="E16" s="475">
        <v>42778</v>
      </c>
      <c r="F16" s="460">
        <f>SUM(F8:F13)</f>
        <v>0</v>
      </c>
      <c r="G16" s="460">
        <v>27363</v>
      </c>
      <c r="H16" s="460">
        <f>SUM(H8:H14)</f>
        <v>0</v>
      </c>
      <c r="I16" s="491">
        <f>SUM(I8:I14)</f>
        <v>3135252</v>
      </c>
      <c r="J16" s="483">
        <f>SUM(J8:J14)</f>
        <v>1860189</v>
      </c>
      <c r="K16" s="499"/>
      <c r="L16" s="483">
        <f>SUM(L8:L13)</f>
        <v>0</v>
      </c>
      <c r="M16" s="475">
        <v>28416</v>
      </c>
      <c r="N16" s="460">
        <f>SUM(N8:N13)</f>
        <v>0</v>
      </c>
      <c r="O16" s="460">
        <v>37123</v>
      </c>
      <c r="P16" s="491">
        <f>SUM(P8:P13)</f>
        <v>0</v>
      </c>
      <c r="Q16" s="483">
        <f>SUM(Q8:Q13)</f>
        <v>0</v>
      </c>
      <c r="R16" s="515">
        <f>SUM(R8:R13)</f>
        <v>0</v>
      </c>
    </row>
    <row r="17" spans="1:2" x14ac:dyDescent="0.2">
      <c r="A17" s="259"/>
      <c r="B17" s="260"/>
    </row>
    <row r="18" spans="1:2" x14ac:dyDescent="0.2">
      <c r="A18" s="259"/>
      <c r="B18" s="260"/>
    </row>
    <row r="19" spans="1:2" ht="13.5" thickBot="1" x14ac:dyDescent="0.25">
      <c r="A19" s="262" t="s">
        <v>449</v>
      </c>
      <c r="B19" s="261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4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D33"/>
  <sheetViews>
    <sheetView workbookViewId="0">
      <selection activeCell="A5" sqref="A5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2.33203125" customWidth="1"/>
  </cols>
  <sheetData>
    <row r="1" spans="1:4" x14ac:dyDescent="0.2">
      <c r="A1" s="153"/>
      <c r="B1" s="153"/>
      <c r="C1" s="153"/>
      <c r="D1" s="153"/>
    </row>
    <row r="2" spans="1:4" ht="47.25" customHeight="1" x14ac:dyDescent="0.25">
      <c r="A2" s="887" t="s">
        <v>631</v>
      </c>
      <c r="B2" s="887"/>
      <c r="C2" s="887"/>
      <c r="D2" s="887"/>
    </row>
    <row r="3" spans="1:4" x14ac:dyDescent="0.2">
      <c r="A3" s="888"/>
      <c r="B3" s="888"/>
      <c r="C3" s="888"/>
      <c r="D3" s="888"/>
    </row>
    <row r="4" spans="1:4" s="129" customFormat="1" ht="19.5" customHeight="1" x14ac:dyDescent="0.2">
      <c r="C4" s="900" t="s">
        <v>538</v>
      </c>
      <c r="D4" s="900"/>
    </row>
    <row r="5" spans="1:4" s="129" customFormat="1" ht="19.5" customHeight="1" thickBot="1" x14ac:dyDescent="0.25">
      <c r="A5" s="1032" t="s">
        <v>668</v>
      </c>
      <c r="C5" s="901" t="s">
        <v>572</v>
      </c>
      <c r="D5" s="901"/>
    </row>
    <row r="6" spans="1:4" ht="38.25" customHeight="1" thickBot="1" x14ac:dyDescent="0.25">
      <c r="A6" s="790" t="s">
        <v>68</v>
      </c>
      <c r="B6" s="791" t="s">
        <v>63</v>
      </c>
      <c r="C6" s="791" t="s">
        <v>64</v>
      </c>
      <c r="D6" s="792" t="s">
        <v>459</v>
      </c>
    </row>
    <row r="7" spans="1:4" ht="23.25" customHeight="1" x14ac:dyDescent="0.2">
      <c r="A7" s="894" t="s">
        <v>67</v>
      </c>
      <c r="B7" s="895"/>
      <c r="C7" s="895"/>
      <c r="D7" s="896"/>
    </row>
    <row r="8" spans="1:4" ht="62.25" customHeight="1" x14ac:dyDescent="0.2">
      <c r="A8" s="154" t="s">
        <v>169</v>
      </c>
      <c r="B8" s="155" t="s">
        <v>66</v>
      </c>
      <c r="C8" s="161" t="s">
        <v>650</v>
      </c>
      <c r="D8" s="156">
        <v>515533</v>
      </c>
    </row>
    <row r="9" spans="1:4" ht="31.5" customHeight="1" x14ac:dyDescent="0.2">
      <c r="A9" s="154" t="s">
        <v>170</v>
      </c>
      <c r="B9" s="155" t="s">
        <v>548</v>
      </c>
      <c r="C9" s="161" t="s">
        <v>581</v>
      </c>
      <c r="D9" s="156">
        <v>18366</v>
      </c>
    </row>
    <row r="10" spans="1:4" ht="23.25" customHeight="1" x14ac:dyDescent="0.2">
      <c r="A10" s="154" t="s">
        <v>171</v>
      </c>
      <c r="B10" s="155" t="s">
        <v>582</v>
      </c>
      <c r="C10" s="161" t="s">
        <v>619</v>
      </c>
      <c r="D10" s="156">
        <v>60000</v>
      </c>
    </row>
    <row r="11" spans="1:4" ht="23.25" customHeight="1" x14ac:dyDescent="0.2">
      <c r="A11" s="154" t="s">
        <v>172</v>
      </c>
      <c r="B11" s="155" t="s">
        <v>651</v>
      </c>
      <c r="C11" s="161" t="s">
        <v>652</v>
      </c>
      <c r="D11" s="156">
        <v>14326</v>
      </c>
    </row>
    <row r="12" spans="1:4" ht="23.25" customHeight="1" x14ac:dyDescent="0.2">
      <c r="A12" s="154" t="s">
        <v>173</v>
      </c>
      <c r="B12" s="155" t="s">
        <v>653</v>
      </c>
      <c r="C12" s="161" t="s">
        <v>654</v>
      </c>
      <c r="D12" s="156">
        <v>38000</v>
      </c>
    </row>
    <row r="13" spans="1:4" ht="23.25" customHeight="1" x14ac:dyDescent="0.2">
      <c r="A13" s="154" t="s">
        <v>174</v>
      </c>
      <c r="B13" s="161" t="s">
        <v>583</v>
      </c>
      <c r="C13" s="161" t="s">
        <v>584</v>
      </c>
      <c r="D13" s="156">
        <v>100000</v>
      </c>
    </row>
    <row r="14" spans="1:4" ht="45" customHeight="1" thickBot="1" x14ac:dyDescent="0.25">
      <c r="A14" s="154" t="s">
        <v>175</v>
      </c>
      <c r="B14" s="155" t="s">
        <v>552</v>
      </c>
      <c r="C14" s="161" t="s">
        <v>649</v>
      </c>
      <c r="D14" s="156">
        <v>482731</v>
      </c>
    </row>
    <row r="15" spans="1:4" ht="15.95" customHeight="1" thickBot="1" x14ac:dyDescent="0.25">
      <c r="A15" s="897" t="s">
        <v>62</v>
      </c>
      <c r="B15" s="898"/>
      <c r="C15" s="899"/>
      <c r="D15" s="516">
        <f>SUM(D8:D14)</f>
        <v>1228956</v>
      </c>
    </row>
    <row r="16" spans="1:4" ht="24" customHeight="1" x14ac:dyDescent="0.2">
      <c r="A16" s="891" t="s">
        <v>65</v>
      </c>
      <c r="B16" s="892"/>
      <c r="C16" s="892"/>
      <c r="D16" s="893"/>
    </row>
    <row r="17" spans="1:4" ht="15.95" customHeight="1" x14ac:dyDescent="0.2">
      <c r="A17" s="154" t="s">
        <v>176</v>
      </c>
      <c r="B17" s="155" t="s">
        <v>551</v>
      </c>
      <c r="C17" s="155" t="s">
        <v>585</v>
      </c>
      <c r="D17" s="156">
        <v>30000</v>
      </c>
    </row>
    <row r="18" spans="1:4" ht="15.95" customHeight="1" x14ac:dyDescent="0.2">
      <c r="A18" s="154" t="s">
        <v>177</v>
      </c>
      <c r="B18" s="157" t="s">
        <v>648</v>
      </c>
      <c r="C18" s="155" t="s">
        <v>586</v>
      </c>
      <c r="D18" s="156">
        <v>3120</v>
      </c>
    </row>
    <row r="19" spans="1:4" ht="23.25" customHeight="1" x14ac:dyDescent="0.2">
      <c r="A19" s="154" t="s">
        <v>116</v>
      </c>
      <c r="B19" s="157" t="s">
        <v>588</v>
      </c>
      <c r="C19" s="155" t="s">
        <v>585</v>
      </c>
      <c r="D19" s="156">
        <v>15000</v>
      </c>
    </row>
    <row r="20" spans="1:4" ht="24.75" customHeight="1" x14ac:dyDescent="0.2">
      <c r="A20" s="154"/>
      <c r="B20" s="162"/>
      <c r="C20" s="161"/>
      <c r="D20" s="156"/>
    </row>
    <row r="21" spans="1:4" ht="15.95" customHeight="1" x14ac:dyDescent="0.2">
      <c r="A21" s="154"/>
      <c r="B21" s="157"/>
      <c r="C21" s="155"/>
      <c r="D21" s="156"/>
    </row>
    <row r="22" spans="1:4" ht="15.95" customHeight="1" x14ac:dyDescent="0.2">
      <c r="A22" s="158"/>
      <c r="B22" s="155"/>
      <c r="C22" s="155"/>
      <c r="D22" s="156"/>
    </row>
    <row r="23" spans="1:4" ht="15.95" customHeight="1" x14ac:dyDescent="0.2">
      <c r="A23" s="154"/>
      <c r="B23" s="168"/>
      <c r="C23" s="155"/>
      <c r="D23" s="170"/>
    </row>
    <row r="24" spans="1:4" ht="27" customHeight="1" x14ac:dyDescent="0.2">
      <c r="A24" s="154"/>
      <c r="B24" s="168"/>
      <c r="C24" s="161"/>
      <c r="D24" s="170"/>
    </row>
    <row r="25" spans="1:4" ht="15.95" customHeight="1" thickBot="1" x14ac:dyDescent="0.25">
      <c r="A25" s="167"/>
      <c r="B25" s="168"/>
      <c r="C25" s="169"/>
      <c r="D25" s="170"/>
    </row>
    <row r="26" spans="1:4" ht="15.95" customHeight="1" thickBot="1" x14ac:dyDescent="0.25">
      <c r="A26" s="517" t="s">
        <v>62</v>
      </c>
      <c r="B26" s="518"/>
      <c r="C26" s="519"/>
      <c r="D26" s="516">
        <f>SUM(D17:D24)</f>
        <v>48120</v>
      </c>
    </row>
    <row r="27" spans="1:4" ht="24" customHeight="1" x14ac:dyDescent="0.2">
      <c r="A27" s="891" t="s">
        <v>491</v>
      </c>
      <c r="B27" s="892"/>
      <c r="C27" s="892"/>
      <c r="D27" s="893"/>
    </row>
    <row r="28" spans="1:4" ht="15.95" customHeight="1" x14ac:dyDescent="0.2">
      <c r="A28" s="154"/>
      <c r="B28" s="155"/>
      <c r="C28" s="155"/>
      <c r="D28" s="156"/>
    </row>
    <row r="29" spans="1:4" ht="15.95" customHeight="1" x14ac:dyDescent="0.2">
      <c r="A29" s="154"/>
      <c r="B29" s="155"/>
      <c r="C29" s="155"/>
      <c r="D29" s="156"/>
    </row>
    <row r="30" spans="1:4" ht="15.95" customHeight="1" thickBot="1" x14ac:dyDescent="0.25">
      <c r="A30" s="163" t="s">
        <v>62</v>
      </c>
      <c r="B30" s="164"/>
      <c r="C30" s="165"/>
      <c r="D30" s="166">
        <f>SUM(D28:D29)</f>
        <v>0</v>
      </c>
    </row>
    <row r="31" spans="1:4" ht="15.95" customHeight="1" thickBot="1" x14ac:dyDescent="0.25">
      <c r="A31" s="889" t="s">
        <v>492</v>
      </c>
      <c r="B31" s="890"/>
      <c r="C31" s="159"/>
      <c r="D31" s="160">
        <f>D15+D26+D30</f>
        <v>1277076</v>
      </c>
    </row>
    <row r="32" spans="1:4" x14ac:dyDescent="0.2">
      <c r="A32" s="153"/>
      <c r="B32" s="153"/>
      <c r="C32" s="153"/>
      <c r="D32" s="153"/>
    </row>
    <row r="33" spans="1:4" x14ac:dyDescent="0.2">
      <c r="A33" s="153"/>
      <c r="B33" s="153"/>
      <c r="C33" s="153"/>
      <c r="D33" s="153"/>
    </row>
  </sheetData>
  <mergeCells count="9">
    <mergeCell ref="A2:D2"/>
    <mergeCell ref="A3:D3"/>
    <mergeCell ref="A31:B31"/>
    <mergeCell ref="A16:D16"/>
    <mergeCell ref="A7:D7"/>
    <mergeCell ref="A15:C15"/>
    <mergeCell ref="C4:D4"/>
    <mergeCell ref="C5:D5"/>
    <mergeCell ref="A27:D27"/>
  </mergeCells>
  <phoneticPr fontId="101" type="noConversion"/>
  <conditionalFormatting sqref="D31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workbookViewId="0">
      <selection activeCell="A3" sqref="A3"/>
    </sheetView>
  </sheetViews>
  <sheetFormatPr defaultRowHeight="12.75" x14ac:dyDescent="0.2"/>
  <cols>
    <col min="1" max="1" width="5.6640625" style="202" customWidth="1"/>
    <col min="2" max="2" width="63.1640625" style="173" customWidth="1"/>
    <col min="3" max="3" width="15.33203125" style="173" customWidth="1"/>
    <col min="4" max="4" width="17.33203125" style="173" customWidth="1"/>
    <col min="5" max="16384" width="9.33203125" style="173"/>
  </cols>
  <sheetData>
    <row r="1" spans="1:4" ht="40.5" customHeight="1" x14ac:dyDescent="0.25">
      <c r="A1" s="904" t="s">
        <v>630</v>
      </c>
      <c r="B1" s="904"/>
      <c r="C1" s="904"/>
      <c r="D1" s="904"/>
    </row>
    <row r="2" spans="1:4" ht="15.75" customHeight="1" x14ac:dyDescent="0.25">
      <c r="A2" s="171"/>
      <c r="B2" s="172"/>
      <c r="C2" s="903" t="s">
        <v>539</v>
      </c>
      <c r="D2" s="903"/>
    </row>
    <row r="3" spans="1:4" s="178" customFormat="1" ht="15.75" thickBot="1" x14ac:dyDescent="0.25">
      <c r="A3" s="1032" t="s">
        <v>669</v>
      </c>
      <c r="B3" s="175"/>
      <c r="C3" s="176"/>
      <c r="D3" s="520" t="s">
        <v>576</v>
      </c>
    </row>
    <row r="4" spans="1:4" s="186" customFormat="1" ht="48" customHeight="1" x14ac:dyDescent="0.2">
      <c r="A4" s="203" t="s">
        <v>178</v>
      </c>
      <c r="B4" s="204" t="s">
        <v>45</v>
      </c>
      <c r="C4" s="204" t="s">
        <v>46</v>
      </c>
      <c r="D4" s="205" t="s">
        <v>47</v>
      </c>
    </row>
    <row r="5" spans="1:4" s="186" customFormat="1" ht="14.25" customHeight="1" thickBot="1" x14ac:dyDescent="0.25">
      <c r="A5" s="206"/>
      <c r="B5" s="207"/>
      <c r="C5" s="207"/>
      <c r="D5" s="208"/>
    </row>
    <row r="6" spans="1:4" s="186" customFormat="1" ht="14.1" customHeight="1" thickBot="1" x14ac:dyDescent="0.25">
      <c r="A6" s="183" t="s">
        <v>155</v>
      </c>
      <c r="B6" s="184" t="s">
        <v>103</v>
      </c>
      <c r="C6" s="184" t="s">
        <v>104</v>
      </c>
      <c r="D6" s="185" t="s">
        <v>105</v>
      </c>
    </row>
    <row r="7" spans="1:4" ht="18" customHeight="1" x14ac:dyDescent="0.2">
      <c r="A7" s="187" t="s">
        <v>169</v>
      </c>
      <c r="B7" s="188" t="s">
        <v>48</v>
      </c>
      <c r="C7" s="189">
        <v>242515</v>
      </c>
      <c r="D7" s="190">
        <v>0</v>
      </c>
    </row>
    <row r="8" spans="1:4" ht="18" customHeight="1" x14ac:dyDescent="0.2">
      <c r="A8" s="191" t="s">
        <v>170</v>
      </c>
      <c r="B8" s="192" t="s">
        <v>49</v>
      </c>
      <c r="C8" s="193">
        <v>0</v>
      </c>
      <c r="D8" s="194">
        <v>0</v>
      </c>
    </row>
    <row r="9" spans="1:4" ht="18" customHeight="1" x14ac:dyDescent="0.2">
      <c r="A9" s="191" t="s">
        <v>171</v>
      </c>
      <c r="B9" s="192" t="s">
        <v>50</v>
      </c>
      <c r="C9" s="193">
        <v>0</v>
      </c>
      <c r="D9" s="194">
        <v>0</v>
      </c>
    </row>
    <row r="10" spans="1:4" ht="18" customHeight="1" x14ac:dyDescent="0.2">
      <c r="A10" s="191" t="s">
        <v>172</v>
      </c>
      <c r="B10" s="192" t="s">
        <v>51</v>
      </c>
      <c r="C10" s="193">
        <v>0</v>
      </c>
      <c r="D10" s="194">
        <v>0</v>
      </c>
    </row>
    <row r="11" spans="1:4" ht="18" customHeight="1" x14ac:dyDescent="0.2">
      <c r="A11" s="191" t="s">
        <v>173</v>
      </c>
      <c r="B11" s="192" t="s">
        <v>52</v>
      </c>
      <c r="C11" s="193">
        <v>11907350</v>
      </c>
      <c r="D11" s="194">
        <v>0</v>
      </c>
    </row>
    <row r="12" spans="1:4" ht="18" customHeight="1" x14ac:dyDescent="0.2">
      <c r="A12" s="191" t="s">
        <v>174</v>
      </c>
      <c r="B12" s="192" t="s">
        <v>53</v>
      </c>
      <c r="C12" s="193">
        <v>0</v>
      </c>
      <c r="D12" s="194">
        <v>0</v>
      </c>
    </row>
    <row r="13" spans="1:4" ht="18" customHeight="1" x14ac:dyDescent="0.2">
      <c r="A13" s="191" t="s">
        <v>175</v>
      </c>
      <c r="B13" s="195" t="s">
        <v>54</v>
      </c>
      <c r="C13" s="193">
        <v>0</v>
      </c>
      <c r="D13" s="194">
        <v>0</v>
      </c>
    </row>
    <row r="14" spans="1:4" ht="18" customHeight="1" x14ac:dyDescent="0.2">
      <c r="A14" s="191" t="s">
        <v>177</v>
      </c>
      <c r="B14" s="195" t="s">
        <v>55</v>
      </c>
      <c r="C14" s="193">
        <v>0</v>
      </c>
      <c r="D14" s="194">
        <v>0</v>
      </c>
    </row>
    <row r="15" spans="1:4" ht="18" customHeight="1" x14ac:dyDescent="0.2">
      <c r="A15" s="191" t="s">
        <v>116</v>
      </c>
      <c r="B15" s="195" t="s">
        <v>56</v>
      </c>
      <c r="C15" s="193">
        <v>6141500</v>
      </c>
      <c r="D15" s="194">
        <v>0</v>
      </c>
    </row>
    <row r="16" spans="1:4" ht="18" customHeight="1" x14ac:dyDescent="0.2">
      <c r="A16" s="191" t="s">
        <v>117</v>
      </c>
      <c r="B16" s="195" t="s">
        <v>57</v>
      </c>
      <c r="C16" s="193">
        <v>0</v>
      </c>
      <c r="D16" s="194">
        <v>0</v>
      </c>
    </row>
    <row r="17" spans="1:4" ht="22.5" customHeight="1" x14ac:dyDescent="0.2">
      <c r="A17" s="191" t="s">
        <v>118</v>
      </c>
      <c r="B17" s="195" t="s">
        <v>58</v>
      </c>
      <c r="C17" s="193">
        <v>5765850</v>
      </c>
      <c r="D17" s="194">
        <v>0</v>
      </c>
    </row>
    <row r="18" spans="1:4" ht="18" customHeight="1" x14ac:dyDescent="0.2">
      <c r="A18" s="191" t="s">
        <v>119</v>
      </c>
      <c r="B18" s="192" t="s">
        <v>59</v>
      </c>
      <c r="C18" s="193">
        <v>133669</v>
      </c>
      <c r="D18" s="194">
        <v>0</v>
      </c>
    </row>
    <row r="19" spans="1:4" ht="18" customHeight="1" x14ac:dyDescent="0.2">
      <c r="A19" s="191" t="s">
        <v>120</v>
      </c>
      <c r="B19" s="192" t="s">
        <v>75</v>
      </c>
      <c r="C19" s="193">
        <v>0</v>
      </c>
      <c r="D19" s="194">
        <v>0</v>
      </c>
    </row>
    <row r="20" spans="1:4" ht="18" customHeight="1" x14ac:dyDescent="0.2">
      <c r="A20" s="191" t="s">
        <v>121</v>
      </c>
      <c r="B20" s="192" t="s">
        <v>76</v>
      </c>
      <c r="C20" s="193">
        <v>3102260</v>
      </c>
      <c r="D20" s="194" t="s">
        <v>453</v>
      </c>
    </row>
    <row r="21" spans="1:4" ht="18" customHeight="1" x14ac:dyDescent="0.2">
      <c r="A21" s="191" t="s">
        <v>122</v>
      </c>
      <c r="B21" s="192" t="s">
        <v>60</v>
      </c>
      <c r="C21" s="193">
        <v>0</v>
      </c>
      <c r="D21" s="194" t="s">
        <v>453</v>
      </c>
    </row>
    <row r="22" spans="1:4" ht="18" customHeight="1" x14ac:dyDescent="0.2">
      <c r="A22" s="191" t="s">
        <v>123</v>
      </c>
      <c r="B22" s="192" t="s">
        <v>61</v>
      </c>
      <c r="C22" s="193">
        <v>0</v>
      </c>
      <c r="D22" s="194">
        <v>0</v>
      </c>
    </row>
    <row r="23" spans="1:4" ht="18" customHeight="1" x14ac:dyDescent="0.2">
      <c r="A23" s="191" t="s">
        <v>124</v>
      </c>
      <c r="B23" s="196"/>
      <c r="C23" s="197"/>
      <c r="D23" s="198"/>
    </row>
    <row r="24" spans="1:4" ht="18" customHeight="1" x14ac:dyDescent="0.2">
      <c r="A24" s="191" t="s">
        <v>125</v>
      </c>
      <c r="B24" s="199"/>
      <c r="C24" s="197"/>
      <c r="D24" s="198"/>
    </row>
    <row r="25" spans="1:4" ht="18" customHeight="1" thickBot="1" x14ac:dyDescent="0.25">
      <c r="A25" s="521" t="s">
        <v>126</v>
      </c>
      <c r="B25" s="522"/>
      <c r="C25" s="523"/>
      <c r="D25" s="527"/>
    </row>
    <row r="26" spans="1:4" ht="18" customHeight="1" thickBot="1" x14ac:dyDescent="0.25">
      <c r="A26" s="524" t="s">
        <v>127</v>
      </c>
      <c r="B26" s="525" t="s">
        <v>62</v>
      </c>
      <c r="C26" s="526">
        <f>+C7+C8+C9+C10+C11+C18+C19+C20+C21+C22+C23+C24+C25</f>
        <v>15385794</v>
      </c>
      <c r="D26" s="528">
        <f>SUM(D7:D22)</f>
        <v>0</v>
      </c>
    </row>
    <row r="27" spans="1:4" ht="8.25" customHeight="1" x14ac:dyDescent="0.2">
      <c r="A27" s="200"/>
      <c r="B27" s="902"/>
      <c r="C27" s="902"/>
      <c r="D27" s="902"/>
    </row>
    <row r="28" spans="1:4" x14ac:dyDescent="0.2">
      <c r="A28" s="171"/>
      <c r="B28" s="201"/>
      <c r="C28" s="201"/>
      <c r="D28" s="201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7"/>
  <sheetViews>
    <sheetView workbookViewId="0">
      <selection activeCell="A4" sqref="A4"/>
    </sheetView>
  </sheetViews>
  <sheetFormatPr defaultRowHeight="12.75" x14ac:dyDescent="0.2"/>
  <cols>
    <col min="1" max="1" width="6.83203125" style="128" customWidth="1"/>
    <col min="2" max="2" width="49.6640625" style="127" customWidth="1"/>
    <col min="3" max="7" width="12.83203125" style="127" customWidth="1"/>
    <col min="8" max="8" width="14.33203125" style="127" customWidth="1"/>
    <col min="9" max="9" width="3.33203125" style="127" customWidth="1"/>
    <col min="10" max="16384" width="9.33203125" style="127"/>
  </cols>
  <sheetData>
    <row r="2" spans="1:9" ht="39.75" customHeight="1" x14ac:dyDescent="0.2">
      <c r="A2" s="906" t="s">
        <v>558</v>
      </c>
      <c r="B2" s="906"/>
      <c r="C2" s="906"/>
      <c r="D2" s="906"/>
      <c r="E2" s="906"/>
      <c r="F2" s="906"/>
      <c r="G2" s="906"/>
      <c r="H2" s="906"/>
    </row>
    <row r="3" spans="1:9" s="173" customFormat="1" ht="15.75" customHeight="1" x14ac:dyDescent="0.25">
      <c r="A3" s="171"/>
      <c r="B3" s="172"/>
      <c r="C3" s="903"/>
      <c r="D3" s="903"/>
      <c r="G3" s="922" t="s">
        <v>454</v>
      </c>
      <c r="H3" s="922"/>
      <c r="I3" s="174"/>
    </row>
    <row r="4" spans="1:9" s="178" customFormat="1" ht="15.75" thickBot="1" x14ac:dyDescent="0.25">
      <c r="A4" s="1032" t="s">
        <v>670</v>
      </c>
      <c r="B4" s="175"/>
      <c r="C4" s="176"/>
      <c r="D4" s="177"/>
      <c r="G4" s="921" t="s">
        <v>576</v>
      </c>
      <c r="H4" s="921"/>
      <c r="I4" s="177"/>
    </row>
    <row r="5" spans="1:9" s="179" customFormat="1" ht="26.25" customHeight="1" thickBot="1" x14ac:dyDescent="0.25">
      <c r="A5" s="914" t="s">
        <v>451</v>
      </c>
      <c r="B5" s="909" t="s">
        <v>42</v>
      </c>
      <c r="C5" s="917" t="s">
        <v>43</v>
      </c>
      <c r="D5" s="919" t="s">
        <v>629</v>
      </c>
      <c r="E5" s="911" t="s">
        <v>44</v>
      </c>
      <c r="F5" s="912"/>
      <c r="G5" s="913"/>
      <c r="H5" s="909" t="s">
        <v>1</v>
      </c>
    </row>
    <row r="6" spans="1:9" s="180" customFormat="1" ht="32.25" customHeight="1" thickBot="1" x14ac:dyDescent="0.25">
      <c r="A6" s="915"/>
      <c r="B6" s="916"/>
      <c r="C6" s="918"/>
      <c r="D6" s="920"/>
      <c r="E6" s="542" t="s">
        <v>467</v>
      </c>
      <c r="F6" s="542" t="s">
        <v>506</v>
      </c>
      <c r="G6" s="802" t="s">
        <v>577</v>
      </c>
      <c r="H6" s="910"/>
    </row>
    <row r="7" spans="1:9" s="181" customFormat="1" ht="12.95" customHeight="1" thickBot="1" x14ac:dyDescent="0.25">
      <c r="A7" s="547" t="s">
        <v>155</v>
      </c>
      <c r="B7" s="548" t="s">
        <v>103</v>
      </c>
      <c r="C7" s="549" t="s">
        <v>104</v>
      </c>
      <c r="D7" s="548" t="s">
        <v>105</v>
      </c>
      <c r="E7" s="548" t="s">
        <v>106</v>
      </c>
      <c r="F7" s="548" t="s">
        <v>82</v>
      </c>
      <c r="G7" s="547" t="s">
        <v>83</v>
      </c>
      <c r="H7" s="809" t="s">
        <v>461</v>
      </c>
    </row>
    <row r="8" spans="1:9" ht="24.75" customHeight="1" x14ac:dyDescent="0.2">
      <c r="A8" s="543" t="s">
        <v>169</v>
      </c>
      <c r="B8" s="544" t="s">
        <v>69</v>
      </c>
      <c r="C8" s="545"/>
      <c r="D8" s="546">
        <v>0</v>
      </c>
      <c r="E8" s="546">
        <v>0</v>
      </c>
      <c r="F8" s="546">
        <v>0</v>
      </c>
      <c r="G8" s="803">
        <v>0</v>
      </c>
      <c r="H8" s="535">
        <v>0</v>
      </c>
    </row>
    <row r="9" spans="1:9" ht="26.1" customHeight="1" x14ac:dyDescent="0.2">
      <c r="A9" s="543" t="s">
        <v>170</v>
      </c>
      <c r="B9" s="529" t="s">
        <v>70</v>
      </c>
      <c r="C9" s="533" t="s">
        <v>467</v>
      </c>
      <c r="D9" s="535">
        <v>0</v>
      </c>
      <c r="E9" s="536">
        <v>0</v>
      </c>
      <c r="F9" s="535">
        <v>0</v>
      </c>
      <c r="G9" s="804">
        <v>0</v>
      </c>
      <c r="H9" s="536">
        <f>SUM(D9:G9)</f>
        <v>0</v>
      </c>
      <c r="I9" s="905"/>
    </row>
    <row r="10" spans="1:9" ht="20.100000000000001" customHeight="1" x14ac:dyDescent="0.2">
      <c r="A10" s="543" t="s">
        <v>171</v>
      </c>
      <c r="B10" s="529" t="s">
        <v>71</v>
      </c>
      <c r="C10" s="533" t="s">
        <v>467</v>
      </c>
      <c r="D10" s="536">
        <f>+D11</f>
        <v>0</v>
      </c>
      <c r="E10" s="536">
        <f>+E11</f>
        <v>1860189</v>
      </c>
      <c r="F10" s="536">
        <f>+F11</f>
        <v>0</v>
      </c>
      <c r="G10" s="805">
        <f>+G11</f>
        <v>0</v>
      </c>
      <c r="H10" s="536">
        <f>SUM(D10:G10)</f>
        <v>1860189</v>
      </c>
      <c r="I10" s="905"/>
    </row>
    <row r="11" spans="1:9" ht="20.100000000000001" customHeight="1" x14ac:dyDescent="0.2">
      <c r="A11" s="543" t="s">
        <v>172</v>
      </c>
      <c r="B11" s="530" t="s">
        <v>546</v>
      </c>
      <c r="C11" s="839" t="s">
        <v>467</v>
      </c>
      <c r="D11" s="537">
        <v>0</v>
      </c>
      <c r="E11" s="537">
        <v>1860189</v>
      </c>
      <c r="F11" s="537">
        <v>0</v>
      </c>
      <c r="G11" s="806">
        <v>0</v>
      </c>
      <c r="H11" s="535">
        <f>SUM(D11:G11)</f>
        <v>1860189</v>
      </c>
      <c r="I11" s="905"/>
    </row>
    <row r="12" spans="1:9" ht="20.100000000000001" customHeight="1" x14ac:dyDescent="0.2">
      <c r="A12" s="543" t="s">
        <v>173</v>
      </c>
      <c r="B12" s="529" t="s">
        <v>72</v>
      </c>
      <c r="C12" s="533" t="s">
        <v>467</v>
      </c>
      <c r="D12" s="536">
        <f>+D13</f>
        <v>0</v>
      </c>
      <c r="E12" s="536">
        <f>+E13</f>
        <v>0</v>
      </c>
      <c r="F12" s="536">
        <f>+F13</f>
        <v>0</v>
      </c>
      <c r="G12" s="805">
        <f>+G13</f>
        <v>0</v>
      </c>
      <c r="H12" s="536">
        <f>SUM(D12:G12)</f>
        <v>0</v>
      </c>
      <c r="I12" s="905"/>
    </row>
    <row r="13" spans="1:9" ht="20.100000000000001" customHeight="1" x14ac:dyDescent="0.2">
      <c r="A13" s="543" t="s">
        <v>174</v>
      </c>
      <c r="B13" s="530" t="s">
        <v>547</v>
      </c>
      <c r="C13" s="839" t="s">
        <v>467</v>
      </c>
      <c r="D13" s="537">
        <v>0</v>
      </c>
      <c r="E13" s="537">
        <v>0</v>
      </c>
      <c r="F13" s="537"/>
      <c r="G13" s="806">
        <v>0</v>
      </c>
      <c r="H13" s="535">
        <f>SUM(D13:G13)</f>
        <v>0</v>
      </c>
      <c r="I13" s="905"/>
    </row>
    <row r="14" spans="1:9" ht="20.100000000000001" customHeight="1" x14ac:dyDescent="0.2">
      <c r="A14" s="543" t="s">
        <v>175</v>
      </c>
      <c r="B14" s="531" t="s">
        <v>73</v>
      </c>
      <c r="C14" s="533" t="s">
        <v>467</v>
      </c>
      <c r="D14" s="536">
        <v>0</v>
      </c>
      <c r="E14" s="540">
        <f>E16+E15</f>
        <v>631791</v>
      </c>
      <c r="F14" s="540">
        <f>F16+F15</f>
        <v>1485460</v>
      </c>
      <c r="G14" s="540">
        <f t="shared" ref="G14:H14" si="0">G16+G15</f>
        <v>0</v>
      </c>
      <c r="H14" s="540">
        <f t="shared" si="0"/>
        <v>2117251</v>
      </c>
      <c r="I14" s="905"/>
    </row>
    <row r="15" spans="1:9" ht="20.100000000000001" customHeight="1" x14ac:dyDescent="0.2">
      <c r="A15" s="543" t="s">
        <v>176</v>
      </c>
      <c r="B15" s="843" t="s">
        <v>647</v>
      </c>
      <c r="C15" s="533" t="s">
        <v>467</v>
      </c>
      <c r="D15" s="841">
        <v>0</v>
      </c>
      <c r="E15" s="844">
        <v>0</v>
      </c>
      <c r="F15" s="844">
        <v>873000</v>
      </c>
      <c r="G15" s="842">
        <v>0</v>
      </c>
      <c r="H15" s="810">
        <f>SUM(D15:G15)</f>
        <v>873000</v>
      </c>
      <c r="I15" s="905"/>
    </row>
    <row r="16" spans="1:9" ht="20.100000000000001" customHeight="1" thickBot="1" x14ac:dyDescent="0.25">
      <c r="A16" s="543" t="s">
        <v>177</v>
      </c>
      <c r="B16" s="532" t="s">
        <v>74</v>
      </c>
      <c r="C16" s="839" t="s">
        <v>467</v>
      </c>
      <c r="D16" s="538">
        <v>0</v>
      </c>
      <c r="E16" s="541">
        <v>631791</v>
      </c>
      <c r="F16" s="541">
        <v>612460</v>
      </c>
      <c r="G16" s="807">
        <v>0</v>
      </c>
      <c r="H16" s="810">
        <f>SUM(D16:G16)</f>
        <v>1244251</v>
      </c>
      <c r="I16" s="905"/>
    </row>
    <row r="17" spans="1:9" s="182" customFormat="1" ht="20.100000000000001" customHeight="1" thickBot="1" x14ac:dyDescent="0.25">
      <c r="A17" s="907" t="s">
        <v>462</v>
      </c>
      <c r="B17" s="908"/>
      <c r="C17" s="534"/>
      <c r="D17" s="539">
        <f>+D8+D9+D10+D12+D14</f>
        <v>0</v>
      </c>
      <c r="E17" s="539">
        <f>+E8+E9+E10+E12+E14</f>
        <v>2491980</v>
      </c>
      <c r="F17" s="539">
        <f t="shared" ref="F17:H17" si="1">+F8+F9+F10+F12+F14</f>
        <v>1485460</v>
      </c>
      <c r="G17" s="808">
        <f t="shared" si="1"/>
        <v>0</v>
      </c>
      <c r="H17" s="539">
        <f t="shared" si="1"/>
        <v>3977440</v>
      </c>
      <c r="I17" s="905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zoomScale="120" zoomScaleNormal="120" workbookViewId="0">
      <selection activeCell="A3" sqref="A3"/>
    </sheetView>
  </sheetViews>
  <sheetFormatPr defaultRowHeight="15" x14ac:dyDescent="0.25"/>
  <cols>
    <col min="1" max="1" width="5.6640625" style="276" customWidth="1"/>
    <col min="2" max="2" width="35.6640625" style="276" customWidth="1"/>
    <col min="3" max="3" width="13" style="276" customWidth="1"/>
    <col min="4" max="5" width="14" style="276" customWidth="1"/>
    <col min="6" max="6" width="14.6640625" style="276" customWidth="1"/>
    <col min="7" max="7" width="17.33203125" style="276" customWidth="1"/>
    <col min="8" max="16384" width="9.33203125" style="276"/>
  </cols>
  <sheetData>
    <row r="1" spans="1:10" s="263" customFormat="1" ht="48.75" customHeight="1" x14ac:dyDescent="0.25">
      <c r="A1" s="978" t="s">
        <v>626</v>
      </c>
      <c r="B1" s="978"/>
      <c r="C1" s="978"/>
      <c r="D1" s="978"/>
      <c r="E1" s="978"/>
      <c r="F1" s="978"/>
      <c r="G1" s="978"/>
    </row>
    <row r="2" spans="1:10" s="267" customFormat="1" ht="15.75" customHeight="1" x14ac:dyDescent="0.25">
      <c r="A2" s="264"/>
      <c r="B2" s="265"/>
      <c r="C2" s="265"/>
      <c r="D2" s="979"/>
      <c r="E2" s="979"/>
      <c r="F2" s="980" t="s">
        <v>460</v>
      </c>
      <c r="G2" s="980"/>
      <c r="H2" s="266"/>
      <c r="J2" s="268"/>
    </row>
    <row r="3" spans="1:10" s="273" customFormat="1" ht="15.75" customHeight="1" x14ac:dyDescent="0.2">
      <c r="A3" s="1032" t="s">
        <v>671</v>
      </c>
      <c r="B3" s="269"/>
      <c r="C3" s="269"/>
      <c r="D3" s="270"/>
      <c r="E3" s="271"/>
      <c r="F3" s="981" t="s">
        <v>576</v>
      </c>
      <c r="G3" s="981"/>
      <c r="H3" s="272"/>
      <c r="J3" s="271"/>
    </row>
    <row r="4" spans="1:10" ht="15.95" customHeight="1" x14ac:dyDescent="0.25">
      <c r="A4" s="972" t="s">
        <v>627</v>
      </c>
      <c r="B4" s="972"/>
      <c r="C4" s="972"/>
      <c r="D4" s="972"/>
      <c r="E4" s="972"/>
      <c r="F4" s="972"/>
      <c r="G4" s="274"/>
      <c r="H4" s="275"/>
    </row>
    <row r="5" spans="1:10" ht="15.95" customHeight="1" thickBot="1" x14ac:dyDescent="0.3">
      <c r="A5" s="277"/>
      <c r="B5" s="277"/>
      <c r="C5" s="277"/>
      <c r="D5" s="278"/>
      <c r="E5" s="278"/>
      <c r="F5" s="274"/>
      <c r="G5" s="274"/>
      <c r="H5" s="275"/>
    </row>
    <row r="6" spans="1:10" ht="22.5" customHeight="1" thickBot="1" x14ac:dyDescent="0.3">
      <c r="A6" s="553" t="s">
        <v>178</v>
      </c>
      <c r="B6" s="973" t="s">
        <v>499</v>
      </c>
      <c r="C6" s="974"/>
      <c r="D6" s="974"/>
      <c r="E6" s="975"/>
      <c r="F6" s="976" t="s">
        <v>500</v>
      </c>
      <c r="G6" s="977"/>
      <c r="H6" s="275"/>
    </row>
    <row r="7" spans="1:10" ht="15.95" customHeight="1" thickBot="1" x14ac:dyDescent="0.3">
      <c r="A7" s="552" t="s">
        <v>155</v>
      </c>
      <c r="B7" s="948" t="s">
        <v>103</v>
      </c>
      <c r="C7" s="949"/>
      <c r="D7" s="949"/>
      <c r="E7" s="950"/>
      <c r="F7" s="951" t="s">
        <v>104</v>
      </c>
      <c r="G7" s="950"/>
      <c r="H7" s="275"/>
    </row>
    <row r="8" spans="1:10" ht="15.95" customHeight="1" x14ac:dyDescent="0.25">
      <c r="A8" s="554" t="s">
        <v>169</v>
      </c>
      <c r="B8" s="952"/>
      <c r="C8" s="953"/>
      <c r="D8" s="953"/>
      <c r="E8" s="954"/>
      <c r="F8" s="955"/>
      <c r="G8" s="956"/>
      <c r="H8" s="275"/>
    </row>
    <row r="9" spans="1:10" ht="15.95" customHeight="1" x14ac:dyDescent="0.25">
      <c r="A9" s="550" t="s">
        <v>170</v>
      </c>
      <c r="B9" s="957"/>
      <c r="C9" s="958"/>
      <c r="D9" s="958"/>
      <c r="E9" s="959"/>
      <c r="F9" s="960"/>
      <c r="G9" s="961"/>
      <c r="H9" s="275"/>
    </row>
    <row r="10" spans="1:10" ht="15.95" customHeight="1" thickBot="1" x14ac:dyDescent="0.3">
      <c r="A10" s="551" t="s">
        <v>171</v>
      </c>
      <c r="B10" s="962"/>
      <c r="C10" s="963"/>
      <c r="D10" s="963"/>
      <c r="E10" s="964"/>
      <c r="F10" s="965"/>
      <c r="G10" s="966"/>
      <c r="H10" s="275"/>
    </row>
    <row r="11" spans="1:10" ht="25.5" customHeight="1" thickBot="1" x14ac:dyDescent="0.3">
      <c r="A11" s="552" t="s">
        <v>172</v>
      </c>
      <c r="B11" s="967" t="s">
        <v>501</v>
      </c>
      <c r="C11" s="968"/>
      <c r="D11" s="968"/>
      <c r="E11" s="969"/>
      <c r="F11" s="970">
        <f>SUM(F8:F10)</f>
        <v>0</v>
      </c>
      <c r="G11" s="971"/>
      <c r="H11" s="275"/>
    </row>
    <row r="12" spans="1:10" ht="25.5" customHeight="1" x14ac:dyDescent="0.25">
      <c r="A12" s="279"/>
      <c r="B12" s="280"/>
      <c r="C12" s="280"/>
      <c r="D12" s="280"/>
      <c r="E12" s="280"/>
      <c r="F12" s="281"/>
      <c r="G12" s="281"/>
      <c r="H12" s="275"/>
    </row>
    <row r="13" spans="1:10" ht="15.95" customHeight="1" x14ac:dyDescent="0.25">
      <c r="A13" s="972" t="s">
        <v>502</v>
      </c>
      <c r="B13" s="972"/>
      <c r="C13" s="972"/>
      <c r="D13" s="972"/>
      <c r="E13" s="972"/>
      <c r="F13" s="972"/>
      <c r="G13" s="972"/>
      <c r="H13" s="275"/>
    </row>
    <row r="14" spans="1:10" ht="15.95" customHeight="1" thickBot="1" x14ac:dyDescent="0.3">
      <c r="A14" s="277"/>
      <c r="B14" s="277"/>
      <c r="C14" s="277"/>
      <c r="D14" s="278"/>
      <c r="E14" s="278"/>
      <c r="F14" s="274"/>
      <c r="G14" s="274"/>
      <c r="H14" s="275"/>
    </row>
    <row r="15" spans="1:10" ht="15" customHeight="1" thickBot="1" x14ac:dyDescent="0.3">
      <c r="A15" s="940" t="s">
        <v>178</v>
      </c>
      <c r="B15" s="942" t="s">
        <v>503</v>
      </c>
      <c r="C15" s="944" t="s">
        <v>504</v>
      </c>
      <c r="D15" s="944"/>
      <c r="E15" s="944"/>
      <c r="F15" s="945"/>
      <c r="G15" s="946" t="s">
        <v>505</v>
      </c>
    </row>
    <row r="16" spans="1:10" ht="13.5" customHeight="1" thickBot="1" x14ac:dyDescent="0.3">
      <c r="A16" s="941"/>
      <c r="B16" s="943"/>
      <c r="C16" s="572" t="s">
        <v>77</v>
      </c>
      <c r="D16" s="566" t="s">
        <v>506</v>
      </c>
      <c r="E16" s="566" t="s">
        <v>467</v>
      </c>
      <c r="F16" s="566" t="s">
        <v>506</v>
      </c>
      <c r="G16" s="947"/>
    </row>
    <row r="17" spans="1:7" ht="15.75" thickBot="1" x14ac:dyDescent="0.3">
      <c r="A17" s="555" t="s">
        <v>155</v>
      </c>
      <c r="B17" s="558" t="s">
        <v>103</v>
      </c>
      <c r="C17" s="562" t="s">
        <v>104</v>
      </c>
      <c r="D17" s="558" t="s">
        <v>105</v>
      </c>
      <c r="E17" s="558" t="s">
        <v>106</v>
      </c>
      <c r="F17" s="558" t="s">
        <v>82</v>
      </c>
      <c r="G17" s="569" t="s">
        <v>83</v>
      </c>
    </row>
    <row r="18" spans="1:7" x14ac:dyDescent="0.25">
      <c r="A18" s="556" t="s">
        <v>169</v>
      </c>
      <c r="B18" s="559"/>
      <c r="C18" s="563"/>
      <c r="D18" s="567"/>
      <c r="E18" s="567"/>
      <c r="F18" s="567"/>
      <c r="G18" s="570">
        <f>SUM(C18:F18)</f>
        <v>0</v>
      </c>
    </row>
    <row r="19" spans="1:7" x14ac:dyDescent="0.25">
      <c r="A19" s="557" t="s">
        <v>170</v>
      </c>
      <c r="B19" s="560"/>
      <c r="C19" s="564"/>
      <c r="D19" s="568"/>
      <c r="E19" s="568"/>
      <c r="F19" s="568"/>
      <c r="G19" s="571">
        <f>SUM(D19:F19)</f>
        <v>0</v>
      </c>
    </row>
    <row r="20" spans="1:7" ht="15.75" thickBot="1" x14ac:dyDescent="0.3">
      <c r="A20" s="557" t="s">
        <v>171</v>
      </c>
      <c r="B20" s="560"/>
      <c r="C20" s="564"/>
      <c r="D20" s="568"/>
      <c r="E20" s="568"/>
      <c r="F20" s="568"/>
      <c r="G20" s="571">
        <f>SUM(D20:F20)</f>
        <v>0</v>
      </c>
    </row>
    <row r="21" spans="1:7" s="282" customFormat="1" thickBot="1" x14ac:dyDescent="0.25">
      <c r="A21" s="555" t="s">
        <v>172</v>
      </c>
      <c r="B21" s="561" t="s">
        <v>507</v>
      </c>
      <c r="C21" s="561">
        <f>SUM(C18:C20)</f>
        <v>0</v>
      </c>
      <c r="D21" s="565">
        <f t="shared" ref="D21:G21" si="0">SUM(D18:D20)</f>
        <v>0</v>
      </c>
      <c r="E21" s="561">
        <f t="shared" si="0"/>
        <v>0</v>
      </c>
      <c r="F21" s="561">
        <f t="shared" si="0"/>
        <v>0</v>
      </c>
      <c r="G21" s="788">
        <f t="shared" si="0"/>
        <v>0</v>
      </c>
    </row>
    <row r="22" spans="1:7" s="282" customFormat="1" ht="14.25" x14ac:dyDescent="0.2">
      <c r="A22" s="283"/>
      <c r="B22" s="284"/>
      <c r="C22" s="284"/>
      <c r="D22" s="285"/>
      <c r="E22" s="285"/>
      <c r="F22" s="285"/>
      <c r="G22" s="285"/>
    </row>
    <row r="23" spans="1:7" s="286" customFormat="1" ht="30.75" customHeight="1" x14ac:dyDescent="0.25">
      <c r="A23" s="931" t="s">
        <v>508</v>
      </c>
      <c r="B23" s="931"/>
      <c r="C23" s="931"/>
      <c r="D23" s="931"/>
      <c r="E23" s="931"/>
      <c r="F23" s="931"/>
      <c r="G23" s="931"/>
    </row>
    <row r="24" spans="1:7" ht="15.75" thickBot="1" x14ac:dyDescent="0.3"/>
    <row r="25" spans="1:7" ht="21.75" thickBot="1" x14ac:dyDescent="0.3">
      <c r="A25" s="296" t="s">
        <v>178</v>
      </c>
      <c r="B25" s="932" t="s">
        <v>509</v>
      </c>
      <c r="C25" s="932"/>
      <c r="D25" s="933"/>
      <c r="E25" s="933"/>
      <c r="F25" s="933"/>
      <c r="G25" s="838" t="s">
        <v>628</v>
      </c>
    </row>
    <row r="26" spans="1:7" ht="15.75" thickBot="1" x14ac:dyDescent="0.3">
      <c r="A26" s="574" t="s">
        <v>155</v>
      </c>
      <c r="B26" s="934" t="s">
        <v>103</v>
      </c>
      <c r="C26" s="934"/>
      <c r="D26" s="935"/>
      <c r="E26" s="935"/>
      <c r="F26" s="936"/>
      <c r="G26" s="574" t="s">
        <v>104</v>
      </c>
    </row>
    <row r="27" spans="1:7" x14ac:dyDescent="0.25">
      <c r="A27" s="573" t="s">
        <v>169</v>
      </c>
      <c r="B27" s="937" t="s">
        <v>510</v>
      </c>
      <c r="C27" s="938"/>
      <c r="D27" s="938"/>
      <c r="E27" s="938"/>
      <c r="F27" s="939"/>
      <c r="G27" s="578">
        <v>11907350</v>
      </c>
    </row>
    <row r="28" spans="1:7" ht="23.25" customHeight="1" x14ac:dyDescent="0.25">
      <c r="A28" s="287" t="s">
        <v>170</v>
      </c>
      <c r="B28" s="923" t="s">
        <v>511</v>
      </c>
      <c r="C28" s="924"/>
      <c r="D28" s="925"/>
      <c r="E28" s="925"/>
      <c r="F28" s="926"/>
      <c r="G28" s="288">
        <v>3887510</v>
      </c>
    </row>
    <row r="29" spans="1:7" x14ac:dyDescent="0.25">
      <c r="A29" s="287" t="s">
        <v>171</v>
      </c>
      <c r="B29" s="923" t="s">
        <v>512</v>
      </c>
      <c r="C29" s="924"/>
      <c r="D29" s="925"/>
      <c r="E29" s="925"/>
      <c r="F29" s="926"/>
      <c r="G29" s="288">
        <v>0</v>
      </c>
    </row>
    <row r="30" spans="1:7" ht="30" customHeight="1" x14ac:dyDescent="0.25">
      <c r="A30" s="287" t="s">
        <v>172</v>
      </c>
      <c r="B30" s="923" t="s">
        <v>513</v>
      </c>
      <c r="C30" s="924"/>
      <c r="D30" s="925"/>
      <c r="E30" s="925"/>
      <c r="F30" s="926"/>
      <c r="G30" s="288">
        <v>0</v>
      </c>
    </row>
    <row r="31" spans="1:7" x14ac:dyDescent="0.25">
      <c r="A31" s="287" t="s">
        <v>173</v>
      </c>
      <c r="B31" s="923" t="s">
        <v>514</v>
      </c>
      <c r="C31" s="924"/>
      <c r="D31" s="925"/>
      <c r="E31" s="925"/>
      <c r="F31" s="926"/>
      <c r="G31" s="288">
        <v>1315</v>
      </c>
    </row>
    <row r="32" spans="1:7" ht="17.25" customHeight="1" thickBot="1" x14ac:dyDescent="0.3">
      <c r="A32" s="289" t="s">
        <v>174</v>
      </c>
      <c r="B32" s="927" t="s">
        <v>515</v>
      </c>
      <c r="C32" s="928"/>
      <c r="D32" s="928"/>
      <c r="E32" s="928"/>
      <c r="F32" s="929"/>
      <c r="G32" s="579">
        <v>0</v>
      </c>
    </row>
    <row r="33" spans="1:7" ht="29.25" customHeight="1" thickBot="1" x14ac:dyDescent="0.3">
      <c r="A33" s="290" t="s">
        <v>516</v>
      </c>
      <c r="B33" s="575"/>
      <c r="C33" s="576"/>
      <c r="D33" s="576"/>
      <c r="E33" s="576"/>
      <c r="F33" s="576"/>
      <c r="G33" s="577">
        <f>SUM(G27:G32)</f>
        <v>15796175</v>
      </c>
    </row>
    <row r="34" spans="1:7" ht="27" customHeight="1" x14ac:dyDescent="0.25">
      <c r="A34" s="930" t="s">
        <v>517</v>
      </c>
      <c r="B34" s="930"/>
      <c r="C34" s="930"/>
      <c r="D34" s="930"/>
      <c r="E34" s="930"/>
      <c r="F34" s="930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11</vt:i4>
      </vt:variant>
    </vt:vector>
  </HeadingPairs>
  <TitlesOfParts>
    <vt:vector size="27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 Eredménykimutatás'!Nyomtatási_terület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2018-05-30T12:08:57Z</cp:lastPrinted>
  <dcterms:created xsi:type="dcterms:W3CDTF">2015-04-02T07:48:19Z</dcterms:created>
  <dcterms:modified xsi:type="dcterms:W3CDTF">2018-05-30T12:09:07Z</dcterms:modified>
</cp:coreProperties>
</file>