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10" activeTab="13"/>
  </bookViews>
  <sheets>
    <sheet name="Borító" sheetId="1" r:id="rId1"/>
    <sheet name="1. Mérleg" sheetId="2" r:id="rId2"/>
    <sheet name="2. Bevételek" sheetId="3" r:id="rId3"/>
    <sheet name="3. Köt. önk. v. bev." sheetId="4" r:id="rId4"/>
    <sheet name="4. Kiadások" sheetId="5" r:id="rId5"/>
    <sheet name="5. Köt. önk. v. kiad." sheetId="6" r:id="rId6"/>
    <sheet name="6. Átadások" sheetId="7" r:id="rId7"/>
    <sheet name="7. Ellátottak jutt." sheetId="8" r:id="rId8"/>
    <sheet name="8. Beruh. kiad." sheetId="9" r:id="rId9"/>
    <sheet name="9. Közgazd. mérleg" sheetId="10" r:id="rId10"/>
    <sheet name="10. Ei. felh. ütemt." sheetId="11" r:id="rId11"/>
    <sheet name="11. Részesedések" sheetId="12" r:id="rId12"/>
    <sheet name="12. Közvetett tám." sheetId="13" r:id="rId13"/>
    <sheet name="13. Középtávú" sheetId="14" r:id="rId14"/>
  </sheets>
  <definedNames>
    <definedName name="_xlnm.Print_Titles" localSheetId="2">'2. Bevételek'!$10:$12</definedName>
  </definedNames>
  <calcPr fullCalcOnLoad="1"/>
</workbook>
</file>

<file path=xl/sharedStrings.xml><?xml version="1.0" encoding="utf-8"?>
<sst xmlns="http://schemas.openxmlformats.org/spreadsheetml/2006/main" count="906" uniqueCount="500">
  <si>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</si>
  <si>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</si>
  <si>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</si>
  <si>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</si>
  <si>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</si>
  <si>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</si>
  <si>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</si>
  <si>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</si>
  <si>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</si>
  <si>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</si>
  <si>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</si>
  <si>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</si>
  <si>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</si>
  <si>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</si>
  <si>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</si>
  <si>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</si>
  <si>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</si>
  <si>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</si>
  <si>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</si>
  <si>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</si>
  <si>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</si>
  <si>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</si>
  <si>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</si>
  <si>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</si>
  <si>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</si>
  <si>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</si>
  <si>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</si>
  <si>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</si>
  <si>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</si>
  <si>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</si>
  <si>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</si>
  <si>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</si>
  <si>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</si>
  <si>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</si>
  <si>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</si>
  <si>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</si>
  <si>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</si>
  <si>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</si>
  <si>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</si>
  <si>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</si>
  <si>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</si>
  <si>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</si>
  <si>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</si>
  <si>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</si>
  <si>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</si>
  <si>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</si>
  <si>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</si>
  <si>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</si>
  <si>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</si>
  <si>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</si>
  <si>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</si>
  <si>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</si>
  <si>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</si>
  <si>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</si>
  <si>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</si>
  <si>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</si>
  <si>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</si>
  <si>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</si>
  <si>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</si>
  <si>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</si>
  <si>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</si>
  <si>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</si>
  <si>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</si>
  <si>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</si>
  <si>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</si>
  <si>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</si>
  <si>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</si>
  <si>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</si>
  <si>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</si>
  <si>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</si>
  <si>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</si>
  <si>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</si>
  <si>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</si>
  <si>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</si>
  <si>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</si>
  <si>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</si>
  <si>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</si>
  <si>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</si>
  <si>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</si>
  <si>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</si>
  <si>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</si>
  <si>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</si>
  <si>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</si>
  <si>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</si>
  <si>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</si>
  <si>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</si>
  <si>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</si>
  <si>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</si>
  <si>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</si>
  <si>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</si>
  <si>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</si>
  <si>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</si>
  <si>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</si>
  <si>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</si>
  <si>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</si>
  <si>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</si>
  <si>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</si>
  <si>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</si>
  <si>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</si>
  <si>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</si>
  <si>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</si>
  <si>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</si>
  <si>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</si>
  <si>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</si>
  <si>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</si>
  <si>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</si>
  <si>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</si>
  <si>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</si>
  <si>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</si>
  <si>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</si>
  <si>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</si>
  <si>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</si>
  <si>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</si>
  <si>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</si>
  <si>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</si>
  <si>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</si>
  <si>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</si>
  <si>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</si>
  <si>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</si>
  <si>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</si>
  <si>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</si>
  <si>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</si>
  <si>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</si>
  <si>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</si>
  <si>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</si>
  <si>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</si>
  <si>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</si>
  <si>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</si>
  <si>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</si>
  <si>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</si>
  <si>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</si>
  <si>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</si>
  <si>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</si>
  <si>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</si>
  <si>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</si>
  <si>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</si>
  <si>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</si>
  <si>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</si>
  <si>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</si>
  <si>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</si>
  <si>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</si>
  <si>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</si>
  <si>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</si>
  <si>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</si>
  <si>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</si>
  <si>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</si>
  <si>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</si>
  <si>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</si>
  <si>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</si>
  <si>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</si>
  <si>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</si>
  <si>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</si>
  <si>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</si>
  <si>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</si>
  <si>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</si>
  <si>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</si>
  <si>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</si>
  <si>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</si>
  <si>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</si>
  <si>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</si>
  <si>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</si>
  <si>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</si>
  <si>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</si>
  <si>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</si>
  <si>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</si>
  <si>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</si>
  <si>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</si>
  <si>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</si>
  <si>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</si>
  <si>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</si>
  <si>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</si>
  <si>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</si>
  <si>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</si>
  <si>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</si>
  <si>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</si>
  <si>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</si>
  <si>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</si>
  <si>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</si>
  <si>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</si>
  <si>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</si>
  <si>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</si>
  <si>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</si>
  <si>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</si>
  <si>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</si>
  <si>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</si>
  <si>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</si>
  <si>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</si>
  <si>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</si>
  <si>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</si>
  <si>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</si>
  <si>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</si>
  <si>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</si>
  <si>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</si>
  <si>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</si>
  <si>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</si>
  <si>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</si>
  <si>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</si>
  <si>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</si>
  <si>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</si>
  <si>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</si>
  <si>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</si>
  <si>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</si>
  <si>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</si>
  <si>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</si>
  <si>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</si>
  <si>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</si>
  <si>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</si>
  <si>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</si>
  <si>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</si>
  <si>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</si>
  <si>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</si>
  <si>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</si>
  <si>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</si>
  <si>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</si>
  <si>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</si>
  <si>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</si>
  <si>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</si>
  <si>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</si>
  <si>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</si>
  <si>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</si>
  <si>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</si>
  <si>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</si>
  <si>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</si>
  <si>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</si>
  <si>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</si>
  <si>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</si>
  <si>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</si>
  <si>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</si>
  <si>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</si>
  <si>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</si>
  <si>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</si>
  <si>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</si>
  <si>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</si>
  <si>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</si>
  <si>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</si>
  <si>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</si>
  <si>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</si>
  <si>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</si>
  <si>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</si>
  <si>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</si>
  <si>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</si>
  <si>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</si>
  <si>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</si>
  <si>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</si>
  <si>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</si>
  <si>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</si>
  <si>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</si>
  <si>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</si>
  <si>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</si>
  <si>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</si>
  <si>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</si>
  <si>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</si>
  <si>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</si>
  <si>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</si>
  <si>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</si>
  <si>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</si>
  <si>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</si>
  <si>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</si>
  <si>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</si>
  <si>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</si>
  <si>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</si>
  <si>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</si>
  <si>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</si>
  <si>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</si>
  <si>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</si>
  <si>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</si>
  <si>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</si>
  <si>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</si>
  <si>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</si>
  <si>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</si>
  <si>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</si>
  <si>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</si>
  <si>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</si>
  <si>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</si>
  <si>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</si>
  <si>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</si>
  <si>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</si>
  <si>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</si>
  <si>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</si>
  <si>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</si>
  <si>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</si>
  <si>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</si>
  <si>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</si>
  <si>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</si>
  <si>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</si>
  <si>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</si>
  <si>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</si>
  <si>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</si>
  <si>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</si>
  <si>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</si>
  <si>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</si>
  <si>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</si>
  <si>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</si>
  <si>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</si>
  <si>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</si>
  <si>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</si>
  <si>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</si>
  <si>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</si>
  <si>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</si>
  <si>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</si>
  <si>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</si>
  <si>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</si>
  <si>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</si>
  <si>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</si>
  <si>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</si>
  <si>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</si>
  <si>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</si>
  <si>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</si>
  <si>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</si>
  <si>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</si>
  <si>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</si>
  <si>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</si>
  <si>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</si>
  <si>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</si>
  <si>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</si>
  <si>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</si>
  <si>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</si>
  <si>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</si>
  <si>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</si>
  <si>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</si>
  <si>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</si>
  <si>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</si>
  <si>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</si>
  <si>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</si>
  <si>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</si>
  <si>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</si>
  <si>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</si>
  <si>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</si>
  <si>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</si>
  <si>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</si>
  <si>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</si>
  <si>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</si>
  <si>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</si>
  <si>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</si>
  <si>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</si>
  <si>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</si>
  <si>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</si>
  <si>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</si>
  <si>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</si>
  <si>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</si>
  <si>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</si>
  <si>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</si>
  <si>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</si>
  <si>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</si>
  <si>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</si>
  <si>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</si>
  <si>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</si>
  <si>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</si>
  <si>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</si>
  <si>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</si>
  <si>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</si>
  <si>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</si>
  <si>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</si>
  <si>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</si>
  <si>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</si>
  <si>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</si>
  <si>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Gyermekek támogatása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</si>
  <si>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</si>
  <si>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</si>
  <si>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</si>
  <si>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</si>
  <si>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</si>
  <si>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</si>
  <si>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</si>
  <si>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</si>
  <si>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</si>
  <si>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</si>
  <si>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</si>
  <si>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</si>
  <si>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Könyvtári infrasturktúra megújítására eszközvásárlás</t>
  </si>
  <si>
    <t>Beruházási célú előzetesen felszámított általános forgalmi adó</t>
  </si>
  <si>
    <t>BERUHÁZÁSOK ÖSSZESEN:</t>
  </si>
  <si>
    <t>( Ft-ban)</t>
  </si>
  <si>
    <t>Kiszámlázott és ért.termékek és szolgáltatások ÁFÁ-ja</t>
  </si>
  <si>
    <t>ÁFA visszatérülés teljesítése</t>
  </si>
  <si>
    <t xml:space="preserve"> Ft</t>
  </si>
  <si>
    <t>018030</t>
  </si>
  <si>
    <t>Támogatási célú finanszírozási műveletek</t>
  </si>
  <si>
    <t xml:space="preserve"> Ft-ban</t>
  </si>
  <si>
    <t>Ft-ban</t>
  </si>
  <si>
    <t>(  Ft-ban)</t>
  </si>
  <si>
    <t>FELHALMOZÁSI CÉLÚ TÁMOGATÁSOK ÁLLAMHÁZTARTÁSON BELÜLRŐL</t>
  </si>
  <si>
    <t>Porpác, Bögöt ívóvízminőség-javítása pályázat támogatási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</si>
  <si>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</si>
  <si>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</si>
  <si>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</si>
  <si>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</si>
  <si>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</si>
  <si>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</si>
  <si>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</si>
  <si>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</si>
  <si>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</si>
  <si>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</si>
  <si>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</si>
  <si>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</si>
  <si>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</si>
  <si>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</si>
  <si>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</si>
  <si>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</si>
  <si>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</si>
  <si>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</si>
  <si>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</si>
  <si>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</si>
  <si>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</si>
  <si>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</si>
  <si>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</si>
  <si>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</si>
  <si>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</si>
  <si>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</si>
  <si>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</si>
  <si>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</si>
  <si>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</si>
  <si>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</si>
  <si>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</si>
  <si>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</si>
  <si>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</si>
  <si>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</si>
  <si>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</si>
  <si>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</si>
  <si>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</si>
  <si>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</si>
  <si>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</si>
  <si>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</si>
  <si>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</si>
  <si>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tervezett előírányzat</t>
  </si>
  <si>
    <t>1.1</t>
  </si>
  <si>
    <t>Rendkívüli települési támogatás</t>
  </si>
  <si>
    <t>Polgármesteri illetmény támogatása</t>
  </si>
  <si>
    <t>(Ft-ban)</t>
  </si>
  <si>
    <t>2017. évről áthúzódó bérkompenzáció</t>
  </si>
  <si>
    <t>Áht-n belüli megelőlegezések visszafizetésére ( nettó előleg)</t>
  </si>
  <si>
    <t>2021.</t>
  </si>
  <si>
    <t>041233</t>
  </si>
  <si>
    <t>Hosszabb időtartamú közfoglalkoztatás</t>
  </si>
  <si>
    <t>094260</t>
  </si>
  <si>
    <t>Hallgtói és oktatói ösztöndíjak egyéb juttatások</t>
  </si>
  <si>
    <t xml:space="preserve"> EGYÉB MŰKÖDÉSI CÉLÚ TÁMOGATÁSAI</t>
  </si>
  <si>
    <t>BURSA Hungarica ösztöndíj pályázat támogatása</t>
  </si>
  <si>
    <t>2019. év</t>
  </si>
  <si>
    <t>2022.</t>
  </si>
  <si>
    <t>A téli rezsicsökkentésben korábban nem részesült háztatások egyszeri támogatásaáról szóló 1602/2018.(XI.27.) határozat alapján 2018-ban kiutalt támogatás</t>
  </si>
  <si>
    <t xml:space="preserve">2020. évi </t>
  </si>
  <si>
    <t>2020. évre</t>
  </si>
  <si>
    <t>2020. év</t>
  </si>
  <si>
    <t>052020</t>
  </si>
  <si>
    <t>Szennyvíz gyűjtése, -tisztítása, -elhelyezése</t>
  </si>
  <si>
    <t>Sárvári Többcélú Kistérségi Társulás orvosi ügyelet működéséhez hozzájárulás 200 Ft/fő</t>
  </si>
  <si>
    <t>2020.év</t>
  </si>
  <si>
    <t>(2019. december 31-i állapot szerint)</t>
  </si>
  <si>
    <t>2021-2023. év</t>
  </si>
  <si>
    <t>2023.</t>
  </si>
  <si>
    <t>107055 Falugondnoki, tanyagondnoki szolgáltatás</t>
  </si>
  <si>
    <t xml:space="preserve">Víziközmű használati díj </t>
  </si>
  <si>
    <t>Bögöt Község Önkormányzata</t>
  </si>
  <si>
    <t>ELŐZŐ ÉVEK KÖLTSÉGVETÉSI MARADVÁNY IGÉNYBEVÉTELE</t>
  </si>
  <si>
    <t>Előző évi maradvány igénybevétel</t>
  </si>
  <si>
    <t>Közfoglalkoztatás előlege</t>
  </si>
  <si>
    <t>10 %-os önerő pályazati támogatás összege</t>
  </si>
  <si>
    <t>Közfoglalkoztatás támogatása</t>
  </si>
  <si>
    <t>20.</t>
  </si>
  <si>
    <t>Fertőző megbetegedések megelőzése, járványügyi ellátás</t>
  </si>
  <si>
    <t>074040</t>
  </si>
  <si>
    <t>EGYÉB MŰKÖDÉSI CÉLÚ TÁMOGATÁSOK ÁLLAMHÁZTARTÁSON BELÜLRE ÖSSZESEN:</t>
  </si>
  <si>
    <t>Téli rezsicsökkentés visszafizetése</t>
  </si>
  <si>
    <t>EGYÉB MŰKÖDÉSI KIADÁSOK ÁLLAMHÁZTARTÁSON BELÜLRE</t>
  </si>
  <si>
    <t>5.1.</t>
  </si>
  <si>
    <t>082044  Könyvtári szolgáltatások</t>
  </si>
  <si>
    <t>Kisértékű eszközbeszerzés</t>
  </si>
  <si>
    <t>4.1.</t>
  </si>
  <si>
    <t>Közvilágítás bővítése 1 db új lámpatest felszerelés</t>
  </si>
  <si>
    <t>3.1.</t>
  </si>
  <si>
    <t>064010 Közvilágítás</t>
  </si>
  <si>
    <t>tervezett  előirányzat            ( Ft)</t>
  </si>
  <si>
    <t>1. melléklet  a  3/2020. (II.12.) önkormányzati rendelethez</t>
  </si>
  <si>
    <t>Kamatbevételek, egyéb működési bevétel</t>
  </si>
  <si>
    <t>FELHALMOZÁSI CÉLÚ TÁMOGATÁSOK ÁLLAMHÁZTARTÁSON KIVÜLRŐL ÖSSZESEN:</t>
  </si>
  <si>
    <t>2. melléklet  a  3/2020. (II.12.) önkormányzati rendelethez</t>
  </si>
  <si>
    <t>Közművelődés-közösségi és társadalmi részvétel fejlesztése</t>
  </si>
  <si>
    <t>3. melléklet  a  3/2020. (II.12.) önkormányzati rendelethez</t>
  </si>
  <si>
    <t>21.</t>
  </si>
  <si>
    <t>4. melléklet  a  3/2020. (II.12.) önkormányzati rendelethez</t>
  </si>
  <si>
    <t>22.</t>
  </si>
  <si>
    <t>5. melléklet  a  3/2020. (II.12.) önkormányzati rendelethez</t>
  </si>
  <si>
    <t>Szent Miklós Plébánia</t>
  </si>
  <si>
    <t>3.1.1.</t>
  </si>
  <si>
    <t>2.1.1.</t>
  </si>
  <si>
    <t>Egyéb tárgyi eszköz beszerzése</t>
  </si>
  <si>
    <t>011130 Önkormányzatok igazgatási tevékenysége</t>
  </si>
  <si>
    <t>10. melléklet a 3/2020. (II.12.) önkormányzati rendelethez</t>
  </si>
  <si>
    <t>Benzinmotoros kapálógép beszerzése, Magyar Falu Program közterület karbantartását szolgáló eszközbeszerzés</t>
  </si>
  <si>
    <t>Életmód és Sportegyesület</t>
  </si>
  <si>
    <t>Egyéb tárgyi eszközök beszerzése</t>
  </si>
  <si>
    <t>066020 Város- és községgazdálkodási egyéb szolgáltatások</t>
  </si>
  <si>
    <t>7. melléklet  a 3/2020. (II.12.) önkormányzati rendelethez</t>
  </si>
  <si>
    <t>8. melléklet a  3/2020.(II.12.) önkormányzati rendelethez</t>
  </si>
  <si>
    <t>11. melléklet a 3/2020. (II.12.) önkormányzati rendelethez</t>
  </si>
  <si>
    <t>12. melléklet  a 3/2020. (II.12.) önkormányzati rendelethez</t>
  </si>
  <si>
    <t>13. melléklet  a 3/2020. (II.12.) önkormányzati rendelethez</t>
  </si>
  <si>
    <t>6. melléklet  a  3/2020. (II. 12.) önkormányzati rendelethez</t>
  </si>
  <si>
    <t>9. melléklet a 3/2020. (II.12.)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</si>
</sst>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3" xfId="59" applyFont="1" applyBorder="1" applyAlignment="1">
      <alignment horizontal="left"/>
      <protection/>
    </xf>
    <xf numFmtId="0" fontId="10" fillId="0" borderId="13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8" fillId="0" borderId="0" xfId="59" applyFont="1" applyAlignme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1" applyFont="1" applyBorder="1" applyAlignment="1" quotePrefix="1">
      <alignment horizontal="center" vertical="center" wrapText="1"/>
      <protection/>
    </xf>
    <xf numFmtId="0" fontId="9" fillId="0" borderId="20" xfId="62" applyFont="1" applyBorder="1">
      <alignment/>
      <protection/>
    </xf>
    <xf numFmtId="0" fontId="9" fillId="0" borderId="18" xfId="62" applyFont="1" applyBorder="1">
      <alignment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4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6" fillId="0" borderId="14" xfId="59" applyFont="1" applyBorder="1" applyAlignment="1">
      <alignment/>
      <protection/>
    </xf>
    <xf numFmtId="0" fontId="6" fillId="0" borderId="16" xfId="59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wrapText="1"/>
      <protection/>
    </xf>
    <xf numFmtId="0" fontId="10" fillId="0" borderId="21" xfId="59" applyFont="1" applyBorder="1" applyAlignment="1">
      <alignment horizontal="right"/>
      <protection/>
    </xf>
    <xf numFmtId="0" fontId="10" fillId="0" borderId="21" xfId="59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>
      <alignment/>
      <protection/>
    </xf>
    <xf numFmtId="0" fontId="6" fillId="0" borderId="22" xfId="60" applyFont="1" applyBorder="1" applyAlignment="1">
      <alignment horizontal="right"/>
      <protection/>
    </xf>
    <xf numFmtId="0" fontId="6" fillId="0" borderId="22" xfId="60" applyFont="1" applyBorder="1">
      <alignment/>
      <protection/>
    </xf>
    <xf numFmtId="168" fontId="6" fillId="0" borderId="22" xfId="60" applyNumberFormat="1" applyFont="1" applyBorder="1" applyAlignment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21" fillId="0" borderId="22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8" fillId="0" borderId="23" xfId="62" applyFont="1" applyBorder="1">
      <alignment/>
      <protection/>
    </xf>
    <xf numFmtId="0" fontId="8" fillId="0" borderId="22" xfId="62" applyFont="1" applyBorder="1">
      <alignment/>
      <protection/>
    </xf>
    <xf numFmtId="0" fontId="9" fillId="0" borderId="24" xfId="61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8" fillId="0" borderId="23" xfId="61" applyFont="1" applyBorder="1">
      <alignment/>
      <protection/>
    </xf>
    <xf numFmtId="0" fontId="8" fillId="0" borderId="22" xfId="61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1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8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29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4" xfId="58" applyFont="1" applyBorder="1" applyAlignment="1">
      <alignment horizontal="centerContinuous"/>
      <protection/>
    </xf>
    <xf numFmtId="0" fontId="6" fillId="0" borderId="15" xfId="58" applyFont="1" applyBorder="1" applyAlignment="1">
      <alignment horizontal="centerContinuous"/>
      <protection/>
    </xf>
    <xf numFmtId="0" fontId="6" fillId="0" borderId="22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0" fillId="0" borderId="29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29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0" fillId="0" borderId="0" xfId="58" applyFont="1" applyBorder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9" fillId="0" borderId="30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21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3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" fontId="0" fillId="0" borderId="29" xfId="0" applyNumberFormat="1" applyBorder="1" applyAlignment="1">
      <alignment/>
    </xf>
    <xf numFmtId="0" fontId="6" fillId="0" borderId="0" xfId="0" applyFont="1" applyAlignment="1">
      <alignment horizontal="left" vertical="top" wrapText="1"/>
    </xf>
    <xf numFmtId="0" fontId="9" fillId="0" borderId="18" xfId="61" applyFont="1" applyBorder="1" applyAlignment="1">
      <alignment horizontal="left" vertical="center" wrapText="1"/>
      <protection/>
    </xf>
    <xf numFmtId="3" fontId="9" fillId="0" borderId="31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9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8" fillId="0" borderId="23" xfId="61" applyNumberFormat="1" applyFont="1" applyBorder="1" applyAlignment="1">
      <alignment horizontal="right"/>
      <protection/>
    </xf>
    <xf numFmtId="3" fontId="9" fillId="0" borderId="32" xfId="61" applyNumberFormat="1" applyFont="1" applyBorder="1">
      <alignment/>
      <protection/>
    </xf>
    <xf numFmtId="3" fontId="9" fillId="0" borderId="33" xfId="61" applyNumberFormat="1" applyFont="1" applyBorder="1">
      <alignment/>
      <protection/>
    </xf>
    <xf numFmtId="3" fontId="9" fillId="0" borderId="31" xfId="62" applyNumberFormat="1" applyFont="1" applyBorder="1">
      <alignment/>
      <protection/>
    </xf>
    <xf numFmtId="3" fontId="9" fillId="0" borderId="28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21" xfId="62" applyNumberFormat="1" applyFont="1" applyBorder="1">
      <alignment/>
      <protection/>
    </xf>
    <xf numFmtId="3" fontId="20" fillId="0" borderId="20" xfId="61" applyNumberFormat="1" applyFont="1" applyBorder="1" applyAlignment="1">
      <alignment horizontal="right"/>
      <protection/>
    </xf>
    <xf numFmtId="3" fontId="20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20" fillId="0" borderId="33" xfId="61" applyNumberFormat="1" applyFont="1" applyBorder="1">
      <alignment/>
      <protection/>
    </xf>
    <xf numFmtId="3" fontId="20" fillId="0" borderId="34" xfId="62" applyNumberFormat="1" applyFont="1" applyBorder="1">
      <alignment/>
      <protection/>
    </xf>
    <xf numFmtId="3" fontId="20" fillId="0" borderId="21" xfId="62" applyNumberFormat="1" applyFont="1" applyBorder="1">
      <alignment/>
      <protection/>
    </xf>
    <xf numFmtId="3" fontId="9" fillId="0" borderId="32" xfId="62" applyNumberFormat="1" applyFont="1" applyBorder="1">
      <alignment/>
      <protection/>
    </xf>
    <xf numFmtId="3" fontId="8" fillId="0" borderId="22" xfId="61" applyNumberFormat="1" applyFont="1" applyBorder="1" applyAlignment="1">
      <alignment horizontal="right"/>
      <protection/>
    </xf>
    <xf numFmtId="0" fontId="8" fillId="0" borderId="0" xfId="61" applyFont="1" applyAlignment="1">
      <alignment horizontal="left" wrapText="1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49" fontId="9" fillId="0" borderId="0" xfId="61" applyNumberFormat="1" applyFont="1">
      <alignment/>
      <protection/>
    </xf>
    <xf numFmtId="49" fontId="15" fillId="0" borderId="0" xfId="61" applyNumberFormat="1" applyFont="1">
      <alignment/>
      <protection/>
    </xf>
    <xf numFmtId="0" fontId="9" fillId="0" borderId="0" xfId="61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49" fontId="10" fillId="0" borderId="0" xfId="58" applyNumberFormat="1" applyFont="1">
      <alignment/>
      <protection/>
    </xf>
    <xf numFmtId="0" fontId="6" fillId="0" borderId="0" xfId="58" applyFont="1" applyAlignment="1">
      <alignment horizontal="left" vertical="center"/>
      <protection/>
    </xf>
    <xf numFmtId="49" fontId="8" fillId="0" borderId="0" xfId="58" applyNumberFormat="1" applyFont="1" applyAlignment="1">
      <alignment horizontal="left" vertical="center"/>
      <protection/>
    </xf>
    <xf numFmtId="49" fontId="10" fillId="0" borderId="0" xfId="58" applyNumberFormat="1" applyFont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3" fontId="4" fillId="0" borderId="0" xfId="62" applyNumberFormat="1" applyFont="1">
      <alignment/>
      <protection/>
    </xf>
    <xf numFmtId="3" fontId="10" fillId="0" borderId="0" xfId="59" applyNumberFormat="1" applyFont="1" applyAlignment="1">
      <alignment horizontal="right"/>
      <protection/>
    </xf>
    <xf numFmtId="3" fontId="16" fillId="0" borderId="0" xfId="59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9" fillId="0" borderId="18" xfId="62" applyFont="1" applyBorder="1" applyAlignment="1">
      <alignment wrapText="1"/>
      <protection/>
    </xf>
    <xf numFmtId="0" fontId="4" fillId="0" borderId="0" xfId="0" applyFont="1" applyAlignment="1">
      <alignment horizontal="center"/>
    </xf>
    <xf numFmtId="3" fontId="9" fillId="0" borderId="21" xfId="61" applyNumberFormat="1" applyFont="1" applyBorder="1" applyAlignment="1">
      <alignment horizontal="right"/>
      <protection/>
    </xf>
    <xf numFmtId="3" fontId="9" fillId="0" borderId="21" xfId="61" applyNumberFormat="1" applyFont="1" applyBorder="1">
      <alignment/>
      <protection/>
    </xf>
    <xf numFmtId="3" fontId="9" fillId="0" borderId="32" xfId="61" applyNumberFormat="1" applyFont="1" applyBorder="1">
      <alignment/>
      <protection/>
    </xf>
    <xf numFmtId="164" fontId="10" fillId="0" borderId="0" xfId="0" applyNumberFormat="1" applyFont="1" applyAlignment="1">
      <alignment horizontal="right"/>
    </xf>
    <xf numFmtId="0" fontId="9" fillId="0" borderId="22" xfId="62" applyFont="1" applyBorder="1">
      <alignment/>
      <protection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9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 wrapText="1"/>
    </xf>
    <xf numFmtId="170" fontId="4" fillId="0" borderId="0" xfId="0" applyNumberFormat="1" applyFont="1" applyAlignment="1">
      <alignment horizontal="center" wrapText="1"/>
    </xf>
    <xf numFmtId="170" fontId="4" fillId="0" borderId="0" xfId="42" applyNumberFormat="1" applyFont="1" applyAlignment="1">
      <alignment horizontal="center"/>
    </xf>
    <xf numFmtId="0" fontId="10" fillId="0" borderId="0" xfId="59" applyFont="1" applyBorder="1">
      <alignment/>
      <protection/>
    </xf>
    <xf numFmtId="164" fontId="6" fillId="0" borderId="0" xfId="0" applyNumberFormat="1" applyFont="1" applyAlignment="1">
      <alignment/>
    </xf>
    <xf numFmtId="3" fontId="10" fillId="0" borderId="0" xfId="42" applyNumberFormat="1" applyFont="1" applyAlignment="1">
      <alignment horizontal="right"/>
    </xf>
    <xf numFmtId="3" fontId="10" fillId="0" borderId="0" xfId="42" applyNumberFormat="1" applyFont="1" applyBorder="1" applyAlignment="1">
      <alignment horizontal="right"/>
    </xf>
    <xf numFmtId="3" fontId="10" fillId="0" borderId="0" xfId="42" applyNumberFormat="1" applyFont="1" applyAlignment="1">
      <alignment horizontal="right" wrapText="1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/>
    </xf>
    <xf numFmtId="3" fontId="19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 wrapText="1"/>
    </xf>
    <xf numFmtId="164" fontId="16" fillId="0" borderId="0" xfId="0" applyNumberFormat="1" applyFont="1" applyAlignment="1">
      <alignment/>
    </xf>
    <xf numFmtId="3" fontId="19" fillId="0" borderId="0" xfId="42" applyNumberFormat="1" applyFont="1" applyAlignment="1">
      <alignment horizontal="right" wrapText="1"/>
    </xf>
    <xf numFmtId="3" fontId="10" fillId="0" borderId="0" xfId="59" applyNumberFormat="1" applyFont="1">
      <alignment/>
      <protection/>
    </xf>
    <xf numFmtId="3" fontId="16" fillId="0" borderId="0" xfId="59" applyNumberFormat="1" applyFont="1">
      <alignment/>
      <protection/>
    </xf>
    <xf numFmtId="0" fontId="20" fillId="0" borderId="0" xfId="0" applyFont="1" applyAlignment="1">
      <alignment/>
    </xf>
    <xf numFmtId="168" fontId="4" fillId="0" borderId="22" xfId="42" applyNumberFormat="1" applyFont="1" applyBorder="1" applyAlignment="1">
      <alignment/>
    </xf>
    <xf numFmtId="168" fontId="4" fillId="0" borderId="35" xfId="42" applyNumberFormat="1" applyFont="1" applyBorder="1" applyAlignment="1">
      <alignment/>
    </xf>
    <xf numFmtId="168" fontId="4" fillId="0" borderId="36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168" fontId="4" fillId="0" borderId="33" xfId="42" applyNumberFormat="1" applyFont="1" applyBorder="1" applyAlignment="1">
      <alignment/>
    </xf>
    <xf numFmtId="168" fontId="4" fillId="0" borderId="26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4" fillId="0" borderId="37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38" xfId="42" applyNumberFormat="1" applyFont="1" applyBorder="1" applyAlignment="1">
      <alignment/>
    </xf>
    <xf numFmtId="0" fontId="9" fillId="0" borderId="22" xfId="61" applyFont="1" applyBorder="1" applyAlignment="1">
      <alignment horizontal="left" wrapText="1"/>
      <protection/>
    </xf>
    <xf numFmtId="168" fontId="21" fillId="0" borderId="39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 wrapText="1"/>
    </xf>
    <xf numFmtId="168" fontId="21" fillId="0" borderId="14" xfId="42" applyNumberFormat="1" applyFont="1" applyBorder="1" applyAlignment="1">
      <alignment horizontal="center"/>
    </xf>
    <xf numFmtId="168" fontId="23" fillId="0" borderId="0" xfId="42" applyNumberFormat="1" applyFont="1" applyAlignment="1">
      <alignment horizontal="right"/>
    </xf>
    <xf numFmtId="168" fontId="21" fillId="0" borderId="0" xfId="42" applyNumberFormat="1" applyFont="1" applyAlignment="1">
      <alignment horizontal="centerContinuous"/>
    </xf>
    <xf numFmtId="168" fontId="8" fillId="0" borderId="0" xfId="42" applyNumberFormat="1" applyFont="1" applyAlignment="1">
      <alignment/>
    </xf>
    <xf numFmtId="49" fontId="9" fillId="0" borderId="19" xfId="61" applyNumberFormat="1" applyFont="1" applyBorder="1" applyAlignment="1" quotePrefix="1">
      <alignment horizontal="center" vertical="center" wrapText="1"/>
      <protection/>
    </xf>
    <xf numFmtId="41" fontId="4" fillId="0" borderId="31" xfId="61" applyNumberFormat="1" applyFont="1" applyBorder="1" applyAlignment="1">
      <alignment horizontal="right"/>
      <protection/>
    </xf>
    <xf numFmtId="168" fontId="21" fillId="0" borderId="0" xfId="42" applyNumberFormat="1" applyFont="1" applyAlignment="1">
      <alignment horizontal="right"/>
    </xf>
    <xf numFmtId="3" fontId="9" fillId="0" borderId="0" xfId="42" applyNumberFormat="1" applyFont="1" applyAlignment="1">
      <alignment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9" fillId="0" borderId="2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0" fontId="9" fillId="0" borderId="0" xfId="0" applyFont="1" applyAlignment="1" quotePrefix="1">
      <alignment/>
    </xf>
    <xf numFmtId="0" fontId="0" fillId="0" borderId="0" xfId="0" applyAlignment="1" quotePrefix="1">
      <alignment/>
    </xf>
    <xf numFmtId="0" fontId="8" fillId="0" borderId="0" xfId="62" applyFont="1" applyBorder="1">
      <alignment/>
      <protection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8" fillId="0" borderId="0" xfId="61" applyFont="1" applyBorder="1" applyAlignment="1" quotePrefix="1">
      <alignment horizontal="left" vertical="center" wrapText="1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4" fillId="0" borderId="0" xfId="0" applyNumberFormat="1" applyFont="1" applyAlignment="1">
      <alignment/>
    </xf>
    <xf numFmtId="3" fontId="33" fillId="0" borderId="18" xfId="0" applyNumberFormat="1" applyFont="1" applyBorder="1" applyAlignment="1">
      <alignment/>
    </xf>
    <xf numFmtId="0" fontId="8" fillId="0" borderId="0" xfId="0" applyFont="1" applyAlignment="1">
      <alignment wrapText="1"/>
    </xf>
    <xf numFmtId="16" fontId="4" fillId="0" borderId="0" xfId="0" applyNumberFormat="1" applyFont="1" applyAlignment="1" quotePrefix="1">
      <alignment/>
    </xf>
    <xf numFmtId="0" fontId="7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168" fontId="10" fillId="0" borderId="0" xfId="42" applyNumberFormat="1" applyFont="1" applyAlignment="1">
      <alignment/>
    </xf>
    <xf numFmtId="168" fontId="6" fillId="0" borderId="21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0" fontId="31" fillId="0" borderId="21" xfId="0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4" xfId="42" applyNumberFormat="1" applyFont="1" applyBorder="1" applyAlignment="1">
      <alignment horizontal="center"/>
    </xf>
    <xf numFmtId="168" fontId="6" fillId="0" borderId="22" xfId="42" applyNumberFormat="1" applyFont="1" applyBorder="1" applyAlignment="1">
      <alignment/>
    </xf>
    <xf numFmtId="0" fontId="31" fillId="0" borderId="0" xfId="0" applyFont="1" applyAlignment="1">
      <alignment/>
    </xf>
    <xf numFmtId="168" fontId="10" fillId="0" borderId="0" xfId="42" applyNumberFormat="1" applyFont="1" applyBorder="1" applyAlignment="1">
      <alignment/>
    </xf>
    <xf numFmtId="168" fontId="10" fillId="0" borderId="0" xfId="42" applyNumberFormat="1" applyFont="1" applyAlignment="1">
      <alignment horizontal="right"/>
    </xf>
    <xf numFmtId="0" fontId="31" fillId="0" borderId="0" xfId="0" applyFont="1" applyAlignment="1">
      <alignment/>
    </xf>
    <xf numFmtId="169" fontId="10" fillId="0" borderId="0" xfId="42" applyNumberFormat="1" applyFont="1" applyAlignment="1">
      <alignment/>
    </xf>
    <xf numFmtId="168" fontId="10" fillId="0" borderId="42" xfId="42" applyNumberFormat="1" applyFont="1" applyBorder="1" applyAlignment="1">
      <alignment/>
    </xf>
    <xf numFmtId="168" fontId="10" fillId="0" borderId="43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6" fillId="0" borderId="44" xfId="42" applyNumberFormat="1" applyFont="1" applyBorder="1" applyAlignment="1">
      <alignment/>
    </xf>
    <xf numFmtId="168" fontId="10" fillId="0" borderId="33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45" xfId="42" applyNumberFormat="1" applyFont="1" applyBorder="1" applyAlignment="1">
      <alignment/>
    </xf>
    <xf numFmtId="168" fontId="10" fillId="0" borderId="21" xfId="42" applyNumberFormat="1" applyFont="1" applyFill="1" applyBorder="1" applyAlignment="1">
      <alignment/>
    </xf>
    <xf numFmtId="168" fontId="10" fillId="0" borderId="32" xfId="42" applyNumberFormat="1" applyFont="1" applyFill="1" applyBorder="1" applyAlignment="1">
      <alignment/>
    </xf>
    <xf numFmtId="168" fontId="26" fillId="0" borderId="32" xfId="42" applyNumberFormat="1" applyFont="1" applyFill="1" applyBorder="1" applyAlignment="1">
      <alignment/>
    </xf>
    <xf numFmtId="168" fontId="26" fillId="0" borderId="21" xfId="42" applyNumberFormat="1" applyFont="1" applyFill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16" xfId="42" applyNumberFormat="1" applyFont="1" applyBorder="1" applyAlignment="1">
      <alignment/>
    </xf>
    <xf numFmtId="168" fontId="10" fillId="0" borderId="46" xfId="42" applyNumberFormat="1" applyFont="1" applyBorder="1" applyAlignment="1">
      <alignment/>
    </xf>
    <xf numFmtId="168" fontId="10" fillId="0" borderId="47" xfId="42" applyNumberFormat="1" applyFont="1" applyBorder="1" applyAlignment="1">
      <alignment/>
    </xf>
    <xf numFmtId="168" fontId="10" fillId="0" borderId="48" xfId="42" applyNumberFormat="1" applyFont="1" applyBorder="1" applyAlignment="1">
      <alignment/>
    </xf>
    <xf numFmtId="168" fontId="10" fillId="0" borderId="49" xfId="42" applyNumberFormat="1" applyFont="1" applyBorder="1" applyAlignment="1">
      <alignment horizontal="center"/>
    </xf>
    <xf numFmtId="168" fontId="10" fillId="0" borderId="50" xfId="42" applyNumberFormat="1" applyFont="1" applyBorder="1" applyAlignment="1">
      <alignment horizontal="center"/>
    </xf>
    <xf numFmtId="168" fontId="10" fillId="0" borderId="51" xfId="42" applyNumberFormat="1" applyFont="1" applyBorder="1" applyAlignment="1">
      <alignment horizontal="center"/>
    </xf>
    <xf numFmtId="168" fontId="10" fillId="0" borderId="15" xfId="42" applyNumberFormat="1" applyFont="1" applyBorder="1" applyAlignment="1">
      <alignment horizontal="center"/>
    </xf>
    <xf numFmtId="168" fontId="10" fillId="0" borderId="14" xfId="42" applyNumberFormat="1" applyFont="1" applyBorder="1" applyAlignment="1">
      <alignment/>
    </xf>
    <xf numFmtId="168" fontId="10" fillId="0" borderId="52" xfId="42" applyNumberFormat="1" applyFont="1" applyBorder="1" applyAlignment="1">
      <alignment/>
    </xf>
    <xf numFmtId="168" fontId="10" fillId="0" borderId="53" xfId="42" applyNumberFormat="1" applyFont="1" applyBorder="1" applyAlignment="1">
      <alignment/>
    </xf>
    <xf numFmtId="168" fontId="6" fillId="0" borderId="53" xfId="42" applyNumberFormat="1" applyFont="1" applyBorder="1" applyAlignment="1">
      <alignment/>
    </xf>
    <xf numFmtId="168" fontId="6" fillId="0" borderId="52" xfId="42" applyNumberFormat="1" applyFont="1" applyBorder="1" applyAlignment="1">
      <alignment/>
    </xf>
    <xf numFmtId="168" fontId="6" fillId="0" borderId="54" xfId="42" applyNumberFormat="1" applyFont="1" applyBorder="1" applyAlignment="1">
      <alignment/>
    </xf>
    <xf numFmtId="168" fontId="6" fillId="0" borderId="14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178" fontId="10" fillId="0" borderId="0" xfId="42" applyNumberFormat="1" applyFont="1" applyAlignment="1">
      <alignment/>
    </xf>
    <xf numFmtId="3" fontId="6" fillId="0" borderId="0" xfId="59" applyNumberFormat="1" applyFont="1">
      <alignment/>
      <protection/>
    </xf>
    <xf numFmtId="3" fontId="10" fillId="0" borderId="0" xfId="57" applyNumberFormat="1" applyFont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3" fontId="6" fillId="0" borderId="0" xfId="0" applyNumberFormat="1" applyFont="1" applyAlignment="1">
      <alignment/>
    </xf>
    <xf numFmtId="3" fontId="10" fillId="0" borderId="0" xfId="42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10" fillId="0" borderId="0" xfId="42" applyNumberFormat="1" applyFont="1" applyAlignment="1">
      <alignment/>
    </xf>
    <xf numFmtId="3" fontId="6" fillId="0" borderId="0" xfId="0" applyNumberFormat="1" applyFont="1" applyAlignment="1">
      <alignment wrapText="1"/>
    </xf>
    <xf numFmtId="3" fontId="10" fillId="0" borderId="0" xfId="42" applyNumberFormat="1" applyFont="1" applyBorder="1" applyAlignment="1">
      <alignment horizontal="center"/>
    </xf>
    <xf numFmtId="3" fontId="6" fillId="0" borderId="0" xfId="42" applyNumberFormat="1" applyFont="1" applyBorder="1" applyAlignment="1">
      <alignment horizontal="center"/>
    </xf>
    <xf numFmtId="3" fontId="19" fillId="0" borderId="0" xfId="42" applyNumberFormat="1" applyFont="1" applyAlignment="1">
      <alignment/>
    </xf>
    <xf numFmtId="3" fontId="10" fillId="0" borderId="0" xfId="42" applyNumberFormat="1" applyFont="1" applyAlignment="1">
      <alignment wrapText="1"/>
    </xf>
    <xf numFmtId="3" fontId="6" fillId="0" borderId="0" xfId="42" applyNumberFormat="1" applyFont="1" applyAlignment="1">
      <alignment wrapText="1"/>
    </xf>
    <xf numFmtId="3" fontId="19" fillId="0" borderId="0" xfId="42" applyNumberFormat="1" applyFont="1" applyAlignment="1">
      <alignment wrapText="1"/>
    </xf>
    <xf numFmtId="3" fontId="6" fillId="0" borderId="0" xfId="42" applyNumberFormat="1" applyFont="1" applyAlignment="1">
      <alignment/>
    </xf>
    <xf numFmtId="49" fontId="9" fillId="0" borderId="24" xfId="61" applyNumberFormat="1" applyFont="1" applyBorder="1" applyAlignment="1" quotePrefix="1">
      <alignment horizontal="center" vertical="center" wrapText="1"/>
      <protection/>
    </xf>
    <xf numFmtId="0" fontId="4" fillId="0" borderId="0" xfId="59" applyFont="1">
      <alignment/>
      <protection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8" fillId="0" borderId="0" xfId="61" applyFont="1" applyBorder="1" applyAlignment="1">
      <alignment horizontal="left" wrapText="1"/>
      <protection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55" xfId="59" applyFont="1" applyBorder="1" applyAlignment="1">
      <alignment horizontal="center" vertical="center"/>
      <protection/>
    </xf>
    <xf numFmtId="0" fontId="10" fillId="0" borderId="39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56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57" xfId="59" applyFont="1" applyBorder="1" applyAlignment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3" fillId="0" borderId="14" xfId="59" applyFont="1" applyBorder="1" applyAlignment="1">
      <alignment horizontal="center" textRotation="255"/>
      <protection/>
    </xf>
    <xf numFmtId="0" fontId="23" fillId="0" borderId="15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168" fontId="21" fillId="0" borderId="58" xfId="42" applyNumberFormat="1" applyFont="1" applyBorder="1" applyAlignment="1">
      <alignment horizontal="center"/>
    </xf>
    <xf numFmtId="168" fontId="21" fillId="0" borderId="59" xfId="42" applyNumberFormat="1" applyFont="1" applyBorder="1" applyAlignment="1">
      <alignment horizontal="center"/>
    </xf>
    <xf numFmtId="168" fontId="21" fillId="0" borderId="10" xfId="42" applyNumberFormat="1" applyFont="1" applyBorder="1" applyAlignment="1">
      <alignment horizontal="center"/>
    </xf>
    <xf numFmtId="168" fontId="21" fillId="0" borderId="55" xfId="42" applyNumberFormat="1" applyFont="1" applyBorder="1" applyAlignment="1">
      <alignment horizontal="center"/>
    </xf>
    <xf numFmtId="168" fontId="21" fillId="0" borderId="39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56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13" xfId="42" applyNumberFormat="1" applyFont="1" applyBorder="1" applyAlignment="1">
      <alignment horizontal="center"/>
    </xf>
    <xf numFmtId="168" fontId="21" fillId="0" borderId="57" xfId="42" applyNumberFormat="1" applyFont="1" applyBorder="1" applyAlignment="1">
      <alignment horizontal="center"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16" fillId="0" borderId="0" xfId="0" applyFont="1" applyAlignment="1">
      <alignment horizontal="right"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4" xfId="59" applyFont="1" applyBorder="1" applyAlignment="1">
      <alignment horizontal="center" vertical="center" wrapText="1"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6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/>
      <protection/>
    </xf>
    <xf numFmtId="0" fontId="9" fillId="0" borderId="58" xfId="59" applyFont="1" applyBorder="1" applyAlignment="1">
      <alignment horizontal="center"/>
      <protection/>
    </xf>
    <xf numFmtId="0" fontId="9" fillId="0" borderId="59" xfId="59" applyFont="1" applyBorder="1" applyAlignment="1">
      <alignment horizontal="center"/>
      <protection/>
    </xf>
    <xf numFmtId="0" fontId="7" fillId="0" borderId="11" xfId="59" applyFont="1" applyBorder="1" applyAlignment="1">
      <alignment horizontal="center"/>
      <protection/>
    </xf>
    <xf numFmtId="0" fontId="7" fillId="0" borderId="56" xfId="59" applyFont="1" applyBorder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57" xfId="59" applyFont="1" applyBorder="1" applyAlignment="1">
      <alignment horizontal="center"/>
      <protection/>
    </xf>
    <xf numFmtId="0" fontId="9" fillId="0" borderId="23" xfId="59" applyFont="1" applyBorder="1" applyAlignment="1">
      <alignment horizontal="center" wrapText="1"/>
      <protection/>
    </xf>
    <xf numFmtId="0" fontId="9" fillId="0" borderId="58" xfId="59" applyFont="1" applyBorder="1" applyAlignment="1">
      <alignment horizontal="center" wrapText="1"/>
      <protection/>
    </xf>
    <xf numFmtId="0" fontId="9" fillId="0" borderId="59" xfId="59" applyFont="1" applyBorder="1" applyAlignment="1">
      <alignment horizontal="center" wrapText="1"/>
      <protection/>
    </xf>
    <xf numFmtId="0" fontId="8" fillId="0" borderId="0" xfId="62" applyFont="1" applyAlignment="1">
      <alignment horizontal="center"/>
      <protection/>
    </xf>
    <xf numFmtId="0" fontId="9" fillId="0" borderId="13" xfId="62" applyFont="1" applyBorder="1" applyAlignment="1">
      <alignment horizontal="right"/>
      <protection/>
    </xf>
    <xf numFmtId="0" fontId="7" fillId="0" borderId="23" xfId="59" applyFont="1" applyBorder="1" applyAlignment="1">
      <alignment horizontal="center"/>
      <protection/>
    </xf>
    <xf numFmtId="0" fontId="7" fillId="0" borderId="59" xfId="59" applyFont="1" applyBorder="1" applyAlignment="1">
      <alignment horizontal="center"/>
      <protection/>
    </xf>
    <xf numFmtId="44" fontId="9" fillId="0" borderId="23" xfId="66" applyFont="1" applyBorder="1" applyAlignment="1">
      <alignment horizontal="center"/>
    </xf>
    <xf numFmtId="44" fontId="9" fillId="0" borderId="58" xfId="66" applyFont="1" applyBorder="1" applyAlignment="1">
      <alignment horizontal="center"/>
    </xf>
    <xf numFmtId="44" fontId="9" fillId="0" borderId="59" xfId="66" applyFont="1" applyBorder="1" applyAlignment="1">
      <alignment horizontal="center"/>
    </xf>
    <xf numFmtId="0" fontId="0" fillId="0" borderId="0" xfId="0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9" fillId="0" borderId="15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textRotation="255"/>
      <protection/>
    </xf>
    <xf numFmtId="0" fontId="9" fillId="0" borderId="15" xfId="59" applyFont="1" applyBorder="1" applyAlignment="1">
      <alignment horizontal="center" textRotation="255"/>
      <protection/>
    </xf>
    <xf numFmtId="0" fontId="9" fillId="0" borderId="16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3" fillId="0" borderId="16" xfId="59" applyFont="1" applyBorder="1" applyAlignment="1">
      <alignment horizontal="center" textRotation="255"/>
      <protection/>
    </xf>
    <xf numFmtId="0" fontId="0" fillId="0" borderId="13" xfId="0" applyBorder="1" applyAlignment="1">
      <alignment horizontal="right"/>
    </xf>
    <xf numFmtId="0" fontId="33" fillId="0" borderId="0" xfId="0" applyFont="1" applyAlignment="1">
      <alignment wrapText="1"/>
    </xf>
    <xf numFmtId="0" fontId="33" fillId="0" borderId="2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59" applyFont="1" applyBorder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55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68" fontId="10" fillId="0" borderId="50" xfId="40" applyNumberFormat="1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9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7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9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7" xfId="40" applyNumberFormat="1" applyFont="1" applyBorder="1" applyAlignment="1">
      <alignment horizontal="center"/>
    </xf>
    <xf numFmtId="168" fontId="10" fillId="0" borderId="60" xfId="40" applyNumberFormat="1" applyFont="1" applyBorder="1" applyAlignment="1">
      <alignment horizontal="center"/>
    </xf>
    <xf numFmtId="168" fontId="10" fillId="0" borderId="61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168" fontId="10" fillId="0" borderId="26" xfId="40" applyNumberFormat="1" applyFont="1" applyBorder="1" applyAlignment="1">
      <alignment horizontal="center"/>
    </xf>
    <xf numFmtId="168" fontId="10" fillId="0" borderId="28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/>
    </xf>
    <xf numFmtId="168" fontId="6" fillId="0" borderId="16" xfId="40" applyNumberFormat="1" applyFont="1" applyBorder="1" applyAlignment="1">
      <alignment/>
    </xf>
    <xf numFmtId="168" fontId="10" fillId="0" borderId="26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wrapText="1"/>
    </xf>
    <xf numFmtId="0" fontId="27" fillId="0" borderId="50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168" fontId="10" fillId="0" borderId="2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53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6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168" fontId="10" fillId="0" borderId="26" xfId="0" applyNumberFormat="1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28" xfId="0" applyFont="1" applyBorder="1" applyAlignment="1">
      <alignment/>
    </xf>
    <xf numFmtId="0" fontId="6" fillId="0" borderId="14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3" xfId="58" applyFont="1" applyBorder="1" applyAlignment="1">
      <alignment horizontal="center"/>
      <protection/>
    </xf>
    <xf numFmtId="0" fontId="6" fillId="0" borderId="58" xfId="58" applyFont="1" applyBorder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N42:V53"/>
  <sheetViews>
    <sheetView zoomScalePageLayoutView="0" workbookViewId="0" topLeftCell="E31">
      <selection activeCell="T50" sqref="T50"/>
    </sheetView>
  </sheetViews>
  <sheetFormatPr defaultColWidth="9.00390625" defaultRowHeight="12.75"/>
  <cols>
    <col min="14" max="14" width="11.00390625" style="0" customWidth="1"/>
  </cols>
  <sheetData>
    <row r="42" spans="14:22" ht="22.5">
      <c r="N42" s="422" t="s">
        <v>453</v>
      </c>
      <c r="O42" s="422"/>
      <c r="P42" s="422"/>
      <c r="Q42" s="422"/>
      <c r="R42" s="422"/>
      <c r="S42" s="422"/>
      <c r="T42" s="422"/>
      <c r="U42" s="422"/>
      <c r="V42" s="422"/>
    </row>
    <row r="43" spans="14:21" ht="22.5">
      <c r="N43" s="422"/>
      <c r="O43" s="422"/>
      <c r="P43" s="422"/>
      <c r="Q43" s="422"/>
      <c r="R43" s="422"/>
      <c r="S43" s="422"/>
      <c r="T43" s="422"/>
      <c r="U43" s="422"/>
    </row>
    <row r="44" spans="14:22" ht="22.5">
      <c r="N44" s="422" t="s">
        <v>441</v>
      </c>
      <c r="O44" s="422"/>
      <c r="P44" s="422"/>
      <c r="Q44" s="422"/>
      <c r="R44" s="422"/>
      <c r="S44" s="422"/>
      <c r="T44" s="422"/>
      <c r="U44" s="422"/>
      <c r="V44" s="422"/>
    </row>
    <row r="45" spans="14:22" ht="22.5">
      <c r="N45" s="422" t="s">
        <v>348</v>
      </c>
      <c r="O45" s="422"/>
      <c r="P45" s="422"/>
      <c r="Q45" s="422"/>
      <c r="R45" s="422"/>
      <c r="S45" s="422"/>
      <c r="T45" s="422"/>
      <c r="U45" s="422"/>
      <c r="V45" s="422"/>
    </row>
    <row r="47" spans="17:19" ht="12.75">
      <c r="Q47" s="423"/>
      <c r="R47" s="424"/>
      <c r="S47" s="424"/>
    </row>
    <row r="48" spans="17:19" ht="12.75">
      <c r="Q48" s="424"/>
      <c r="R48" s="424"/>
      <c r="S48" s="424"/>
    </row>
    <row r="50" spans="17:19" ht="21" customHeight="1">
      <c r="Q50" s="423"/>
      <c r="R50" s="423"/>
      <c r="S50" s="423"/>
    </row>
    <row r="53" spans="14:16" s="129" customFormat="1" ht="15.75">
      <c r="N53" s="213"/>
      <c r="O53" s="16"/>
      <c r="P53" s="18"/>
    </row>
  </sheetData>
  <sheetProtection/>
  <mergeCells count="6">
    <mergeCell ref="N45:V45"/>
    <mergeCell ref="N43:U43"/>
    <mergeCell ref="N42:V42"/>
    <mergeCell ref="N44:V44"/>
    <mergeCell ref="Q47:S48"/>
    <mergeCell ref="Q50:S50"/>
  </mergeCells>
  <printOptions horizontalCentered="1"/>
  <pageMargins left="0" right="0" top="0" bottom="0" header="0.5118110236220472" footer="0.5118110236220472"/>
  <pageSetup fitToHeight="0" fitToWidth="1"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6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75390625" style="6" customWidth="1"/>
    <col min="2" max="2" width="74.00390625" style="6" customWidth="1"/>
    <col min="3" max="3" width="21.00390625" style="358" customWidth="1"/>
    <col min="4" max="4" width="9.125" style="6" customWidth="1"/>
    <col min="5" max="5" width="12.625" style="6" bestFit="1" customWidth="1"/>
    <col min="6" max="6" width="14.25390625" style="6" bestFit="1" customWidth="1"/>
    <col min="7" max="16384" width="9.125" style="6" customWidth="1"/>
  </cols>
  <sheetData>
    <row r="1" spans="1:3" ht="15.75">
      <c r="A1" s="311"/>
      <c r="B1" s="311"/>
      <c r="C1" s="67"/>
    </row>
    <row r="2" spans="1:3" s="95" customFormat="1" ht="15.75">
      <c r="A2" s="428" t="s">
        <v>499</v>
      </c>
      <c r="B2" s="428"/>
      <c r="C2" s="428"/>
    </row>
    <row r="4" spans="1:3" s="88" customFormat="1" ht="15">
      <c r="A4" s="544"/>
      <c r="B4" s="544"/>
      <c r="C4" s="544"/>
    </row>
    <row r="5" spans="1:3" s="88" customFormat="1" ht="15.75">
      <c r="A5" s="96"/>
      <c r="B5" s="60"/>
      <c r="C5" s="60"/>
    </row>
    <row r="6" spans="1:3" ht="15.75">
      <c r="A6" s="545" t="s">
        <v>322</v>
      </c>
      <c r="B6" s="545"/>
      <c r="C6" s="545"/>
    </row>
    <row r="7" spans="1:3" ht="15.75">
      <c r="A7" s="430" t="s">
        <v>346</v>
      </c>
      <c r="B7" s="430"/>
      <c r="C7" s="430"/>
    </row>
    <row r="8" spans="1:4" ht="15.75">
      <c r="A8" s="430" t="s">
        <v>145</v>
      </c>
      <c r="B8" s="430"/>
      <c r="C8" s="430"/>
      <c r="D8" s="101"/>
    </row>
    <row r="9" spans="1:3" ht="15.75">
      <c r="A9" s="430" t="s">
        <v>443</v>
      </c>
      <c r="B9" s="430"/>
      <c r="C9" s="430"/>
    </row>
    <row r="10" ht="16.5" thickBot="1">
      <c r="C10" s="369" t="s">
        <v>379</v>
      </c>
    </row>
    <row r="11" spans="1:3" ht="15.75">
      <c r="A11" s="102" t="s">
        <v>25</v>
      </c>
      <c r="B11" s="97"/>
      <c r="C11" s="365" t="s">
        <v>16</v>
      </c>
    </row>
    <row r="12" spans="1:3" ht="15.75">
      <c r="A12" s="98"/>
      <c r="B12" s="99" t="s">
        <v>0</v>
      </c>
      <c r="C12" s="364"/>
    </row>
    <row r="13" spans="1:3" ht="34.5" customHeight="1" thickBot="1">
      <c r="A13" s="100" t="s">
        <v>26</v>
      </c>
      <c r="B13" s="103"/>
      <c r="C13" s="363" t="s">
        <v>7</v>
      </c>
    </row>
    <row r="14" spans="1:3" ht="20.25" customHeight="1">
      <c r="A14" s="550" t="s">
        <v>146</v>
      </c>
      <c r="B14" s="550"/>
      <c r="C14" s="550"/>
    </row>
    <row r="15" spans="1:3" ht="20.25" customHeight="1">
      <c r="A15" s="104" t="s">
        <v>27</v>
      </c>
      <c r="B15" s="105" t="s">
        <v>147</v>
      </c>
      <c r="C15" s="368"/>
    </row>
    <row r="16" spans="1:3" ht="20.25" customHeight="1">
      <c r="A16" s="104"/>
      <c r="B16" s="18" t="s">
        <v>148</v>
      </c>
      <c r="C16" s="301">
        <v>23257075</v>
      </c>
    </row>
    <row r="17" spans="1:5" ht="20.25" customHeight="1">
      <c r="A17" s="104"/>
      <c r="B17" s="72" t="s">
        <v>149</v>
      </c>
      <c r="C17" s="368">
        <v>1932827</v>
      </c>
      <c r="D17" s="70"/>
      <c r="E17" s="70"/>
    </row>
    <row r="18" spans="1:3" ht="20.25" customHeight="1">
      <c r="A18" s="104" t="s">
        <v>21</v>
      </c>
      <c r="B18" s="105" t="s">
        <v>150</v>
      </c>
      <c r="C18" s="368">
        <v>845000</v>
      </c>
    </row>
    <row r="19" spans="1:3" ht="20.25" customHeight="1">
      <c r="A19" s="104" t="s">
        <v>28</v>
      </c>
      <c r="B19" s="105" t="s">
        <v>151</v>
      </c>
      <c r="C19" s="368">
        <v>3033593</v>
      </c>
    </row>
    <row r="20" spans="1:3" ht="20.25" customHeight="1">
      <c r="A20" s="104" t="s">
        <v>66</v>
      </c>
      <c r="B20" s="106" t="s">
        <v>152</v>
      </c>
      <c r="C20" s="368">
        <f>SUM(C21:C22)</f>
        <v>0</v>
      </c>
    </row>
    <row r="21" spans="1:5" ht="36" customHeight="1">
      <c r="A21" s="104"/>
      <c r="B21" s="72" t="s">
        <v>153</v>
      </c>
      <c r="C21" s="368"/>
      <c r="D21" s="72"/>
      <c r="E21" s="72"/>
    </row>
    <row r="22" spans="1:3" ht="20.25" customHeight="1">
      <c r="A22" s="104"/>
      <c r="B22" s="18" t="s">
        <v>154</v>
      </c>
      <c r="C22" s="368"/>
    </row>
    <row r="23" spans="1:3" ht="36" customHeight="1">
      <c r="A23" s="107"/>
      <c r="B23" s="108" t="s">
        <v>155</v>
      </c>
      <c r="C23" s="360">
        <f>SUM(C16:C22)</f>
        <v>29068495</v>
      </c>
    </row>
    <row r="24" spans="1:3" ht="21" customHeight="1">
      <c r="A24" s="101" t="s">
        <v>67</v>
      </c>
      <c r="B24" s="105" t="s">
        <v>156</v>
      </c>
      <c r="C24" s="285">
        <v>12031991</v>
      </c>
    </row>
    <row r="25" spans="1:3" ht="21" customHeight="1">
      <c r="A25" s="101" t="s">
        <v>72</v>
      </c>
      <c r="B25" s="105" t="s">
        <v>157</v>
      </c>
      <c r="C25" s="285">
        <v>2195909</v>
      </c>
    </row>
    <row r="26" spans="1:3" ht="21" customHeight="1">
      <c r="A26" s="101" t="s">
        <v>158</v>
      </c>
      <c r="B26" s="370" t="s">
        <v>159</v>
      </c>
      <c r="C26" s="285">
        <v>14539971</v>
      </c>
    </row>
    <row r="27" spans="1:3" ht="21" customHeight="1">
      <c r="A27" s="101" t="s">
        <v>160</v>
      </c>
      <c r="B27" s="370" t="s">
        <v>161</v>
      </c>
      <c r="C27" s="285">
        <v>1375000</v>
      </c>
    </row>
    <row r="28" spans="1:3" ht="21" customHeight="1">
      <c r="A28" s="101" t="s">
        <v>162</v>
      </c>
      <c r="B28" s="370" t="s">
        <v>163</v>
      </c>
      <c r="C28" s="285">
        <f>SUM(C29:C30)</f>
        <v>8884941</v>
      </c>
    </row>
    <row r="29" spans="1:3" ht="15.75">
      <c r="A29" s="101"/>
      <c r="B29" s="367" t="s">
        <v>164</v>
      </c>
      <c r="C29" s="369">
        <v>643865</v>
      </c>
    </row>
    <row r="30" spans="1:5" ht="15.75">
      <c r="A30" s="101"/>
      <c r="B30" s="367" t="s">
        <v>165</v>
      </c>
      <c r="C30" s="358">
        <v>8241076</v>
      </c>
      <c r="E30" s="73"/>
    </row>
    <row r="31" spans="1:6" ht="33.75" customHeight="1">
      <c r="A31" s="107"/>
      <c r="B31" s="108" t="s">
        <v>166</v>
      </c>
      <c r="C31" s="360">
        <f>SUM(C24:C28)</f>
        <v>39027812</v>
      </c>
      <c r="E31" s="73"/>
      <c r="F31" s="73"/>
    </row>
    <row r="32" spans="1:6" ht="21.75" customHeight="1">
      <c r="A32" s="104"/>
      <c r="B32" s="105"/>
      <c r="C32" s="368"/>
      <c r="E32" s="73"/>
      <c r="F32" s="73"/>
    </row>
    <row r="33" spans="1:6" ht="22.5" customHeight="1">
      <c r="A33" s="104"/>
      <c r="B33" s="105"/>
      <c r="C33" s="368"/>
      <c r="E33" s="73"/>
      <c r="F33" s="73"/>
    </row>
    <row r="34" spans="1:6" ht="22.5" customHeight="1">
      <c r="A34" s="104"/>
      <c r="B34" s="105"/>
      <c r="C34" s="368"/>
      <c r="E34" s="73"/>
      <c r="F34" s="73"/>
    </row>
    <row r="35" spans="1:3" ht="19.5" customHeight="1" thickBot="1">
      <c r="A35" s="551"/>
      <c r="B35" s="551"/>
      <c r="C35" s="551"/>
    </row>
    <row r="36" spans="1:3" ht="15.75">
      <c r="A36" s="102" t="s">
        <v>25</v>
      </c>
      <c r="B36" s="97"/>
      <c r="C36" s="365" t="s">
        <v>16</v>
      </c>
    </row>
    <row r="37" spans="1:3" ht="15.75">
      <c r="A37" s="98"/>
      <c r="B37" s="99" t="s">
        <v>0</v>
      </c>
      <c r="C37" s="364"/>
    </row>
    <row r="38" spans="1:3" ht="15.75" customHeight="1" thickBot="1">
      <c r="A38" s="100" t="s">
        <v>26</v>
      </c>
      <c r="B38" s="103"/>
      <c r="C38" s="363" t="s">
        <v>7</v>
      </c>
    </row>
    <row r="39" spans="1:3" ht="21" customHeight="1">
      <c r="A39" s="543" t="s">
        <v>167</v>
      </c>
      <c r="B39" s="543"/>
      <c r="C39" s="543"/>
    </row>
    <row r="40" spans="1:3" ht="21" customHeight="1">
      <c r="A40" s="101" t="s">
        <v>168</v>
      </c>
      <c r="B40" s="53" t="s">
        <v>169</v>
      </c>
      <c r="C40" s="358">
        <v>3836594</v>
      </c>
    </row>
    <row r="41" spans="1:2" ht="21" customHeight="1">
      <c r="A41" s="101" t="s">
        <v>170</v>
      </c>
      <c r="B41" s="53" t="s">
        <v>171</v>
      </c>
    </row>
    <row r="42" spans="1:2" ht="21" customHeight="1">
      <c r="A42" s="101" t="s">
        <v>172</v>
      </c>
      <c r="B42" s="106" t="s">
        <v>173</v>
      </c>
    </row>
    <row r="43" spans="1:2" ht="31.5" customHeight="1">
      <c r="A43" s="101"/>
      <c r="B43" s="83" t="s">
        <v>174</v>
      </c>
    </row>
    <row r="44" spans="1:3" ht="21" customHeight="1">
      <c r="A44" s="101"/>
      <c r="B44" s="46" t="s">
        <v>175</v>
      </c>
      <c r="C44" s="358">
        <v>1000</v>
      </c>
    </row>
    <row r="45" spans="1:5" ht="32.25" customHeight="1">
      <c r="A45" s="107"/>
      <c r="B45" s="108" t="s">
        <v>176</v>
      </c>
      <c r="C45" s="360">
        <f>SUM(C40:C44)</f>
        <v>3837594</v>
      </c>
      <c r="E45" s="73"/>
    </row>
    <row r="46" spans="1:3" ht="21" customHeight="1">
      <c r="A46" s="101" t="s">
        <v>177</v>
      </c>
      <c r="B46" s="53" t="s">
        <v>178</v>
      </c>
      <c r="C46" s="358">
        <v>4569058</v>
      </c>
    </row>
    <row r="47" spans="1:3" ht="21" customHeight="1">
      <c r="A47" s="101" t="s">
        <v>179</v>
      </c>
      <c r="B47" s="53" t="s">
        <v>180</v>
      </c>
      <c r="C47" s="358">
        <f>'4. Kiadások'!M36</f>
        <v>0</v>
      </c>
    </row>
    <row r="48" spans="1:2" ht="18.75" customHeight="1">
      <c r="A48" s="101" t="s">
        <v>181</v>
      </c>
      <c r="B48" s="106" t="s">
        <v>182</v>
      </c>
    </row>
    <row r="49" spans="1:2" ht="33" customHeight="1">
      <c r="A49" s="101"/>
      <c r="B49" s="83" t="s">
        <v>183</v>
      </c>
    </row>
    <row r="50" spans="1:2" ht="18" customHeight="1">
      <c r="A50" s="101"/>
      <c r="B50" s="367" t="s">
        <v>184</v>
      </c>
    </row>
    <row r="51" spans="1:2" ht="18" customHeight="1">
      <c r="A51" s="101"/>
      <c r="B51" s="367" t="s">
        <v>165</v>
      </c>
    </row>
    <row r="52" spans="1:6" s="7" customFormat="1" ht="27" customHeight="1" thickBot="1">
      <c r="A52" s="107"/>
      <c r="B52" s="108" t="s">
        <v>185</v>
      </c>
      <c r="C52" s="360">
        <f>SUM(C46:C51)</f>
        <v>4569058</v>
      </c>
      <c r="F52" s="109"/>
    </row>
    <row r="53" spans="1:3" s="7" customFormat="1" ht="27" customHeight="1" thickBot="1">
      <c r="A53" s="110"/>
      <c r="B53" s="111" t="s">
        <v>186</v>
      </c>
      <c r="C53" s="366">
        <f>C23+C45</f>
        <v>32906089</v>
      </c>
    </row>
    <row r="54" spans="1:6" s="7" customFormat="1" ht="27" customHeight="1" thickBot="1">
      <c r="A54" s="110"/>
      <c r="B54" s="111" t="s">
        <v>187</v>
      </c>
      <c r="C54" s="366">
        <f>C31+C52</f>
        <v>43596870</v>
      </c>
      <c r="F54" s="109"/>
    </row>
    <row r="55" spans="1:3" s="113" customFormat="1" ht="16.5" thickBot="1">
      <c r="A55" s="112"/>
      <c r="B55" s="120"/>
      <c r="C55" s="362"/>
    </row>
    <row r="56" spans="1:3" s="113" customFormat="1" ht="19.5" customHeight="1">
      <c r="A56" s="102" t="s">
        <v>25</v>
      </c>
      <c r="B56" s="546" t="s">
        <v>0</v>
      </c>
      <c r="C56" s="365" t="s">
        <v>16</v>
      </c>
    </row>
    <row r="57" spans="1:3" s="113" customFormat="1" ht="15.75">
      <c r="A57" s="98"/>
      <c r="B57" s="547"/>
      <c r="C57" s="364"/>
    </row>
    <row r="58" spans="1:3" s="113" customFormat="1" ht="12" customHeight="1" thickBot="1">
      <c r="A58" s="100" t="s">
        <v>26</v>
      </c>
      <c r="B58" s="548"/>
      <c r="C58" s="363" t="s">
        <v>7</v>
      </c>
    </row>
    <row r="59" spans="1:3" s="113" customFormat="1" ht="15.75">
      <c r="A59" s="112"/>
      <c r="B59" s="120"/>
      <c r="C59" s="362"/>
    </row>
    <row r="60" spans="1:3" ht="15" customHeight="1">
      <c r="A60" s="549" t="s">
        <v>188</v>
      </c>
      <c r="B60" s="549"/>
      <c r="C60" s="549"/>
    </row>
    <row r="61" spans="1:3" ht="15" customHeight="1">
      <c r="A61" s="114"/>
      <c r="B61" s="114"/>
      <c r="C61" s="114"/>
    </row>
    <row r="62" spans="1:3" ht="20.25" customHeight="1">
      <c r="A62" s="107" t="s">
        <v>189</v>
      </c>
      <c r="B62" s="361" t="s">
        <v>190</v>
      </c>
      <c r="C62" s="360">
        <v>11586277</v>
      </c>
    </row>
    <row r="63" spans="1:3" ht="21" customHeight="1">
      <c r="A63" s="107"/>
      <c r="B63" s="214" t="s">
        <v>191</v>
      </c>
      <c r="C63" s="359">
        <f>SUM(C62:C62)</f>
        <v>11586277</v>
      </c>
    </row>
    <row r="64" spans="1:3" ht="15.75">
      <c r="A64" s="104" t="s">
        <v>192</v>
      </c>
      <c r="B64" s="361" t="s">
        <v>362</v>
      </c>
      <c r="C64" s="360">
        <v>895496</v>
      </c>
    </row>
    <row r="65" spans="1:3" ht="15.75">
      <c r="A65" s="101" t="s">
        <v>193</v>
      </c>
      <c r="B65" s="361" t="s">
        <v>194</v>
      </c>
      <c r="C65" s="360"/>
    </row>
    <row r="66" spans="1:3" s="115" customFormat="1" ht="27" customHeight="1" thickBot="1">
      <c r="A66" s="107"/>
      <c r="B66" s="214" t="s">
        <v>195</v>
      </c>
      <c r="C66" s="359">
        <f>SUM(C64:C65)</f>
        <v>895496</v>
      </c>
    </row>
    <row r="67" spans="1:5" s="115" customFormat="1" ht="27" customHeight="1" thickBot="1">
      <c r="A67" s="116"/>
      <c r="B67" s="117" t="s">
        <v>196</v>
      </c>
      <c r="C67" s="118">
        <f>C53+C63</f>
        <v>44492366</v>
      </c>
      <c r="E67" s="119"/>
    </row>
    <row r="68" spans="1:5" ht="27" customHeight="1" thickBot="1">
      <c r="A68" s="116"/>
      <c r="B68" s="117" t="s">
        <v>197</v>
      </c>
      <c r="C68" s="118">
        <f>C54+C66</f>
        <v>44492366</v>
      </c>
      <c r="E68" s="119"/>
    </row>
  </sheetData>
  <sheetProtection/>
  <mergeCells count="11">
    <mergeCell ref="A35:C35"/>
    <mergeCell ref="A39:C39"/>
    <mergeCell ref="A2:C2"/>
    <mergeCell ref="A4:C4"/>
    <mergeCell ref="A6:C6"/>
    <mergeCell ref="B56:B58"/>
    <mergeCell ref="A60:C60"/>
    <mergeCell ref="A7:C7"/>
    <mergeCell ref="A8:C8"/>
    <mergeCell ref="A9:C9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49"/>
  <sheetViews>
    <sheetView zoomScalePageLayoutView="0" workbookViewId="0" topLeftCell="F1">
      <selection activeCell="Q12" sqref="Q12"/>
    </sheetView>
  </sheetViews>
  <sheetFormatPr defaultColWidth="9.00390625" defaultRowHeight="12.75"/>
  <cols>
    <col min="1" max="1" width="5.125" style="46" customWidth="1"/>
    <col min="2" max="2" width="43.625" style="46" customWidth="1"/>
    <col min="3" max="14" width="15.375" style="285" customWidth="1"/>
    <col min="15" max="15" width="18.875" style="285" customWidth="1"/>
    <col min="16" max="16" width="12.625" style="46" bestFit="1" customWidth="1"/>
    <col min="17" max="16384" width="9.125" style="46" customWidth="1"/>
  </cols>
  <sheetData>
    <row r="1" spans="3:15" s="212" customFormat="1" ht="15.75"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s="74" customFormat="1" ht="15.75">
      <c r="A2" s="479" t="s">
        <v>488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</row>
    <row r="3" ht="15.75">
      <c r="O3" s="401"/>
    </row>
    <row r="4" spans="2:15" ht="15.75"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2:15" ht="15.75"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</row>
    <row r="6" spans="2:15" ht="15.75">
      <c r="B6" s="426" t="s">
        <v>322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2:15" ht="15.75">
      <c r="B7" s="426" t="s">
        <v>214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</row>
    <row r="8" spans="2:15" ht="15.75">
      <c r="B8" s="426" t="s">
        <v>443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</row>
    <row r="9" spans="3:15" ht="16.5" thickBot="1">
      <c r="C9" s="284"/>
      <c r="D9" s="284"/>
      <c r="E9" s="284"/>
      <c r="F9" s="400"/>
      <c r="G9" s="284"/>
      <c r="H9" s="284"/>
      <c r="I9" s="284"/>
      <c r="J9" s="284"/>
      <c r="O9" s="399" t="s">
        <v>372</v>
      </c>
    </row>
    <row r="10" spans="1:15" ht="15.75">
      <c r="A10" s="136" t="s">
        <v>25</v>
      </c>
      <c r="B10" s="137"/>
      <c r="C10" s="398"/>
      <c r="D10" s="397"/>
      <c r="E10" s="396"/>
      <c r="F10" s="395"/>
      <c r="G10" s="395"/>
      <c r="H10" s="395"/>
      <c r="I10" s="395"/>
      <c r="J10" s="395"/>
      <c r="K10" s="394"/>
      <c r="L10" s="394"/>
      <c r="M10" s="394"/>
      <c r="N10" s="393"/>
      <c r="O10" s="392"/>
    </row>
    <row r="11" spans="1:15" ht="15.75">
      <c r="A11" s="138"/>
      <c r="B11" s="139" t="s">
        <v>0</v>
      </c>
      <c r="C11" s="391" t="s">
        <v>215</v>
      </c>
      <c r="D11" s="390" t="s">
        <v>216</v>
      </c>
      <c r="E11" s="388" t="s">
        <v>217</v>
      </c>
      <c r="F11" s="389" t="s">
        <v>218</v>
      </c>
      <c r="G11" s="389" t="s">
        <v>219</v>
      </c>
      <c r="H11" s="389" t="s">
        <v>220</v>
      </c>
      <c r="I11" s="389" t="s">
        <v>221</v>
      </c>
      <c r="J11" s="389" t="s">
        <v>222</v>
      </c>
      <c r="K11" s="389" t="s">
        <v>223</v>
      </c>
      <c r="L11" s="389" t="s">
        <v>224</v>
      </c>
      <c r="M11" s="389" t="s">
        <v>225</v>
      </c>
      <c r="N11" s="388" t="s">
        <v>226</v>
      </c>
      <c r="O11" s="364" t="s">
        <v>211</v>
      </c>
    </row>
    <row r="12" spans="1:15" ht="16.5" thickBot="1">
      <c r="A12" s="140" t="s">
        <v>26</v>
      </c>
      <c r="B12" s="141"/>
      <c r="C12" s="384"/>
      <c r="D12" s="387"/>
      <c r="E12" s="385"/>
      <c r="F12" s="386"/>
      <c r="G12" s="386"/>
      <c r="H12" s="386"/>
      <c r="I12" s="386"/>
      <c r="J12" s="386"/>
      <c r="K12" s="386"/>
      <c r="L12" s="386"/>
      <c r="M12" s="386"/>
      <c r="N12" s="385"/>
      <c r="O12" s="384"/>
    </row>
    <row r="13" spans="1:15" ht="28.5" customHeight="1">
      <c r="A13" s="142"/>
      <c r="B13" s="143" t="s">
        <v>227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6"/>
    </row>
    <row r="14" spans="1:15" ht="28.5" customHeight="1">
      <c r="A14" s="142" t="s">
        <v>27</v>
      </c>
      <c r="B14" s="143" t="s">
        <v>228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6"/>
    </row>
    <row r="15" spans="1:15" ht="28.5" customHeight="1">
      <c r="A15" s="142"/>
      <c r="B15" s="143" t="s">
        <v>229</v>
      </c>
      <c r="C15" s="377">
        <v>1992846</v>
      </c>
      <c r="D15" s="377">
        <v>1992846</v>
      </c>
      <c r="E15" s="377">
        <v>1992846</v>
      </c>
      <c r="F15" s="377">
        <v>2061814</v>
      </c>
      <c r="G15" s="377">
        <v>1992846</v>
      </c>
      <c r="H15" s="377">
        <v>1992846</v>
      </c>
      <c r="I15" s="377">
        <v>1865618</v>
      </c>
      <c r="J15" s="377">
        <v>1878058</v>
      </c>
      <c r="K15" s="377">
        <v>1878058</v>
      </c>
      <c r="L15" s="377">
        <v>1878059</v>
      </c>
      <c r="M15" s="377">
        <v>1865618</v>
      </c>
      <c r="N15" s="377">
        <v>1865620</v>
      </c>
      <c r="O15" s="376">
        <f aca="true" t="shared" si="0" ref="O15:O27">SUM(C15:N15)</f>
        <v>23257075</v>
      </c>
    </row>
    <row r="16" spans="1:15" ht="28.5" customHeight="1">
      <c r="A16" s="142"/>
      <c r="B16" s="143" t="s">
        <v>230</v>
      </c>
      <c r="C16" s="377">
        <v>109545</v>
      </c>
      <c r="D16" s="377">
        <v>109545</v>
      </c>
      <c r="E16" s="377">
        <v>109545</v>
      </c>
      <c r="F16" s="377">
        <v>109547</v>
      </c>
      <c r="G16" s="377">
        <v>109545</v>
      </c>
      <c r="H16" s="377">
        <v>623064</v>
      </c>
      <c r="I16" s="377">
        <v>190509</v>
      </c>
      <c r="J16" s="377">
        <v>190509</v>
      </c>
      <c r="K16" s="377">
        <v>190509</v>
      </c>
      <c r="L16" s="377">
        <v>190509</v>
      </c>
      <c r="M16" s="377"/>
      <c r="N16" s="377"/>
      <c r="O16" s="376">
        <f t="shared" si="0"/>
        <v>1932827</v>
      </c>
    </row>
    <row r="17" spans="1:15" ht="28.5" customHeight="1">
      <c r="A17" s="142" t="s">
        <v>21</v>
      </c>
      <c r="B17" s="143" t="s">
        <v>231</v>
      </c>
      <c r="C17" s="377"/>
      <c r="D17" s="377"/>
      <c r="E17" s="377"/>
      <c r="F17" s="377">
        <v>1000000</v>
      </c>
      <c r="G17" s="377"/>
      <c r="H17" s="377">
        <v>1419111</v>
      </c>
      <c r="I17" s="377"/>
      <c r="J17" s="377"/>
      <c r="K17" s="377">
        <v>1000000</v>
      </c>
      <c r="L17" s="377">
        <v>417483</v>
      </c>
      <c r="M17" s="377"/>
      <c r="N17" s="377"/>
      <c r="O17" s="376">
        <f t="shared" si="0"/>
        <v>3836594</v>
      </c>
    </row>
    <row r="18" spans="1:15" ht="15.75">
      <c r="A18" s="142" t="s">
        <v>28</v>
      </c>
      <c r="B18" s="143" t="s">
        <v>232</v>
      </c>
      <c r="C18" s="377">
        <v>23000</v>
      </c>
      <c r="D18" s="377">
        <v>65000</v>
      </c>
      <c r="E18" s="377">
        <v>397000</v>
      </c>
      <c r="F18" s="377"/>
      <c r="G18" s="377">
        <v>32000</v>
      </c>
      <c r="H18" s="377">
        <v>24000</v>
      </c>
      <c r="I18" s="377"/>
      <c r="J18" s="377">
        <v>184000</v>
      </c>
      <c r="K18" s="377">
        <v>17000</v>
      </c>
      <c r="L18" s="377">
        <v>22000</v>
      </c>
      <c r="M18" s="377">
        <v>9000</v>
      </c>
      <c r="N18" s="377">
        <v>72000</v>
      </c>
      <c r="O18" s="376">
        <f t="shared" si="0"/>
        <v>845000</v>
      </c>
    </row>
    <row r="19" spans="1:17" ht="15.75">
      <c r="A19" s="142" t="s">
        <v>66</v>
      </c>
      <c r="B19" s="143" t="s">
        <v>233</v>
      </c>
      <c r="C19" s="377">
        <v>133356</v>
      </c>
      <c r="D19" s="377">
        <v>133356</v>
      </c>
      <c r="E19" s="377">
        <v>133356</v>
      </c>
      <c r="F19" s="377">
        <v>133356</v>
      </c>
      <c r="G19" s="377">
        <v>133356</v>
      </c>
      <c r="H19" s="377">
        <v>166716</v>
      </c>
      <c r="I19" s="377">
        <v>133356</v>
      </c>
      <c r="J19" s="377">
        <v>133356</v>
      </c>
      <c r="K19" s="377">
        <v>133356</v>
      </c>
      <c r="L19" s="377">
        <v>133356</v>
      </c>
      <c r="M19" s="377">
        <v>1133354</v>
      </c>
      <c r="N19" s="377">
        <v>533319</v>
      </c>
      <c r="O19" s="376">
        <f t="shared" si="0"/>
        <v>3033593</v>
      </c>
      <c r="P19" s="154"/>
      <c r="Q19" s="154"/>
    </row>
    <row r="20" spans="1:15" ht="15.75">
      <c r="A20" s="142" t="s">
        <v>67</v>
      </c>
      <c r="B20" s="144" t="s">
        <v>234</v>
      </c>
      <c r="C20" s="383"/>
      <c r="D20" s="383"/>
      <c r="E20" s="383"/>
      <c r="F20" s="383"/>
      <c r="G20" s="383"/>
      <c r="H20" s="383">
        <v>1000</v>
      </c>
      <c r="I20" s="383"/>
      <c r="J20" s="383"/>
      <c r="K20" s="383"/>
      <c r="L20" s="383"/>
      <c r="M20" s="383"/>
      <c r="N20" s="383"/>
      <c r="O20" s="376">
        <f t="shared" si="0"/>
        <v>1000</v>
      </c>
    </row>
    <row r="21" spans="1:15" ht="15.75">
      <c r="A21" s="142" t="s">
        <v>72</v>
      </c>
      <c r="B21" s="144" t="s">
        <v>152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1"/>
      <c r="O21" s="376">
        <f t="shared" si="0"/>
        <v>0</v>
      </c>
    </row>
    <row r="22" spans="1:15" ht="31.5">
      <c r="A22" s="142"/>
      <c r="B22" s="143" t="s">
        <v>235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80"/>
      <c r="O22" s="376">
        <f t="shared" si="0"/>
        <v>0</v>
      </c>
    </row>
    <row r="23" spans="1:15" ht="17.25" customHeight="1">
      <c r="A23" s="142"/>
      <c r="B23" s="143" t="s">
        <v>236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80"/>
      <c r="O23" s="376">
        <f t="shared" si="0"/>
        <v>0</v>
      </c>
    </row>
    <row r="24" spans="1:15" ht="15.75">
      <c r="A24" s="142" t="s">
        <v>158</v>
      </c>
      <c r="B24" s="144" t="s">
        <v>237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80"/>
      <c r="O24" s="376">
        <f t="shared" si="0"/>
        <v>0</v>
      </c>
    </row>
    <row r="25" spans="1:15" ht="47.25">
      <c r="A25" s="142"/>
      <c r="B25" s="153" t="s">
        <v>238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80"/>
      <c r="O25" s="376">
        <f t="shared" si="0"/>
        <v>0</v>
      </c>
    </row>
    <row r="26" spans="1:15" ht="15.75">
      <c r="A26" s="142"/>
      <c r="B26" s="143" t="s">
        <v>239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80"/>
      <c r="O26" s="376">
        <f t="shared" si="0"/>
        <v>0</v>
      </c>
    </row>
    <row r="27" spans="1:15" ht="15.75">
      <c r="A27" s="142" t="s">
        <v>160</v>
      </c>
      <c r="B27" s="144" t="s">
        <v>240</v>
      </c>
      <c r="C27" s="379">
        <v>1074454</v>
      </c>
      <c r="D27" s="379"/>
      <c r="E27" s="379"/>
      <c r="F27" s="379">
        <v>1352243</v>
      </c>
      <c r="G27" s="379"/>
      <c r="H27" s="379">
        <v>59580</v>
      </c>
      <c r="I27" s="379">
        <v>9100000</v>
      </c>
      <c r="J27" s="379"/>
      <c r="K27" s="379"/>
      <c r="L27" s="379"/>
      <c r="M27" s="379"/>
      <c r="N27" s="380"/>
      <c r="O27" s="376">
        <f t="shared" si="0"/>
        <v>11586277</v>
      </c>
    </row>
    <row r="28" spans="1:15" ht="16.5" thickBot="1">
      <c r="A28" s="145" t="s">
        <v>162</v>
      </c>
      <c r="B28" s="146" t="s">
        <v>241</v>
      </c>
      <c r="C28" s="379"/>
      <c r="D28" s="379">
        <v>12844</v>
      </c>
      <c r="E28" s="379">
        <v>18730</v>
      </c>
      <c r="F28" s="379">
        <v>18000</v>
      </c>
      <c r="G28" s="379">
        <v>33793</v>
      </c>
      <c r="H28" s="379">
        <v>32986</v>
      </c>
      <c r="I28" s="379">
        <v>32679</v>
      </c>
      <c r="J28" s="379">
        <v>347086</v>
      </c>
      <c r="K28" s="379">
        <v>229972</v>
      </c>
      <c r="L28" s="379">
        <v>577169</v>
      </c>
      <c r="M28" s="379">
        <v>194749</v>
      </c>
      <c r="N28" s="379">
        <v>124155</v>
      </c>
      <c r="O28" s="376"/>
    </row>
    <row r="29" spans="1:16" s="16" customFormat="1" ht="27.75" customHeight="1" thickBot="1">
      <c r="A29" s="147"/>
      <c r="B29" s="147" t="s">
        <v>242</v>
      </c>
      <c r="C29" s="375">
        <f aca="true" t="shared" si="1" ref="C29:N29">SUM(C15:C28)</f>
        <v>3333201</v>
      </c>
      <c r="D29" s="375">
        <f t="shared" si="1"/>
        <v>2313591</v>
      </c>
      <c r="E29" s="375">
        <f t="shared" si="1"/>
        <v>2651477</v>
      </c>
      <c r="F29" s="375">
        <f t="shared" si="1"/>
        <v>4674960</v>
      </c>
      <c r="G29" s="375">
        <f t="shared" si="1"/>
        <v>2301540</v>
      </c>
      <c r="H29" s="375">
        <f t="shared" si="1"/>
        <v>4319303</v>
      </c>
      <c r="I29" s="375">
        <f t="shared" si="1"/>
        <v>11322162</v>
      </c>
      <c r="J29" s="375">
        <f t="shared" si="1"/>
        <v>2733009</v>
      </c>
      <c r="K29" s="375">
        <f t="shared" si="1"/>
        <v>3448895</v>
      </c>
      <c r="L29" s="375">
        <f t="shared" si="1"/>
        <v>3218576</v>
      </c>
      <c r="M29" s="375">
        <f t="shared" si="1"/>
        <v>3202721</v>
      </c>
      <c r="N29" s="375">
        <f t="shared" si="1"/>
        <v>2595094</v>
      </c>
      <c r="O29" s="374">
        <f>SUM(O14:O28)</f>
        <v>44492366</v>
      </c>
      <c r="P29" s="79"/>
    </row>
    <row r="30" spans="1:15" ht="15.75">
      <c r="A30" s="148"/>
      <c r="B30" s="149" t="s">
        <v>243</v>
      </c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8"/>
    </row>
    <row r="31" spans="1:16" ht="15.75">
      <c r="A31" s="142" t="s">
        <v>168</v>
      </c>
      <c r="B31" s="144" t="s">
        <v>115</v>
      </c>
      <c r="C31" s="377">
        <v>949342</v>
      </c>
      <c r="D31" s="377">
        <v>949342</v>
      </c>
      <c r="E31" s="377">
        <v>949342</v>
      </c>
      <c r="F31" s="377">
        <v>1489370</v>
      </c>
      <c r="G31" s="377">
        <v>949035</v>
      </c>
      <c r="H31" s="377">
        <v>949649</v>
      </c>
      <c r="I31" s="377">
        <v>1027515</v>
      </c>
      <c r="J31" s="377">
        <v>1027515</v>
      </c>
      <c r="K31" s="377">
        <v>1027515</v>
      </c>
      <c r="L31" s="377">
        <v>1027515</v>
      </c>
      <c r="M31" s="377">
        <v>842924</v>
      </c>
      <c r="N31" s="377">
        <v>842927</v>
      </c>
      <c r="O31" s="376">
        <f>SUM(C31:N31)</f>
        <v>12031991</v>
      </c>
      <c r="P31" s="154"/>
    </row>
    <row r="32" spans="1:15" ht="31.5">
      <c r="A32" s="142" t="s">
        <v>170</v>
      </c>
      <c r="B32" s="153" t="s">
        <v>244</v>
      </c>
      <c r="C32" s="377">
        <v>180679</v>
      </c>
      <c r="D32" s="377">
        <v>180679</v>
      </c>
      <c r="E32" s="377">
        <v>180679</v>
      </c>
      <c r="F32" s="377">
        <v>223138</v>
      </c>
      <c r="G32" s="377">
        <v>150679</v>
      </c>
      <c r="H32" s="377">
        <v>275811</v>
      </c>
      <c r="I32" s="377">
        <v>102932</v>
      </c>
      <c r="J32" s="377">
        <v>183313</v>
      </c>
      <c r="K32" s="377">
        <v>183313</v>
      </c>
      <c r="L32" s="377">
        <v>183313</v>
      </c>
      <c r="M32" s="377">
        <v>183313</v>
      </c>
      <c r="N32" s="377">
        <v>168060</v>
      </c>
      <c r="O32" s="376">
        <f>SUM(C32:N32)</f>
        <v>2195909</v>
      </c>
    </row>
    <row r="33" spans="1:17" ht="15.75">
      <c r="A33" s="142" t="s">
        <v>172</v>
      </c>
      <c r="B33" s="144" t="s">
        <v>117</v>
      </c>
      <c r="C33" s="377">
        <v>1044100</v>
      </c>
      <c r="D33" s="377">
        <v>1044100</v>
      </c>
      <c r="E33" s="377">
        <v>1044100</v>
      </c>
      <c r="F33" s="377">
        <v>1560070</v>
      </c>
      <c r="G33" s="377">
        <v>1044100</v>
      </c>
      <c r="H33" s="377">
        <v>1545639</v>
      </c>
      <c r="I33" s="377">
        <v>1110096</v>
      </c>
      <c r="J33" s="377">
        <v>1231389</v>
      </c>
      <c r="K33" s="377">
        <v>1537879</v>
      </c>
      <c r="L33" s="377">
        <v>1231390</v>
      </c>
      <c r="M33" s="377">
        <v>1103004</v>
      </c>
      <c r="N33" s="377">
        <v>1044104</v>
      </c>
      <c r="O33" s="376">
        <f>SUM(C33:N33)</f>
        <v>14539971</v>
      </c>
      <c r="Q33" s="216"/>
    </row>
    <row r="34" spans="1:15" ht="15.75">
      <c r="A34" s="142" t="s">
        <v>177</v>
      </c>
      <c r="B34" s="144" t="s">
        <v>118</v>
      </c>
      <c r="C34" s="377">
        <v>21000</v>
      </c>
      <c r="D34" s="377">
        <v>21000</v>
      </c>
      <c r="E34" s="377">
        <v>21000</v>
      </c>
      <c r="F34" s="377">
        <v>21000</v>
      </c>
      <c r="G34" s="377">
        <v>21000</v>
      </c>
      <c r="H34" s="377">
        <v>21000</v>
      </c>
      <c r="I34" s="377">
        <v>21000</v>
      </c>
      <c r="J34" s="377">
        <v>167000</v>
      </c>
      <c r="K34" s="377">
        <v>86200</v>
      </c>
      <c r="L34" s="377">
        <v>21000</v>
      </c>
      <c r="M34" s="377">
        <v>413800</v>
      </c>
      <c r="N34" s="377">
        <v>540000</v>
      </c>
      <c r="O34" s="376">
        <f>SUM(C34:N34)</f>
        <v>1375000</v>
      </c>
    </row>
    <row r="35" spans="1:15" ht="15.75">
      <c r="A35" s="142" t="s">
        <v>179</v>
      </c>
      <c r="B35" s="144" t="s">
        <v>245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6"/>
    </row>
    <row r="36" spans="1:16" ht="15.75">
      <c r="A36" s="142"/>
      <c r="B36" s="144" t="s">
        <v>247</v>
      </c>
      <c r="C36" s="377">
        <v>112000</v>
      </c>
      <c r="D36" s="377">
        <v>75000</v>
      </c>
      <c r="E36" s="377">
        <v>43000</v>
      </c>
      <c r="F36" s="377">
        <v>49000</v>
      </c>
      <c r="G36" s="377">
        <v>93000</v>
      </c>
      <c r="H36" s="377">
        <v>20865</v>
      </c>
      <c r="I36" s="377">
        <v>46000</v>
      </c>
      <c r="J36" s="377">
        <v>78000</v>
      </c>
      <c r="K36" s="377">
        <v>43000</v>
      </c>
      <c r="L36" s="377">
        <v>34000</v>
      </c>
      <c r="M36" s="377">
        <v>50000</v>
      </c>
      <c r="N36" s="377"/>
      <c r="O36" s="376">
        <f aca="true" t="shared" si="2" ref="O36:O45">SUM(C36:N36)</f>
        <v>643865</v>
      </c>
      <c r="P36" s="154"/>
    </row>
    <row r="37" spans="1:15" ht="15.75">
      <c r="A37" s="142" t="s">
        <v>181</v>
      </c>
      <c r="B37" s="144" t="s">
        <v>121</v>
      </c>
      <c r="C37" s="377"/>
      <c r="D37" s="377"/>
      <c r="E37" s="377">
        <v>295616</v>
      </c>
      <c r="F37" s="377">
        <v>1113366</v>
      </c>
      <c r="G37" s="377"/>
      <c r="H37" s="377">
        <v>1450000</v>
      </c>
      <c r="I37" s="377">
        <v>426090</v>
      </c>
      <c r="J37" s="377"/>
      <c r="K37" s="377">
        <v>381000</v>
      </c>
      <c r="L37" s="377">
        <v>293306</v>
      </c>
      <c r="M37" s="377">
        <v>609680</v>
      </c>
      <c r="N37" s="377"/>
      <c r="O37" s="376">
        <f t="shared" si="2"/>
        <v>4569058</v>
      </c>
    </row>
    <row r="38" spans="1:15" ht="15.75">
      <c r="A38" s="142" t="s">
        <v>189</v>
      </c>
      <c r="B38" s="144" t="s">
        <v>45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6">
        <f t="shared" si="2"/>
        <v>0</v>
      </c>
    </row>
    <row r="39" spans="1:15" ht="20.25" customHeight="1">
      <c r="A39" s="142" t="s">
        <v>192</v>
      </c>
      <c r="B39" s="144" t="s">
        <v>182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6">
        <f t="shared" si="2"/>
        <v>0</v>
      </c>
    </row>
    <row r="40" spans="1:15" ht="20.25" customHeight="1">
      <c r="A40" s="142"/>
      <c r="B40" s="144" t="s">
        <v>246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6">
        <f t="shared" si="2"/>
        <v>0</v>
      </c>
    </row>
    <row r="41" spans="1:15" ht="15.75">
      <c r="A41" s="142"/>
      <c r="B41" s="144" t="s">
        <v>247</v>
      </c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6">
        <f t="shared" si="2"/>
        <v>0</v>
      </c>
    </row>
    <row r="42" spans="1:15" ht="15.75">
      <c r="A42" s="142" t="s">
        <v>193</v>
      </c>
      <c r="B42" s="144" t="s">
        <v>114</v>
      </c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6">
        <f t="shared" si="2"/>
        <v>0</v>
      </c>
    </row>
    <row r="43" spans="1:15" ht="15.75">
      <c r="A43" s="142"/>
      <c r="B43" s="144" t="s">
        <v>363</v>
      </c>
      <c r="C43" s="377">
        <v>895496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6">
        <f t="shared" si="2"/>
        <v>895496</v>
      </c>
    </row>
    <row r="44" spans="1:15" ht="15.75">
      <c r="A44" s="142"/>
      <c r="B44" s="144" t="s">
        <v>248</v>
      </c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6">
        <f t="shared" si="2"/>
        <v>0</v>
      </c>
    </row>
    <row r="45" spans="1:16" ht="16.5" thickBot="1">
      <c r="A45" s="142" t="s">
        <v>249</v>
      </c>
      <c r="B45" s="144" t="s">
        <v>250</v>
      </c>
      <c r="C45" s="377"/>
      <c r="D45" s="377"/>
      <c r="E45" s="377"/>
      <c r="F45" s="377"/>
      <c r="G45" s="377"/>
      <c r="H45" s="377"/>
      <c r="I45" s="377">
        <v>7577244</v>
      </c>
      <c r="J45" s="377">
        <v>45792</v>
      </c>
      <c r="K45" s="377">
        <v>189988</v>
      </c>
      <c r="L45" s="377">
        <v>428052</v>
      </c>
      <c r="M45" s="377"/>
      <c r="N45" s="377"/>
      <c r="O45" s="376">
        <f t="shared" si="2"/>
        <v>8241076</v>
      </c>
      <c r="P45" s="154"/>
    </row>
    <row r="46" spans="1:19" s="16" customFormat="1" ht="24" customHeight="1" thickBot="1">
      <c r="A46" s="147"/>
      <c r="B46" s="147" t="s">
        <v>251</v>
      </c>
      <c r="C46" s="375">
        <f aca="true" t="shared" si="3" ref="C46:O46">SUM(C31:C45)</f>
        <v>3202617</v>
      </c>
      <c r="D46" s="375">
        <f t="shared" si="3"/>
        <v>2270121</v>
      </c>
      <c r="E46" s="375">
        <f t="shared" si="3"/>
        <v>2533737</v>
      </c>
      <c r="F46" s="375">
        <f t="shared" si="3"/>
        <v>4455944</v>
      </c>
      <c r="G46" s="375">
        <f t="shared" si="3"/>
        <v>2257814</v>
      </c>
      <c r="H46" s="375">
        <f t="shared" si="3"/>
        <v>4262964</v>
      </c>
      <c r="I46" s="375">
        <f t="shared" si="3"/>
        <v>10310877</v>
      </c>
      <c r="J46" s="375">
        <f t="shared" si="3"/>
        <v>2733009</v>
      </c>
      <c r="K46" s="375">
        <f t="shared" si="3"/>
        <v>3448895</v>
      </c>
      <c r="L46" s="375">
        <f t="shared" si="3"/>
        <v>3218576</v>
      </c>
      <c r="M46" s="375">
        <f t="shared" si="3"/>
        <v>3202721</v>
      </c>
      <c r="N46" s="375">
        <f t="shared" si="3"/>
        <v>2595091</v>
      </c>
      <c r="O46" s="374">
        <f t="shared" si="3"/>
        <v>44492366</v>
      </c>
      <c r="S46" s="150"/>
    </row>
    <row r="47" spans="1:15" ht="26.25" customHeight="1" thickBot="1">
      <c r="A47" s="151"/>
      <c r="B47" s="152" t="s">
        <v>252</v>
      </c>
      <c r="C47" s="373">
        <f aca="true" t="shared" si="4" ref="C47:N47">C29-C46</f>
        <v>130584</v>
      </c>
      <c r="D47" s="373">
        <f t="shared" si="4"/>
        <v>43470</v>
      </c>
      <c r="E47" s="373">
        <f t="shared" si="4"/>
        <v>117740</v>
      </c>
      <c r="F47" s="373">
        <f t="shared" si="4"/>
        <v>219016</v>
      </c>
      <c r="G47" s="373">
        <f t="shared" si="4"/>
        <v>43726</v>
      </c>
      <c r="H47" s="373">
        <f t="shared" si="4"/>
        <v>56339</v>
      </c>
      <c r="I47" s="373">
        <f t="shared" si="4"/>
        <v>1011285</v>
      </c>
      <c r="J47" s="373">
        <f t="shared" si="4"/>
        <v>0</v>
      </c>
      <c r="K47" s="373">
        <f t="shared" si="4"/>
        <v>0</v>
      </c>
      <c r="L47" s="373">
        <f t="shared" si="4"/>
        <v>0</v>
      </c>
      <c r="M47" s="373">
        <f t="shared" si="4"/>
        <v>0</v>
      </c>
      <c r="N47" s="373">
        <f t="shared" si="4"/>
        <v>3</v>
      </c>
      <c r="O47" s="372"/>
    </row>
    <row r="49" spans="3:14" ht="15.75"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</row>
  </sheetData>
  <sheetProtection/>
  <mergeCells count="6">
    <mergeCell ref="A2:O2"/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8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8.125" style="20" customWidth="1"/>
    <col min="2" max="2" width="50.875" style="20" customWidth="1"/>
    <col min="3" max="3" width="17.875" style="20" customWidth="1"/>
    <col min="4" max="4" width="4.875" style="20" customWidth="1"/>
    <col min="5" max="16384" width="9.125" style="20" customWidth="1"/>
  </cols>
  <sheetData>
    <row r="1" spans="1:5" ht="15.75">
      <c r="A1" s="479" t="s">
        <v>495</v>
      </c>
      <c r="B1" s="479"/>
      <c r="C1" s="479"/>
      <c r="D1" s="479"/>
      <c r="E1" s="19"/>
    </row>
    <row r="2" spans="1:5" ht="15.75">
      <c r="A2" s="21"/>
      <c r="B2" s="21"/>
      <c r="C2" s="21"/>
      <c r="D2" s="22"/>
      <c r="E2" s="19"/>
    </row>
    <row r="3" spans="1:5" ht="18.75" customHeight="1">
      <c r="A3" s="552"/>
      <c r="B3" s="552"/>
      <c r="C3" s="552"/>
      <c r="D3" s="22"/>
      <c r="E3" s="19"/>
    </row>
    <row r="4" spans="1:5" ht="15.75">
      <c r="A4" s="552" t="s">
        <v>322</v>
      </c>
      <c r="B4" s="552"/>
      <c r="C4" s="552"/>
      <c r="D4" s="552"/>
      <c r="E4" s="19"/>
    </row>
    <row r="5" spans="1:5" ht="15.75">
      <c r="A5" s="552" t="s">
        <v>339</v>
      </c>
      <c r="B5" s="552"/>
      <c r="C5" s="552"/>
      <c r="D5" s="552"/>
      <c r="E5" s="19"/>
    </row>
    <row r="6" spans="1:5" ht="15.75">
      <c r="A6" s="552" t="s">
        <v>448</v>
      </c>
      <c r="B6" s="552"/>
      <c r="C6" s="552"/>
      <c r="D6" s="552"/>
      <c r="E6" s="19"/>
    </row>
    <row r="7" spans="1:5" ht="15.75">
      <c r="A7" s="21"/>
      <c r="B7" s="21"/>
      <c r="C7" s="21"/>
      <c r="D7" s="19"/>
      <c r="E7" s="19"/>
    </row>
    <row r="8" spans="1:5" ht="15.75">
      <c r="A8" s="21"/>
      <c r="B8" s="21"/>
      <c r="C8" s="21"/>
      <c r="D8" s="19"/>
      <c r="E8" s="19"/>
    </row>
    <row r="9" spans="1:5" ht="15.75">
      <c r="A9" s="21"/>
      <c r="B9" s="21"/>
      <c r="C9" s="21"/>
      <c r="D9" s="19"/>
      <c r="E9" s="19"/>
    </row>
    <row r="10" spans="1:5" ht="15.75">
      <c r="A10" s="21"/>
      <c r="B10" s="21"/>
      <c r="C10" s="21"/>
      <c r="D10" s="19"/>
      <c r="E10" s="19"/>
    </row>
    <row r="11" spans="1:5" ht="15.75">
      <c r="A11" s="263" t="s">
        <v>27</v>
      </c>
      <c r="B11" s="23" t="s">
        <v>9</v>
      </c>
      <c r="C11" s="21"/>
      <c r="D11" s="19"/>
      <c r="E11" s="19"/>
    </row>
    <row r="12" spans="1:5" ht="10.5" customHeight="1">
      <c r="A12" s="263"/>
      <c r="B12" s="23"/>
      <c r="C12" s="21"/>
      <c r="D12" s="19"/>
      <c r="E12" s="19"/>
    </row>
    <row r="13" spans="1:5" ht="12" customHeight="1">
      <c r="A13" s="263"/>
      <c r="B13" s="23"/>
      <c r="C13" s="24"/>
      <c r="D13" s="19"/>
      <c r="E13" s="19"/>
    </row>
    <row r="14" spans="1:3" s="27" customFormat="1" ht="15">
      <c r="A14" s="264" t="s">
        <v>395</v>
      </c>
      <c r="B14" s="25" t="s">
        <v>10</v>
      </c>
      <c r="C14" s="26"/>
    </row>
    <row r="15" spans="1:5" ht="19.5" customHeight="1">
      <c r="A15" s="265" t="s">
        <v>404</v>
      </c>
      <c r="B15" s="19" t="s">
        <v>11</v>
      </c>
      <c r="C15" s="28">
        <v>1740000</v>
      </c>
      <c r="D15" s="19" t="s">
        <v>1</v>
      </c>
      <c r="E15" s="19"/>
    </row>
    <row r="16" spans="1:5" ht="19.5" customHeight="1">
      <c r="A16" s="262"/>
      <c r="B16" s="22" t="s">
        <v>12</v>
      </c>
      <c r="C16" s="29">
        <f>SUM(C15)</f>
        <v>1740000</v>
      </c>
      <c r="D16" s="22" t="s">
        <v>1</v>
      </c>
      <c r="E16" s="19"/>
    </row>
    <row r="17" spans="1:5" ht="19.5" customHeight="1">
      <c r="A17" s="19"/>
      <c r="B17" s="22"/>
      <c r="C17" s="29"/>
      <c r="D17" s="22"/>
      <c r="E17" s="19"/>
    </row>
    <row r="18" spans="1:5" ht="19.5" customHeight="1">
      <c r="A18" s="19"/>
      <c r="B18" s="22"/>
      <c r="C18" s="29"/>
      <c r="D18" s="22"/>
      <c r="E18" s="19"/>
    </row>
    <row r="19" spans="1:5" ht="10.5" customHeight="1">
      <c r="A19" s="19"/>
      <c r="B19" s="22"/>
      <c r="C19" s="29"/>
      <c r="D19" s="22"/>
      <c r="E19" s="19"/>
    </row>
    <row r="20" spans="1:5" ht="15.75">
      <c r="A20" s="19"/>
      <c r="B20" s="30"/>
      <c r="C20" s="29"/>
      <c r="D20" s="19"/>
      <c r="E20" s="19"/>
    </row>
    <row r="21" spans="1:5" ht="18">
      <c r="A21" s="19"/>
      <c r="B21" s="19"/>
      <c r="C21" s="31"/>
      <c r="D21" s="19"/>
      <c r="E21" s="19"/>
    </row>
    <row r="22" spans="1:5" s="32" customFormat="1" ht="15.75">
      <c r="A22" s="22"/>
      <c r="B22" s="22"/>
      <c r="C22" s="29"/>
      <c r="D22" s="22"/>
      <c r="E22" s="22"/>
    </row>
    <row r="23" spans="1:5" ht="15.75">
      <c r="A23" s="19"/>
      <c r="B23" s="19"/>
      <c r="C23" s="19"/>
      <c r="D23" s="19"/>
      <c r="E23" s="19"/>
    </row>
    <row r="24" spans="1:5" ht="15.75">
      <c r="A24" s="19"/>
      <c r="B24" s="61"/>
      <c r="C24" s="19"/>
      <c r="D24" s="19"/>
      <c r="E24" s="19"/>
    </row>
    <row r="25" spans="1:5" ht="15.75">
      <c r="A25" s="19"/>
      <c r="B25" s="19"/>
      <c r="C25" s="19"/>
      <c r="D25" s="19"/>
      <c r="E25" s="19"/>
    </row>
    <row r="26" spans="1:5" ht="15.75">
      <c r="A26" s="19"/>
      <c r="B26" s="19"/>
      <c r="C26" s="19"/>
      <c r="D26" s="19"/>
      <c r="E26" s="19"/>
    </row>
    <row r="27" spans="1:5" ht="15.75">
      <c r="A27" s="19"/>
      <c r="B27" s="19"/>
      <c r="C27" s="19"/>
      <c r="D27" s="19"/>
      <c r="E27" s="19"/>
    </row>
    <row r="28" spans="1:5" ht="15.75">
      <c r="A28" s="19"/>
      <c r="B28" s="19"/>
      <c r="C28" s="19"/>
      <c r="D28" s="19"/>
      <c r="E28" s="19"/>
    </row>
    <row r="29" spans="1:5" ht="15.75">
      <c r="A29" s="19"/>
      <c r="B29" s="19"/>
      <c r="C29" s="19"/>
      <c r="D29" s="19"/>
      <c r="E29" s="19"/>
    </row>
    <row r="30" spans="1:5" ht="15.75">
      <c r="A30" s="19"/>
      <c r="B30" s="19"/>
      <c r="C30" s="19"/>
      <c r="D30" s="19"/>
      <c r="E30" s="19"/>
    </row>
    <row r="31" spans="1:5" ht="15.75">
      <c r="A31" s="19"/>
      <c r="B31" s="19"/>
      <c r="C31" s="19"/>
      <c r="D31" s="19"/>
      <c r="E31" s="19"/>
    </row>
    <row r="32" spans="1:5" ht="15.75">
      <c r="A32" s="19"/>
      <c r="B32" s="19"/>
      <c r="C32" s="19"/>
      <c r="D32" s="19"/>
      <c r="E32" s="19"/>
    </row>
  </sheetData>
  <sheetProtection/>
  <mergeCells count="5">
    <mergeCell ref="A6:D6"/>
    <mergeCell ref="A4:D4"/>
    <mergeCell ref="A5:D5"/>
    <mergeCell ref="A3:C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96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629"/>
      <c r="L1" s="629"/>
      <c r="M1" s="629"/>
    </row>
    <row r="2" spans="1:13" ht="12.7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spans="1:13" ht="15.75">
      <c r="A3" s="479" t="s">
        <v>496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ht="15.75">
      <c r="A4" s="9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46" customFormat="1" ht="15.75">
      <c r="A5" s="426" t="s">
        <v>322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</row>
    <row r="6" spans="1:13" s="46" customFormat="1" ht="15.75">
      <c r="A6" s="426" t="s">
        <v>256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</row>
    <row r="7" spans="1:13" s="46" customFormat="1" ht="15.75">
      <c r="A7" s="426" t="s">
        <v>443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</row>
    <row r="8" spans="1:13" ht="12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s="46" customFormat="1" ht="15.75">
      <c r="A9" s="159" t="s">
        <v>257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13" ht="12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ht="15.75">
      <c r="A11" s="160" t="s">
        <v>258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2" customHeight="1" thickBo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16.5" thickBot="1">
      <c r="A13" s="571" t="s">
        <v>259</v>
      </c>
      <c r="B13" s="572"/>
      <c r="C13" s="572"/>
      <c r="D13" s="623" t="s">
        <v>260</v>
      </c>
      <c r="E13" s="624"/>
      <c r="F13" s="625"/>
      <c r="G13" s="623" t="s">
        <v>261</v>
      </c>
      <c r="H13" s="624"/>
      <c r="I13" s="625"/>
      <c r="J13" s="623" t="s">
        <v>262</v>
      </c>
      <c r="K13" s="624"/>
      <c r="L13" s="625"/>
      <c r="M13" s="577" t="s">
        <v>263</v>
      </c>
    </row>
    <row r="14" spans="1:13" ht="15.75">
      <c r="A14" s="573"/>
      <c r="B14" s="574"/>
      <c r="C14" s="574"/>
      <c r="D14" s="161" t="s">
        <v>264</v>
      </c>
      <c r="E14" s="162" t="s">
        <v>265</v>
      </c>
      <c r="F14" s="163" t="s">
        <v>266</v>
      </c>
      <c r="G14" s="162" t="s">
        <v>267</v>
      </c>
      <c r="H14" s="162" t="s">
        <v>265</v>
      </c>
      <c r="I14" s="163" t="s">
        <v>268</v>
      </c>
      <c r="J14" s="162" t="s">
        <v>267</v>
      </c>
      <c r="K14" s="163" t="s">
        <v>265</v>
      </c>
      <c r="L14" s="162" t="s">
        <v>268</v>
      </c>
      <c r="M14" s="578"/>
    </row>
    <row r="15" spans="1:13" ht="16.5" thickBot="1">
      <c r="A15" s="573"/>
      <c r="B15" s="574"/>
      <c r="C15" s="574"/>
      <c r="D15" s="164" t="s">
        <v>269</v>
      </c>
      <c r="E15" s="165" t="s">
        <v>270</v>
      </c>
      <c r="F15" s="166" t="s">
        <v>4</v>
      </c>
      <c r="G15" s="167" t="s">
        <v>269</v>
      </c>
      <c r="H15" s="165" t="s">
        <v>270</v>
      </c>
      <c r="I15" s="166" t="s">
        <v>4</v>
      </c>
      <c r="J15" s="167" t="s">
        <v>269</v>
      </c>
      <c r="K15" s="166" t="s">
        <v>270</v>
      </c>
      <c r="L15" s="165" t="s">
        <v>4</v>
      </c>
      <c r="M15" s="579"/>
    </row>
    <row r="16" spans="1:13" ht="7.5" customHeight="1">
      <c r="A16" s="636"/>
      <c r="B16" s="637"/>
      <c r="C16" s="638"/>
      <c r="D16" s="619"/>
      <c r="E16" s="599"/>
      <c r="F16" s="602"/>
      <c r="G16" s="630"/>
      <c r="H16" s="633"/>
      <c r="I16" s="627"/>
      <c r="J16" s="599"/>
      <c r="K16" s="599"/>
      <c r="L16" s="599"/>
      <c r="M16" s="622"/>
    </row>
    <row r="17" spans="1:13" ht="7.5" customHeight="1">
      <c r="A17" s="639"/>
      <c r="B17" s="640"/>
      <c r="C17" s="641"/>
      <c r="D17" s="620"/>
      <c r="E17" s="563"/>
      <c r="F17" s="580"/>
      <c r="G17" s="631"/>
      <c r="H17" s="634"/>
      <c r="I17" s="563"/>
      <c r="J17" s="563"/>
      <c r="K17" s="563"/>
      <c r="L17" s="563"/>
      <c r="M17" s="563"/>
    </row>
    <row r="18" spans="1:13" ht="15.75" customHeight="1" thickBot="1">
      <c r="A18" s="642"/>
      <c r="B18" s="643"/>
      <c r="C18" s="644"/>
      <c r="D18" s="621"/>
      <c r="E18" s="600"/>
      <c r="F18" s="603"/>
      <c r="G18" s="632"/>
      <c r="H18" s="635"/>
      <c r="I18" s="628"/>
      <c r="J18" s="600"/>
      <c r="K18" s="600"/>
      <c r="L18" s="600"/>
      <c r="M18" s="600"/>
    </row>
    <row r="19" spans="1:13" s="82" customFormat="1" ht="12.75" customHeight="1">
      <c r="A19" s="567" t="s">
        <v>2</v>
      </c>
      <c r="B19" s="592"/>
      <c r="C19" s="568"/>
      <c r="D19" s="595"/>
      <c r="E19" s="595"/>
      <c r="F19" s="597">
        <f>SUM(F16)</f>
        <v>0</v>
      </c>
      <c r="G19" s="595"/>
      <c r="H19" s="595"/>
      <c r="I19" s="595"/>
      <c r="J19" s="595"/>
      <c r="K19" s="595"/>
      <c r="L19" s="595"/>
      <c r="M19" s="626">
        <f>M16</f>
        <v>0</v>
      </c>
    </row>
    <row r="20" spans="1:13" s="82" customFormat="1" ht="13.5" customHeight="1" thickBot="1">
      <c r="A20" s="569"/>
      <c r="B20" s="593"/>
      <c r="C20" s="570"/>
      <c r="D20" s="596"/>
      <c r="E20" s="596"/>
      <c r="F20" s="598"/>
      <c r="G20" s="596"/>
      <c r="H20" s="596"/>
      <c r="I20" s="596"/>
      <c r="J20" s="596"/>
      <c r="K20" s="596"/>
      <c r="L20" s="596"/>
      <c r="M20" s="596"/>
    </row>
    <row r="21" spans="1:13" ht="12" customHeight="1">
      <c r="A21" s="158"/>
      <c r="B21" s="158"/>
      <c r="C21" s="158"/>
      <c r="D21" s="158"/>
      <c r="E21" s="158"/>
      <c r="F21" s="168"/>
      <c r="G21" s="158"/>
      <c r="H21" s="158"/>
      <c r="I21" s="158"/>
      <c r="J21" s="158"/>
      <c r="K21" s="158"/>
      <c r="L21" s="158"/>
      <c r="M21" s="158"/>
    </row>
    <row r="22" spans="1:6" s="160" customFormat="1" ht="12" customHeight="1">
      <c r="A22" s="160" t="s">
        <v>271</v>
      </c>
      <c r="F22" s="169"/>
    </row>
    <row r="23" spans="1:13" ht="13.5" customHeight="1">
      <c r="A23" s="170" t="s">
        <v>272</v>
      </c>
      <c r="B23" s="170"/>
      <c r="C23" s="170"/>
      <c r="D23" s="170"/>
      <c r="E23" s="170"/>
      <c r="F23" s="171"/>
      <c r="G23" s="172" t="s">
        <v>4</v>
      </c>
      <c r="H23" s="158"/>
      <c r="I23" s="158"/>
      <c r="J23" s="158"/>
      <c r="K23" s="158"/>
      <c r="L23" s="158"/>
      <c r="M23" s="158"/>
    </row>
    <row r="24" spans="1:13" ht="13.5" customHeight="1">
      <c r="A24" s="170" t="s">
        <v>273</v>
      </c>
      <c r="B24" s="170"/>
      <c r="C24" s="170"/>
      <c r="D24" s="170"/>
      <c r="E24" s="170"/>
      <c r="F24" s="171"/>
      <c r="G24" s="172" t="s">
        <v>4</v>
      </c>
      <c r="H24" s="158"/>
      <c r="I24" s="158"/>
      <c r="J24" s="158"/>
      <c r="K24" s="158"/>
      <c r="L24" s="158"/>
      <c r="M24" s="158"/>
    </row>
    <row r="25" spans="1:13" ht="13.5" customHeight="1">
      <c r="A25" s="170" t="s">
        <v>274</v>
      </c>
      <c r="B25" s="170"/>
      <c r="C25" s="170"/>
      <c r="D25" s="170"/>
      <c r="E25" s="170"/>
      <c r="F25" s="173"/>
      <c r="G25" s="174" t="s">
        <v>4</v>
      </c>
      <c r="H25" s="158"/>
      <c r="I25" s="158"/>
      <c r="J25" s="158"/>
      <c r="K25" s="158"/>
      <c r="L25" s="158"/>
      <c r="M25" s="158"/>
    </row>
    <row r="26" spans="1:13" ht="13.5" customHeight="1">
      <c r="A26" s="170" t="s">
        <v>275</v>
      </c>
      <c r="B26" s="170"/>
      <c r="C26" s="170"/>
      <c r="D26" s="170"/>
      <c r="E26" s="170"/>
      <c r="F26" s="175">
        <f>SUM(F23:F25)</f>
        <v>0</v>
      </c>
      <c r="G26" s="176" t="s">
        <v>4</v>
      </c>
      <c r="H26" s="158"/>
      <c r="I26" s="158"/>
      <c r="J26" s="158"/>
      <c r="K26" s="158"/>
      <c r="L26" s="158"/>
      <c r="M26" s="158"/>
    </row>
    <row r="27" spans="1:13" ht="13.5" customHeight="1">
      <c r="A27" s="170"/>
      <c r="B27" s="170"/>
      <c r="C27" s="170"/>
      <c r="D27" s="170"/>
      <c r="E27" s="170"/>
      <c r="F27" s="175"/>
      <c r="G27" s="176"/>
      <c r="H27" s="158"/>
      <c r="I27" s="158"/>
      <c r="J27" s="158"/>
      <c r="K27" s="158"/>
      <c r="L27" s="158"/>
      <c r="M27" s="158"/>
    </row>
    <row r="28" spans="1:13" ht="15.75">
      <c r="A28" s="160" t="s">
        <v>276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3.5" customHeight="1">
      <c r="A29" s="170"/>
      <c r="B29" s="170"/>
      <c r="C29" s="170"/>
      <c r="D29" s="170"/>
      <c r="E29" s="170"/>
      <c r="F29" s="175"/>
      <c r="G29" s="176"/>
      <c r="H29" s="158"/>
      <c r="I29" s="158"/>
      <c r="J29" s="158"/>
      <c r="K29" s="158"/>
      <c r="L29" s="158"/>
      <c r="M29" s="158"/>
    </row>
    <row r="30" spans="1:13" ht="13.5" customHeight="1" thickBot="1">
      <c r="A30" s="170"/>
      <c r="B30" s="170"/>
      <c r="C30" s="170"/>
      <c r="D30" s="170"/>
      <c r="E30" s="170"/>
      <c r="F30" s="175"/>
      <c r="G30" s="176"/>
      <c r="H30" s="158"/>
      <c r="I30" s="158"/>
      <c r="J30" s="158"/>
      <c r="K30" s="158"/>
      <c r="L30" s="158"/>
      <c r="M30" s="158"/>
    </row>
    <row r="31" spans="1:13" ht="16.5" thickBot="1">
      <c r="A31" s="571" t="s">
        <v>259</v>
      </c>
      <c r="B31" s="572"/>
      <c r="C31" s="572"/>
      <c r="D31" s="623" t="s">
        <v>260</v>
      </c>
      <c r="E31" s="624"/>
      <c r="F31" s="625"/>
      <c r="G31" s="623" t="s">
        <v>261</v>
      </c>
      <c r="H31" s="624"/>
      <c r="I31" s="625"/>
      <c r="J31" s="623" t="s">
        <v>262</v>
      </c>
      <c r="K31" s="624"/>
      <c r="L31" s="625"/>
      <c r="M31" s="577" t="s">
        <v>263</v>
      </c>
    </row>
    <row r="32" spans="1:13" ht="15.75">
      <c r="A32" s="573"/>
      <c r="B32" s="574"/>
      <c r="C32" s="574"/>
      <c r="D32" s="161" t="s">
        <v>264</v>
      </c>
      <c r="E32" s="162" t="s">
        <v>265</v>
      </c>
      <c r="F32" s="163" t="s">
        <v>266</v>
      </c>
      <c r="G32" s="162" t="s">
        <v>267</v>
      </c>
      <c r="H32" s="162" t="s">
        <v>265</v>
      </c>
      <c r="I32" s="163" t="s">
        <v>268</v>
      </c>
      <c r="J32" s="162" t="s">
        <v>267</v>
      </c>
      <c r="K32" s="163" t="s">
        <v>265</v>
      </c>
      <c r="L32" s="162" t="s">
        <v>268</v>
      </c>
      <c r="M32" s="578"/>
    </row>
    <row r="33" spans="1:13" ht="16.5" thickBot="1">
      <c r="A33" s="573"/>
      <c r="B33" s="574"/>
      <c r="C33" s="574"/>
      <c r="D33" s="164" t="s">
        <v>269</v>
      </c>
      <c r="E33" s="165" t="s">
        <v>270</v>
      </c>
      <c r="F33" s="166" t="s">
        <v>4</v>
      </c>
      <c r="G33" s="167" t="s">
        <v>269</v>
      </c>
      <c r="H33" s="165" t="s">
        <v>270</v>
      </c>
      <c r="I33" s="166" t="s">
        <v>4</v>
      </c>
      <c r="J33" s="167" t="s">
        <v>269</v>
      </c>
      <c r="K33" s="166" t="s">
        <v>270</v>
      </c>
      <c r="L33" s="165" t="s">
        <v>4</v>
      </c>
      <c r="M33" s="579"/>
    </row>
    <row r="34" spans="1:13" ht="7.5" customHeight="1">
      <c r="A34" s="610" t="s">
        <v>340</v>
      </c>
      <c r="B34" s="611"/>
      <c r="C34" s="612"/>
      <c r="D34" s="619" t="s">
        <v>341</v>
      </c>
      <c r="E34" s="599"/>
      <c r="F34" s="602">
        <v>39</v>
      </c>
      <c r="G34" s="594"/>
      <c r="H34" s="594"/>
      <c r="I34" s="594"/>
      <c r="J34" s="599"/>
      <c r="K34" s="599"/>
      <c r="L34" s="599"/>
      <c r="M34" s="622">
        <f>F34</f>
        <v>39</v>
      </c>
    </row>
    <row r="35" spans="1:13" ht="7.5" customHeight="1">
      <c r="A35" s="613"/>
      <c r="B35" s="614"/>
      <c r="C35" s="615"/>
      <c r="D35" s="620"/>
      <c r="E35" s="563"/>
      <c r="F35" s="580"/>
      <c r="G35" s="594"/>
      <c r="H35" s="594"/>
      <c r="I35" s="594"/>
      <c r="J35" s="563"/>
      <c r="K35" s="563"/>
      <c r="L35" s="563"/>
      <c r="M35" s="563"/>
    </row>
    <row r="36" spans="1:13" ht="7.5" customHeight="1">
      <c r="A36" s="616"/>
      <c r="B36" s="617"/>
      <c r="C36" s="618"/>
      <c r="D36" s="621"/>
      <c r="E36" s="600"/>
      <c r="F36" s="603"/>
      <c r="G36" s="594"/>
      <c r="H36" s="594"/>
      <c r="I36" s="594"/>
      <c r="J36" s="600"/>
      <c r="K36" s="600"/>
      <c r="L36" s="600"/>
      <c r="M36" s="600"/>
    </row>
    <row r="37" spans="1:13" ht="7.5" customHeight="1">
      <c r="A37" s="610" t="s">
        <v>342</v>
      </c>
      <c r="B37" s="611"/>
      <c r="C37" s="612"/>
      <c r="D37" s="619" t="s">
        <v>344</v>
      </c>
      <c r="E37" s="599"/>
      <c r="F37" s="602"/>
      <c r="G37" s="594"/>
      <c r="H37" s="594"/>
      <c r="I37" s="594"/>
      <c r="J37" s="599"/>
      <c r="K37" s="599"/>
      <c r="L37" s="599"/>
      <c r="M37" s="622"/>
    </row>
    <row r="38" spans="1:13" ht="7.5" customHeight="1">
      <c r="A38" s="613"/>
      <c r="B38" s="614"/>
      <c r="C38" s="615"/>
      <c r="D38" s="620"/>
      <c r="E38" s="563"/>
      <c r="F38" s="580"/>
      <c r="G38" s="594"/>
      <c r="H38" s="594"/>
      <c r="I38" s="594"/>
      <c r="J38" s="563"/>
      <c r="K38" s="563"/>
      <c r="L38" s="563"/>
      <c r="M38" s="563"/>
    </row>
    <row r="39" spans="1:13" ht="7.5" customHeight="1">
      <c r="A39" s="616"/>
      <c r="B39" s="617"/>
      <c r="C39" s="618"/>
      <c r="D39" s="621"/>
      <c r="E39" s="600"/>
      <c r="F39" s="603"/>
      <c r="G39" s="594"/>
      <c r="H39" s="594"/>
      <c r="I39" s="594"/>
      <c r="J39" s="600"/>
      <c r="K39" s="600"/>
      <c r="L39" s="600"/>
      <c r="M39" s="600"/>
    </row>
    <row r="40" spans="1:13" ht="7.5" customHeight="1">
      <c r="A40" s="610" t="s">
        <v>277</v>
      </c>
      <c r="B40" s="611"/>
      <c r="C40" s="612"/>
      <c r="D40" s="619" t="s">
        <v>278</v>
      </c>
      <c r="E40" s="599"/>
      <c r="F40" s="602">
        <v>26</v>
      </c>
      <c r="G40" s="594"/>
      <c r="H40" s="594"/>
      <c r="I40" s="594"/>
      <c r="J40" s="599"/>
      <c r="K40" s="599"/>
      <c r="L40" s="599"/>
      <c r="M40" s="622">
        <f>L40+I40+F40</f>
        <v>26</v>
      </c>
    </row>
    <row r="41" spans="1:13" ht="7.5" customHeight="1">
      <c r="A41" s="613"/>
      <c r="B41" s="614"/>
      <c r="C41" s="615"/>
      <c r="D41" s="620"/>
      <c r="E41" s="563"/>
      <c r="F41" s="580"/>
      <c r="G41" s="594"/>
      <c r="H41" s="594"/>
      <c r="I41" s="594"/>
      <c r="J41" s="563"/>
      <c r="K41" s="563"/>
      <c r="L41" s="563"/>
      <c r="M41" s="563"/>
    </row>
    <row r="42" spans="1:13" ht="7.5" customHeight="1">
      <c r="A42" s="616"/>
      <c r="B42" s="617"/>
      <c r="C42" s="618"/>
      <c r="D42" s="621"/>
      <c r="E42" s="600"/>
      <c r="F42" s="603"/>
      <c r="G42" s="594"/>
      <c r="H42" s="594"/>
      <c r="I42" s="594"/>
      <c r="J42" s="600"/>
      <c r="K42" s="600"/>
      <c r="L42" s="600"/>
      <c r="M42" s="600"/>
    </row>
    <row r="43" spans="1:13" ht="7.5" customHeight="1">
      <c r="A43" s="610" t="s">
        <v>279</v>
      </c>
      <c r="B43" s="611"/>
      <c r="C43" s="612"/>
      <c r="D43" s="619"/>
      <c r="E43" s="599"/>
      <c r="F43" s="602"/>
      <c r="G43" s="609" t="s">
        <v>343</v>
      </c>
      <c r="H43" s="594"/>
      <c r="I43" s="601"/>
      <c r="J43" s="599"/>
      <c r="K43" s="599"/>
      <c r="L43" s="599"/>
      <c r="M43" s="606">
        <f>L43+I43+F43</f>
        <v>0</v>
      </c>
    </row>
    <row r="44" spans="1:13" ht="7.5" customHeight="1">
      <c r="A44" s="613"/>
      <c r="B44" s="614"/>
      <c r="C44" s="615"/>
      <c r="D44" s="620"/>
      <c r="E44" s="563"/>
      <c r="F44" s="580"/>
      <c r="G44" s="609"/>
      <c r="H44" s="594"/>
      <c r="I44" s="601"/>
      <c r="J44" s="563"/>
      <c r="K44" s="563"/>
      <c r="L44" s="563"/>
      <c r="M44" s="607"/>
    </row>
    <row r="45" spans="1:13" ht="7.5" customHeight="1">
      <c r="A45" s="616"/>
      <c r="B45" s="617"/>
      <c r="C45" s="618"/>
      <c r="D45" s="621"/>
      <c r="E45" s="600"/>
      <c r="F45" s="603"/>
      <c r="G45" s="609"/>
      <c r="H45" s="594"/>
      <c r="I45" s="601"/>
      <c r="J45" s="600"/>
      <c r="K45" s="600"/>
      <c r="L45" s="600"/>
      <c r="M45" s="608"/>
    </row>
    <row r="46" spans="1:13" ht="7.5" customHeight="1">
      <c r="A46" s="610" t="s">
        <v>279</v>
      </c>
      <c r="B46" s="611"/>
      <c r="C46" s="612"/>
      <c r="D46" s="619"/>
      <c r="E46" s="599"/>
      <c r="F46" s="602"/>
      <c r="G46" s="609" t="s">
        <v>280</v>
      </c>
      <c r="H46" s="594"/>
      <c r="I46" s="601"/>
      <c r="J46" s="599"/>
      <c r="K46" s="599"/>
      <c r="L46" s="599"/>
      <c r="M46" s="606">
        <f>L46+I46+F46</f>
        <v>0</v>
      </c>
    </row>
    <row r="47" spans="1:13" ht="7.5" customHeight="1">
      <c r="A47" s="613"/>
      <c r="B47" s="614"/>
      <c r="C47" s="615"/>
      <c r="D47" s="620"/>
      <c r="E47" s="563"/>
      <c r="F47" s="580"/>
      <c r="G47" s="609"/>
      <c r="H47" s="594"/>
      <c r="I47" s="601"/>
      <c r="J47" s="563"/>
      <c r="K47" s="563"/>
      <c r="L47" s="563"/>
      <c r="M47" s="607"/>
    </row>
    <row r="48" spans="1:13" ht="7.5" customHeight="1">
      <c r="A48" s="616"/>
      <c r="B48" s="617"/>
      <c r="C48" s="618"/>
      <c r="D48" s="621"/>
      <c r="E48" s="600"/>
      <c r="F48" s="603"/>
      <c r="G48" s="609"/>
      <c r="H48" s="594"/>
      <c r="I48" s="601"/>
      <c r="J48" s="600"/>
      <c r="K48" s="600"/>
      <c r="L48" s="600"/>
      <c r="M48" s="608"/>
    </row>
    <row r="49" spans="1:13" ht="7.5" customHeight="1">
      <c r="A49" s="610" t="s">
        <v>279</v>
      </c>
      <c r="B49" s="611"/>
      <c r="C49" s="612"/>
      <c r="D49" s="619"/>
      <c r="E49" s="599"/>
      <c r="F49" s="602"/>
      <c r="G49" s="609" t="s">
        <v>343</v>
      </c>
      <c r="H49" s="594"/>
      <c r="I49" s="601">
        <v>127</v>
      </c>
      <c r="J49" s="599"/>
      <c r="K49" s="599"/>
      <c r="L49" s="599"/>
      <c r="M49" s="645">
        <f>SUM(H49:L51)</f>
        <v>127</v>
      </c>
    </row>
    <row r="50" spans="1:13" ht="7.5" customHeight="1">
      <c r="A50" s="613"/>
      <c r="B50" s="614"/>
      <c r="C50" s="615"/>
      <c r="D50" s="620"/>
      <c r="E50" s="563"/>
      <c r="F50" s="580"/>
      <c r="G50" s="609"/>
      <c r="H50" s="594"/>
      <c r="I50" s="601"/>
      <c r="J50" s="563"/>
      <c r="K50" s="563"/>
      <c r="L50" s="563"/>
      <c r="M50" s="646"/>
    </row>
    <row r="51" spans="1:13" ht="7.5" customHeight="1">
      <c r="A51" s="616"/>
      <c r="B51" s="617"/>
      <c r="C51" s="618"/>
      <c r="D51" s="621"/>
      <c r="E51" s="600"/>
      <c r="F51" s="603"/>
      <c r="G51" s="609"/>
      <c r="H51" s="594"/>
      <c r="I51" s="601"/>
      <c r="J51" s="600"/>
      <c r="K51" s="600"/>
      <c r="L51" s="600"/>
      <c r="M51" s="647"/>
    </row>
    <row r="52" spans="1:13" ht="7.5" customHeight="1">
      <c r="A52" s="610" t="s">
        <v>279</v>
      </c>
      <c r="B52" s="611"/>
      <c r="C52" s="612"/>
      <c r="D52" s="619"/>
      <c r="E52" s="599"/>
      <c r="F52" s="602"/>
      <c r="G52" s="609" t="s">
        <v>280</v>
      </c>
      <c r="H52" s="594"/>
      <c r="I52" s="601"/>
      <c r="J52" s="599"/>
      <c r="K52" s="599"/>
      <c r="L52" s="599"/>
      <c r="M52" s="645"/>
    </row>
    <row r="53" spans="1:13" ht="7.5" customHeight="1">
      <c r="A53" s="613"/>
      <c r="B53" s="614"/>
      <c r="C53" s="615"/>
      <c r="D53" s="620"/>
      <c r="E53" s="563"/>
      <c r="F53" s="580"/>
      <c r="G53" s="609"/>
      <c r="H53" s="594"/>
      <c r="I53" s="601"/>
      <c r="J53" s="563"/>
      <c r="K53" s="563"/>
      <c r="L53" s="563"/>
      <c r="M53" s="646"/>
    </row>
    <row r="54" spans="1:13" ht="7.5" customHeight="1" thickBot="1">
      <c r="A54" s="616"/>
      <c r="B54" s="617"/>
      <c r="C54" s="618"/>
      <c r="D54" s="621"/>
      <c r="E54" s="600"/>
      <c r="F54" s="603"/>
      <c r="G54" s="609"/>
      <c r="H54" s="594"/>
      <c r="I54" s="601"/>
      <c r="J54" s="600"/>
      <c r="K54" s="600"/>
      <c r="L54" s="600"/>
      <c r="M54" s="647"/>
    </row>
    <row r="55" spans="1:13" s="82" customFormat="1" ht="12.75" customHeight="1">
      <c r="A55" s="567" t="s">
        <v>2</v>
      </c>
      <c r="B55" s="592"/>
      <c r="C55" s="568"/>
      <c r="D55" s="595"/>
      <c r="E55" s="595"/>
      <c r="F55" s="597">
        <f>SUM(F34:F54)</f>
        <v>65</v>
      </c>
      <c r="G55" s="595"/>
      <c r="H55" s="595"/>
      <c r="I55" s="597">
        <f>SUM(I34:I54)</f>
        <v>127</v>
      </c>
      <c r="J55" s="595"/>
      <c r="K55" s="595"/>
      <c r="L55" s="595"/>
      <c r="M55" s="604">
        <f>SUM(M34:M54)</f>
        <v>192</v>
      </c>
    </row>
    <row r="56" spans="1:13" s="82" customFormat="1" ht="13.5" customHeight="1" thickBot="1">
      <c r="A56" s="569"/>
      <c r="B56" s="593"/>
      <c r="C56" s="570"/>
      <c r="D56" s="596"/>
      <c r="E56" s="596"/>
      <c r="F56" s="598"/>
      <c r="G56" s="596"/>
      <c r="H56" s="596"/>
      <c r="I56" s="598"/>
      <c r="J56" s="596"/>
      <c r="K56" s="596"/>
      <c r="L56" s="596"/>
      <c r="M56" s="605"/>
    </row>
    <row r="57" spans="1:13" ht="13.5" customHeight="1">
      <c r="A57" s="170"/>
      <c r="B57" s="170"/>
      <c r="C57" s="170"/>
      <c r="D57" s="170"/>
      <c r="E57" s="170"/>
      <c r="F57" s="175"/>
      <c r="G57" s="176"/>
      <c r="H57" s="158"/>
      <c r="I57" s="158"/>
      <c r="J57" s="158"/>
      <c r="K57" s="158"/>
      <c r="L57" s="158"/>
      <c r="M57" s="158"/>
    </row>
    <row r="58" spans="1:13" ht="13.5" customHeight="1">
      <c r="A58" s="170"/>
      <c r="B58" s="170"/>
      <c r="C58" s="170"/>
      <c r="D58" s="170"/>
      <c r="E58" s="170"/>
      <c r="F58" s="175"/>
      <c r="G58" s="176"/>
      <c r="H58" s="158"/>
      <c r="I58" s="158"/>
      <c r="J58" s="158"/>
      <c r="K58" s="158"/>
      <c r="L58" s="158"/>
      <c r="M58" s="158"/>
    </row>
    <row r="59" spans="1:13" ht="13.5" customHeight="1">
      <c r="A59" s="170"/>
      <c r="B59" s="170"/>
      <c r="C59" s="170"/>
      <c r="D59" s="170"/>
      <c r="E59" s="170"/>
      <c r="F59" s="175"/>
      <c r="G59" s="176"/>
      <c r="H59" s="158"/>
      <c r="I59" s="158"/>
      <c r="J59" s="158"/>
      <c r="K59" s="158"/>
      <c r="L59" s="158"/>
      <c r="M59" s="158"/>
    </row>
    <row r="60" spans="1:13" ht="15.75">
      <c r="A60" s="5" t="s">
        <v>281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2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</row>
    <row r="62" spans="1:13" ht="15.75">
      <c r="A62" s="5" t="s">
        <v>282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2" customHeight="1" thickBo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</row>
    <row r="64" spans="1:11" ht="12.75" customHeight="1">
      <c r="A64" s="571" t="s">
        <v>259</v>
      </c>
      <c r="B64" s="572"/>
      <c r="C64" s="572"/>
      <c r="D64" s="571" t="s">
        <v>283</v>
      </c>
      <c r="E64" s="577"/>
      <c r="F64" s="571" t="s">
        <v>284</v>
      </c>
      <c r="G64" s="577"/>
      <c r="H64" s="571" t="s">
        <v>285</v>
      </c>
      <c r="I64" s="577"/>
      <c r="J64" s="571" t="s">
        <v>286</v>
      </c>
      <c r="K64" s="577"/>
    </row>
    <row r="65" spans="1:11" ht="12.75" customHeight="1">
      <c r="A65" s="573"/>
      <c r="B65" s="574"/>
      <c r="C65" s="574"/>
      <c r="D65" s="573"/>
      <c r="E65" s="578"/>
      <c r="F65" s="573"/>
      <c r="G65" s="578"/>
      <c r="H65" s="573"/>
      <c r="I65" s="578"/>
      <c r="J65" s="573"/>
      <c r="K65" s="578"/>
    </row>
    <row r="66" spans="1:11" ht="13.5" customHeight="1" thickBot="1">
      <c r="A66" s="575"/>
      <c r="B66" s="576"/>
      <c r="C66" s="576"/>
      <c r="D66" s="575"/>
      <c r="E66" s="579"/>
      <c r="F66" s="575"/>
      <c r="G66" s="579"/>
      <c r="H66" s="575"/>
      <c r="I66" s="579"/>
      <c r="J66" s="575"/>
      <c r="K66" s="579"/>
    </row>
    <row r="67" spans="1:12" s="46" customFormat="1" ht="25.5" customHeight="1" thickBot="1">
      <c r="A67" s="563" t="s">
        <v>287</v>
      </c>
      <c r="B67" s="563"/>
      <c r="C67" s="563"/>
      <c r="D67" s="563" t="s">
        <v>288</v>
      </c>
      <c r="E67" s="563"/>
      <c r="F67" s="564" t="s">
        <v>288</v>
      </c>
      <c r="G67" s="565"/>
      <c r="H67" s="564" t="s">
        <v>288</v>
      </c>
      <c r="I67" s="565"/>
      <c r="J67" s="563" t="s">
        <v>288</v>
      </c>
      <c r="K67" s="563"/>
      <c r="L67" s="177"/>
    </row>
    <row r="68" spans="1:13" s="82" customFormat="1" ht="12.75" customHeight="1">
      <c r="A68" s="567" t="s">
        <v>2</v>
      </c>
      <c r="B68" s="592"/>
      <c r="C68" s="568"/>
      <c r="D68" s="567"/>
      <c r="E68" s="568"/>
      <c r="F68" s="567"/>
      <c r="G68" s="568"/>
      <c r="H68" s="567"/>
      <c r="I68" s="568"/>
      <c r="J68" s="567" t="s">
        <v>288</v>
      </c>
      <c r="K68" s="568"/>
      <c r="L68" s="591"/>
      <c r="M68" s="591"/>
    </row>
    <row r="69" spans="1:13" s="82" customFormat="1" ht="13.5" customHeight="1" thickBot="1">
      <c r="A69" s="569"/>
      <c r="B69" s="593"/>
      <c r="C69" s="570"/>
      <c r="D69" s="569"/>
      <c r="E69" s="570"/>
      <c r="F69" s="569"/>
      <c r="G69" s="570"/>
      <c r="H69" s="569"/>
      <c r="I69" s="570"/>
      <c r="J69" s="569"/>
      <c r="K69" s="570"/>
      <c r="L69" s="591"/>
      <c r="M69" s="591"/>
    </row>
    <row r="71" spans="1:13" ht="15.75">
      <c r="A71" s="5" t="s">
        <v>289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ht="13.5" thickBot="1"/>
    <row r="73" spans="1:11" ht="12.75" customHeight="1">
      <c r="A73" s="571" t="s">
        <v>259</v>
      </c>
      <c r="B73" s="572"/>
      <c r="C73" s="572"/>
      <c r="D73" s="571" t="s">
        <v>283</v>
      </c>
      <c r="E73" s="577"/>
      <c r="F73" s="571" t="s">
        <v>290</v>
      </c>
      <c r="G73" s="577"/>
      <c r="H73" s="571" t="s">
        <v>285</v>
      </c>
      <c r="I73" s="577"/>
      <c r="J73" s="571" t="s">
        <v>286</v>
      </c>
      <c r="K73" s="577"/>
    </row>
    <row r="74" spans="1:11" ht="12.75" customHeight="1">
      <c r="A74" s="573"/>
      <c r="B74" s="574"/>
      <c r="C74" s="574"/>
      <c r="D74" s="573"/>
      <c r="E74" s="578"/>
      <c r="F74" s="573"/>
      <c r="G74" s="578"/>
      <c r="H74" s="573"/>
      <c r="I74" s="578"/>
      <c r="J74" s="573"/>
      <c r="K74" s="578"/>
    </row>
    <row r="75" spans="1:11" ht="13.5" customHeight="1" thickBot="1">
      <c r="A75" s="575"/>
      <c r="B75" s="576"/>
      <c r="C75" s="576"/>
      <c r="D75" s="575"/>
      <c r="E75" s="579"/>
      <c r="F75" s="575"/>
      <c r="G75" s="579"/>
      <c r="H75" s="575"/>
      <c r="I75" s="579"/>
      <c r="J75" s="575"/>
      <c r="K75" s="579"/>
    </row>
    <row r="76" spans="1:12" s="46" customFormat="1" ht="25.5" customHeight="1" thickBot="1">
      <c r="A76" s="563" t="s">
        <v>291</v>
      </c>
      <c r="B76" s="563"/>
      <c r="C76" s="563"/>
      <c r="D76" s="563" t="s">
        <v>292</v>
      </c>
      <c r="E76" s="563"/>
      <c r="F76" s="589" t="s">
        <v>288</v>
      </c>
      <c r="G76" s="590"/>
      <c r="H76" s="589"/>
      <c r="I76" s="590"/>
      <c r="J76" s="580"/>
      <c r="K76" s="580"/>
      <c r="L76" s="177"/>
    </row>
    <row r="77" spans="1:13" ht="12.75" customHeight="1">
      <c r="A77" s="553" t="s">
        <v>2</v>
      </c>
      <c r="B77" s="554"/>
      <c r="C77" s="555"/>
      <c r="D77" s="559"/>
      <c r="E77" s="560"/>
      <c r="F77" s="581">
        <f>SUM(F76)</f>
        <v>0</v>
      </c>
      <c r="G77" s="582"/>
      <c r="H77" s="585">
        <f>SUM(H76)</f>
        <v>0</v>
      </c>
      <c r="I77" s="586"/>
      <c r="J77" s="585">
        <f>SUM(J76)</f>
        <v>0</v>
      </c>
      <c r="K77" s="586"/>
      <c r="L77" s="566"/>
      <c r="M77" s="566"/>
    </row>
    <row r="78" spans="1:13" ht="13.5" customHeight="1" thickBot="1">
      <c r="A78" s="556"/>
      <c r="B78" s="557"/>
      <c r="C78" s="558"/>
      <c r="D78" s="561"/>
      <c r="E78" s="562"/>
      <c r="F78" s="583"/>
      <c r="G78" s="584"/>
      <c r="H78" s="587"/>
      <c r="I78" s="588"/>
      <c r="J78" s="587"/>
      <c r="K78" s="588"/>
      <c r="L78" s="566"/>
      <c r="M78" s="566"/>
    </row>
    <row r="80" spans="1:13" ht="15.75">
      <c r="A80" s="5" t="s">
        <v>293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ht="13.5" thickBot="1"/>
    <row r="82" spans="1:11" ht="12.75" customHeight="1">
      <c r="A82" s="571" t="s">
        <v>259</v>
      </c>
      <c r="B82" s="572"/>
      <c r="C82" s="572"/>
      <c r="D82" s="571" t="s">
        <v>283</v>
      </c>
      <c r="E82" s="577"/>
      <c r="F82" s="571" t="s">
        <v>284</v>
      </c>
      <c r="G82" s="577"/>
      <c r="H82" s="571" t="s">
        <v>285</v>
      </c>
      <c r="I82" s="577"/>
      <c r="J82" s="571" t="s">
        <v>286</v>
      </c>
      <c r="K82" s="577"/>
    </row>
    <row r="83" spans="1:11" ht="12.75" customHeight="1">
      <c r="A83" s="573"/>
      <c r="B83" s="574"/>
      <c r="C83" s="574"/>
      <c r="D83" s="573"/>
      <c r="E83" s="578"/>
      <c r="F83" s="573"/>
      <c r="G83" s="578"/>
      <c r="H83" s="573"/>
      <c r="I83" s="578"/>
      <c r="J83" s="573"/>
      <c r="K83" s="578"/>
    </row>
    <row r="84" spans="1:11" ht="13.5" customHeight="1" thickBot="1">
      <c r="A84" s="575"/>
      <c r="B84" s="576"/>
      <c r="C84" s="576"/>
      <c r="D84" s="575"/>
      <c r="E84" s="579"/>
      <c r="F84" s="575"/>
      <c r="G84" s="579"/>
      <c r="H84" s="575"/>
      <c r="I84" s="579"/>
      <c r="J84" s="575"/>
      <c r="K84" s="579"/>
    </row>
    <row r="85" spans="1:12" s="46" customFormat="1" ht="25.5" customHeight="1" thickBot="1">
      <c r="A85" s="563" t="s">
        <v>291</v>
      </c>
      <c r="B85" s="563"/>
      <c r="C85" s="563"/>
      <c r="D85" s="563" t="s">
        <v>294</v>
      </c>
      <c r="E85" s="563"/>
      <c r="F85" s="564" t="s">
        <v>288</v>
      </c>
      <c r="G85" s="565"/>
      <c r="H85" s="564"/>
      <c r="I85" s="565"/>
      <c r="J85" s="563"/>
      <c r="K85" s="563"/>
      <c r="L85" s="177"/>
    </row>
    <row r="86" spans="1:13" ht="12.75" customHeight="1">
      <c r="A86" s="553" t="s">
        <v>2</v>
      </c>
      <c r="B86" s="554"/>
      <c r="C86" s="555"/>
      <c r="D86" s="559"/>
      <c r="E86" s="560"/>
      <c r="F86" s="559"/>
      <c r="G86" s="560"/>
      <c r="H86" s="567">
        <f>SUM(H85)</f>
        <v>0</v>
      </c>
      <c r="I86" s="568"/>
      <c r="J86" s="567">
        <f>SUM(J85)</f>
        <v>0</v>
      </c>
      <c r="K86" s="568"/>
      <c r="L86" s="566"/>
      <c r="M86" s="566"/>
    </row>
    <row r="87" spans="1:13" ht="13.5" customHeight="1" thickBot="1">
      <c r="A87" s="556"/>
      <c r="B87" s="557"/>
      <c r="C87" s="558"/>
      <c r="D87" s="561"/>
      <c r="E87" s="562"/>
      <c r="F87" s="561"/>
      <c r="G87" s="562"/>
      <c r="H87" s="569"/>
      <c r="I87" s="570"/>
      <c r="J87" s="569"/>
      <c r="K87" s="570"/>
      <c r="L87" s="566"/>
      <c r="M87" s="566"/>
    </row>
    <row r="89" spans="1:13" ht="15.75">
      <c r="A89" s="5" t="s">
        <v>295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ht="13.5" thickBot="1"/>
    <row r="91" spans="1:11" ht="12.75" customHeight="1">
      <c r="A91" s="571" t="s">
        <v>259</v>
      </c>
      <c r="B91" s="572"/>
      <c r="C91" s="572"/>
      <c r="D91" s="571" t="s">
        <v>283</v>
      </c>
      <c r="E91" s="577"/>
      <c r="F91" s="571" t="s">
        <v>284</v>
      </c>
      <c r="G91" s="577"/>
      <c r="H91" s="571" t="s">
        <v>285</v>
      </c>
      <c r="I91" s="577"/>
      <c r="J91" s="571" t="s">
        <v>286</v>
      </c>
      <c r="K91" s="577"/>
    </row>
    <row r="92" spans="1:11" ht="12.75" customHeight="1">
      <c r="A92" s="573"/>
      <c r="B92" s="574"/>
      <c r="C92" s="574"/>
      <c r="D92" s="573"/>
      <c r="E92" s="578"/>
      <c r="F92" s="573"/>
      <c r="G92" s="578"/>
      <c r="H92" s="573"/>
      <c r="I92" s="578"/>
      <c r="J92" s="573"/>
      <c r="K92" s="578"/>
    </row>
    <row r="93" spans="1:11" ht="13.5" customHeight="1" thickBot="1">
      <c r="A93" s="575"/>
      <c r="B93" s="576"/>
      <c r="C93" s="576"/>
      <c r="D93" s="575"/>
      <c r="E93" s="579"/>
      <c r="F93" s="575"/>
      <c r="G93" s="579"/>
      <c r="H93" s="575"/>
      <c r="I93" s="579"/>
      <c r="J93" s="575"/>
      <c r="K93" s="579"/>
    </row>
    <row r="94" spans="1:12" s="46" customFormat="1" ht="25.5" customHeight="1" thickBot="1">
      <c r="A94" s="563" t="s">
        <v>291</v>
      </c>
      <c r="B94" s="563"/>
      <c r="C94" s="563"/>
      <c r="D94" s="563"/>
      <c r="E94" s="563"/>
      <c r="F94" s="564" t="s">
        <v>288</v>
      </c>
      <c r="G94" s="565"/>
      <c r="H94" s="564"/>
      <c r="I94" s="565"/>
      <c r="J94" s="563"/>
      <c r="K94" s="563"/>
      <c r="L94" s="177"/>
    </row>
    <row r="95" spans="1:13" ht="12.75" customHeight="1">
      <c r="A95" s="553" t="s">
        <v>2</v>
      </c>
      <c r="B95" s="554"/>
      <c r="C95" s="555"/>
      <c r="D95" s="559"/>
      <c r="E95" s="560"/>
      <c r="F95" s="559"/>
      <c r="G95" s="560"/>
      <c r="H95" s="567">
        <f>SUM(H94)</f>
        <v>0</v>
      </c>
      <c r="I95" s="568"/>
      <c r="J95" s="567">
        <f>SUM(J94)</f>
        <v>0</v>
      </c>
      <c r="K95" s="568"/>
      <c r="L95" s="566"/>
      <c r="M95" s="566"/>
    </row>
    <row r="96" spans="1:13" ht="13.5" customHeight="1" thickBot="1">
      <c r="A96" s="556"/>
      <c r="B96" s="557"/>
      <c r="C96" s="558"/>
      <c r="D96" s="561"/>
      <c r="E96" s="562"/>
      <c r="F96" s="561"/>
      <c r="G96" s="562"/>
      <c r="H96" s="569"/>
      <c r="I96" s="570"/>
      <c r="J96" s="569"/>
      <c r="K96" s="570"/>
      <c r="L96" s="566"/>
      <c r="M96" s="566"/>
    </row>
  </sheetData>
  <sheetProtection/>
  <mergeCells count="194">
    <mergeCell ref="A3:M3"/>
    <mergeCell ref="K52:K54"/>
    <mergeCell ref="L52:L54"/>
    <mergeCell ref="M52:M54"/>
    <mergeCell ref="G52:G54"/>
    <mergeCell ref="H52:H54"/>
    <mergeCell ref="I52:I54"/>
    <mergeCell ref="J52:J54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I46:I48"/>
    <mergeCell ref="J46:J48"/>
    <mergeCell ref="L49:L51"/>
    <mergeCell ref="M49:M51"/>
    <mergeCell ref="K46:K48"/>
    <mergeCell ref="L46:L48"/>
    <mergeCell ref="M46:M48"/>
    <mergeCell ref="K49:K51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E16:E18"/>
    <mergeCell ref="F16:F18"/>
    <mergeCell ref="A19:C20"/>
    <mergeCell ref="D19:D20"/>
    <mergeCell ref="E19:E20"/>
    <mergeCell ref="F19:F20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F40:F42"/>
    <mergeCell ref="G40:G42"/>
    <mergeCell ref="H19:H20"/>
    <mergeCell ref="G19:G20"/>
    <mergeCell ref="G34:G36"/>
    <mergeCell ref="H34:H36"/>
    <mergeCell ref="H40:H42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L77:L78"/>
    <mergeCell ref="M77:M78"/>
    <mergeCell ref="A82:C84"/>
    <mergeCell ref="D82:E84"/>
    <mergeCell ref="F82:G84"/>
    <mergeCell ref="H82:I84"/>
    <mergeCell ref="J82:K84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A91:C93"/>
    <mergeCell ref="D91:E93"/>
    <mergeCell ref="F91:G93"/>
    <mergeCell ref="H91:I93"/>
    <mergeCell ref="M86:M87"/>
    <mergeCell ref="J91:K93"/>
    <mergeCell ref="L86:L87"/>
    <mergeCell ref="L95:L96"/>
    <mergeCell ref="M95:M96"/>
    <mergeCell ref="J94:K94"/>
    <mergeCell ref="H94:I94"/>
    <mergeCell ref="H95:I96"/>
    <mergeCell ref="J95:K96"/>
    <mergeCell ref="A95:C96"/>
    <mergeCell ref="D95:E96"/>
    <mergeCell ref="F95:G96"/>
    <mergeCell ref="A94:C94"/>
    <mergeCell ref="D94:E94"/>
    <mergeCell ref="F94:G94"/>
  </mergeCells>
  <printOptions/>
  <pageMargins left="0" right="0" top="0" bottom="0" header="0.31496062992125984" footer="0.31496062992125984"/>
  <pageSetup fitToHeight="0" fitToWidth="1"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3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19" customWidth="1"/>
    <col min="2" max="2" width="65.75390625" style="19" customWidth="1"/>
    <col min="3" max="5" width="15.75390625" style="19" bestFit="1" customWidth="1"/>
    <col min="6" max="6" width="18.00390625" style="19" bestFit="1" customWidth="1"/>
    <col min="7" max="7" width="11.375" style="46" bestFit="1" customWidth="1"/>
    <col min="8" max="16384" width="9.125" style="46" customWidth="1"/>
  </cols>
  <sheetData>
    <row r="1" spans="1:6" ht="15.75">
      <c r="A1" s="479" t="s">
        <v>497</v>
      </c>
      <c r="B1" s="479"/>
      <c r="C1" s="479"/>
      <c r="D1" s="479"/>
      <c r="E1" s="479"/>
      <c r="F1" s="479"/>
    </row>
    <row r="2" spans="1:6" ht="15.75">
      <c r="A2" s="21"/>
      <c r="B2" s="21"/>
      <c r="C2" s="21"/>
      <c r="D2" s="21"/>
      <c r="E2" s="21"/>
      <c r="F2" s="21"/>
    </row>
    <row r="3" spans="1:6" ht="15.75">
      <c r="A3" s="552" t="s">
        <v>323</v>
      </c>
      <c r="B3" s="552"/>
      <c r="C3" s="552"/>
      <c r="D3" s="552"/>
      <c r="E3" s="552"/>
      <c r="F3" s="552"/>
    </row>
    <row r="4" spans="1:6" ht="15.75">
      <c r="A4" s="552" t="s">
        <v>296</v>
      </c>
      <c r="B4" s="552"/>
      <c r="C4" s="552"/>
      <c r="D4" s="552"/>
      <c r="E4" s="552"/>
      <c r="F4" s="552"/>
    </row>
    <row r="5" spans="1:6" ht="15.75">
      <c r="A5" s="552" t="s">
        <v>449</v>
      </c>
      <c r="B5" s="552"/>
      <c r="C5" s="552"/>
      <c r="D5" s="552"/>
      <c r="E5" s="552"/>
      <c r="F5" s="552"/>
    </row>
    <row r="6" spans="1:6" ht="16.5" thickBot="1">
      <c r="A6" s="21"/>
      <c r="B6" s="21"/>
      <c r="C6" s="46"/>
      <c r="D6" s="179"/>
      <c r="E6" s="46"/>
      <c r="F6" s="179" t="s">
        <v>380</v>
      </c>
    </row>
    <row r="7" spans="1:6" ht="15.75">
      <c r="A7" s="180" t="s">
        <v>25</v>
      </c>
      <c r="B7" s="648" t="s">
        <v>297</v>
      </c>
      <c r="C7" s="651" t="s">
        <v>298</v>
      </c>
      <c r="D7" s="652"/>
      <c r="E7" s="652"/>
      <c r="F7" s="648" t="s">
        <v>211</v>
      </c>
    </row>
    <row r="8" spans="1:6" ht="16.5" thickBot="1">
      <c r="A8" s="181"/>
      <c r="B8" s="649"/>
      <c r="C8" s="653"/>
      <c r="D8" s="654"/>
      <c r="E8" s="654"/>
      <c r="F8" s="649"/>
    </row>
    <row r="9" spans="1:6" ht="16.5" thickBot="1">
      <c r="A9" s="181"/>
      <c r="B9" s="649"/>
      <c r="C9" s="182" t="s">
        <v>431</v>
      </c>
      <c r="D9" s="182" t="s">
        <v>439</v>
      </c>
      <c r="E9" s="182" t="s">
        <v>450</v>
      </c>
      <c r="F9" s="649"/>
    </row>
    <row r="10" spans="1:6" ht="16.5" thickBot="1">
      <c r="A10" s="183" t="s">
        <v>26</v>
      </c>
      <c r="B10" s="650"/>
      <c r="C10" s="655" t="s">
        <v>299</v>
      </c>
      <c r="D10" s="656"/>
      <c r="E10" s="656"/>
      <c r="F10" s="650"/>
    </row>
    <row r="11" spans="1:6" ht="15.75">
      <c r="A11" s="178" t="s">
        <v>27</v>
      </c>
      <c r="B11" s="208" t="s">
        <v>305</v>
      </c>
      <c r="C11" s="184">
        <v>1450000</v>
      </c>
      <c r="D11" s="184">
        <v>1450000</v>
      </c>
      <c r="E11" s="184">
        <v>1450000</v>
      </c>
      <c r="F11" s="184">
        <f>SUM(C11:E11)</f>
        <v>4350000</v>
      </c>
    </row>
    <row r="12" spans="1:6" ht="31.5">
      <c r="A12" s="178" t="s">
        <v>21</v>
      </c>
      <c r="B12" s="209" t="s">
        <v>306</v>
      </c>
      <c r="C12" s="185"/>
      <c r="D12" s="185"/>
      <c r="E12" s="185"/>
      <c r="F12" s="184">
        <f>SUM(C12:E12)</f>
        <v>0</v>
      </c>
    </row>
    <row r="13" spans="1:2" s="156" customFormat="1" ht="15.75">
      <c r="A13" s="178" t="s">
        <v>28</v>
      </c>
      <c r="B13" s="208" t="s">
        <v>307</v>
      </c>
    </row>
    <row r="14" spans="1:6" s="156" customFormat="1" ht="31.5">
      <c r="A14" s="178" t="s">
        <v>66</v>
      </c>
      <c r="B14" s="209" t="s">
        <v>308</v>
      </c>
      <c r="C14" s="186"/>
      <c r="D14" s="186"/>
      <c r="E14" s="186"/>
      <c r="F14" s="184">
        <f>SUM(C14:E14)</f>
        <v>0</v>
      </c>
    </row>
    <row r="15" spans="1:6" s="156" customFormat="1" ht="15.75">
      <c r="A15" s="178" t="s">
        <v>67</v>
      </c>
      <c r="B15" s="208" t="s">
        <v>300</v>
      </c>
      <c r="C15" s="186">
        <v>40000</v>
      </c>
      <c r="D15" s="186">
        <v>40000</v>
      </c>
      <c r="E15" s="186">
        <v>40000</v>
      </c>
      <c r="F15" s="184">
        <f>SUM(C15:E15)</f>
        <v>120000</v>
      </c>
    </row>
    <row r="16" spans="1:6" s="156" customFormat="1" ht="15.75">
      <c r="A16" s="178" t="s">
        <v>72</v>
      </c>
      <c r="B16" s="208" t="s">
        <v>309</v>
      </c>
      <c r="C16" s="187"/>
      <c r="D16" s="187"/>
      <c r="E16" s="187"/>
      <c r="F16" s="187"/>
    </row>
    <row r="17" spans="1:6" s="191" customFormat="1" ht="15.75">
      <c r="A17" s="178" t="s">
        <v>158</v>
      </c>
      <c r="B17" s="189" t="s">
        <v>301</v>
      </c>
      <c r="C17" s="190">
        <f>SUM(C11:C16)</f>
        <v>1490000</v>
      </c>
      <c r="D17" s="190">
        <f>SUM(D11:D16)</f>
        <v>1490000</v>
      </c>
      <c r="E17" s="190">
        <f>SUM(E11:E16)</f>
        <v>1490000</v>
      </c>
      <c r="F17" s="190">
        <f>SUM(F11:F16)</f>
        <v>4470000</v>
      </c>
    </row>
    <row r="18" spans="1:6" s="196" customFormat="1" ht="18.75">
      <c r="A18" s="192" t="s">
        <v>160</v>
      </c>
      <c r="B18" s="193" t="s">
        <v>302</v>
      </c>
      <c r="C18" s="194">
        <f>C17*0.5</f>
        <v>745000</v>
      </c>
      <c r="D18" s="194">
        <f>D17*0.5</f>
        <v>745000</v>
      </c>
      <c r="E18" s="194">
        <f>E17*0.5</f>
        <v>745000</v>
      </c>
      <c r="F18" s="195">
        <f>SUM(C18:E18)</f>
        <v>2235000</v>
      </c>
    </row>
    <row r="19" spans="1:6" s="156" customFormat="1" ht="31.5">
      <c r="A19" s="197" t="s">
        <v>162</v>
      </c>
      <c r="B19" s="209" t="s">
        <v>310</v>
      </c>
      <c r="C19" s="186"/>
      <c r="D19" s="186"/>
      <c r="E19" s="186"/>
      <c r="F19" s="186">
        <f>SUM(C19:E19)</f>
        <v>0</v>
      </c>
    </row>
    <row r="20" spans="1:6" s="156" customFormat="1" ht="31.5">
      <c r="A20" s="197" t="s">
        <v>168</v>
      </c>
      <c r="B20" s="209" t="s">
        <v>311</v>
      </c>
      <c r="C20" s="186"/>
      <c r="D20" s="186"/>
      <c r="E20" s="186"/>
      <c r="F20" s="186">
        <f>SUM(C20:E20)</f>
        <v>0</v>
      </c>
    </row>
    <row r="21" spans="1:6" s="156" customFormat="1" ht="15.75">
      <c r="A21" s="197" t="s">
        <v>170</v>
      </c>
      <c r="B21" s="208" t="s">
        <v>312</v>
      </c>
      <c r="C21" s="186"/>
      <c r="D21" s="186"/>
      <c r="E21" s="186"/>
      <c r="F21" s="186"/>
    </row>
    <row r="22" spans="1:6" s="156" customFormat="1" ht="31.5">
      <c r="A22" s="197" t="s">
        <v>172</v>
      </c>
      <c r="B22" s="198" t="s">
        <v>313</v>
      </c>
      <c r="C22" s="186"/>
      <c r="D22" s="186"/>
      <c r="E22" s="186"/>
      <c r="F22" s="186"/>
    </row>
    <row r="23" spans="1:6" s="156" customFormat="1" ht="47.25">
      <c r="A23" s="197" t="s">
        <v>177</v>
      </c>
      <c r="B23" s="198" t="s">
        <v>347</v>
      </c>
      <c r="C23" s="186"/>
      <c r="D23" s="186"/>
      <c r="E23" s="186"/>
      <c r="F23" s="186"/>
    </row>
    <row r="24" spans="1:6" s="156" customFormat="1" ht="31.5">
      <c r="A24" s="197" t="s">
        <v>179</v>
      </c>
      <c r="B24" s="198" t="s">
        <v>314</v>
      </c>
      <c r="C24" s="186"/>
      <c r="D24" s="186"/>
      <c r="E24" s="186"/>
      <c r="F24" s="186"/>
    </row>
    <row r="25" spans="1:6" s="156" customFormat="1" ht="31.5">
      <c r="A25" s="197" t="s">
        <v>181</v>
      </c>
      <c r="B25" s="198" t="s">
        <v>315</v>
      </c>
      <c r="C25" s="199"/>
      <c r="D25" s="199"/>
      <c r="E25" s="199"/>
      <c r="F25" s="199"/>
    </row>
    <row r="26" spans="1:6" s="191" customFormat="1" ht="15.75">
      <c r="A26" s="188" t="s">
        <v>189</v>
      </c>
      <c r="B26" s="200" t="s">
        <v>303</v>
      </c>
      <c r="C26" s="201">
        <f>SUM(C19:C24)</f>
        <v>0</v>
      </c>
      <c r="D26" s="201">
        <f>SUM(D19:D24)</f>
        <v>0</v>
      </c>
      <c r="E26" s="201">
        <f>SUM(E19:E24)</f>
        <v>0</v>
      </c>
      <c r="F26" s="201">
        <f>SUM(F19:F24)</f>
        <v>0</v>
      </c>
    </row>
    <row r="27" spans="1:6" s="204" customFormat="1" ht="37.5">
      <c r="A27" s="266" t="s">
        <v>192</v>
      </c>
      <c r="B27" s="202" t="s">
        <v>304</v>
      </c>
      <c r="C27" s="203">
        <f>C18-C26</f>
        <v>745000</v>
      </c>
      <c r="D27" s="203">
        <f>D18-D26</f>
        <v>745000</v>
      </c>
      <c r="E27" s="203">
        <f>E18-E26</f>
        <v>745000</v>
      </c>
      <c r="F27" s="203">
        <f>SUM(C27:E27)</f>
        <v>2235000</v>
      </c>
    </row>
    <row r="28" spans="1:6" s="156" customFormat="1" ht="15.75">
      <c r="A28" s="205"/>
      <c r="B28" s="206"/>
      <c r="C28" s="186"/>
      <c r="D28" s="186"/>
      <c r="E28" s="186"/>
      <c r="F28" s="186"/>
    </row>
    <row r="29" spans="1:7" s="156" customFormat="1" ht="15.75">
      <c r="A29" s="205"/>
      <c r="B29" s="206"/>
      <c r="C29" s="186"/>
      <c r="D29" s="186"/>
      <c r="E29" s="186"/>
      <c r="F29" s="186"/>
      <c r="G29" s="186"/>
    </row>
    <row r="30" spans="1:6" s="156" customFormat="1" ht="15.75">
      <c r="A30" s="206"/>
      <c r="B30" s="206"/>
      <c r="C30" s="186"/>
      <c r="D30" s="186"/>
      <c r="E30" s="186"/>
      <c r="F30" s="186"/>
    </row>
    <row r="31" spans="1:6" s="156" customFormat="1" ht="15.75">
      <c r="A31" s="206"/>
      <c r="B31" s="206"/>
      <c r="C31" s="186"/>
      <c r="D31" s="186"/>
      <c r="E31" s="186"/>
      <c r="F31" s="186"/>
    </row>
    <row r="32" spans="1:6" s="156" customFormat="1" ht="15.75">
      <c r="A32" s="206"/>
      <c r="B32" s="206"/>
      <c r="C32" s="186"/>
      <c r="D32" s="186"/>
      <c r="E32" s="186"/>
      <c r="F32" s="186"/>
    </row>
    <row r="33" spans="1:6" s="156" customFormat="1" ht="15.75">
      <c r="A33" s="206"/>
      <c r="B33" s="207"/>
      <c r="C33" s="186"/>
      <c r="D33" s="186"/>
      <c r="E33" s="186"/>
      <c r="F33" s="186"/>
    </row>
    <row r="34" spans="1:6" s="156" customFormat="1" ht="15.75">
      <c r="A34" s="206"/>
      <c r="B34" s="206"/>
      <c r="C34" s="186"/>
      <c r="D34" s="186"/>
      <c r="E34" s="186"/>
      <c r="F34" s="186"/>
    </row>
    <row r="35" spans="1:6" s="156" customFormat="1" ht="15.75">
      <c r="A35" s="206"/>
      <c r="B35" s="206"/>
      <c r="C35" s="186"/>
      <c r="D35" s="186"/>
      <c r="E35" s="186"/>
      <c r="F35" s="186"/>
    </row>
  </sheetData>
  <sheetProtection/>
  <mergeCells count="8">
    <mergeCell ref="A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9.125" style="247" customWidth="1"/>
    <col min="2" max="2" width="64.625" style="2" customWidth="1"/>
    <col min="3" max="3" width="14.875" style="283" customWidth="1"/>
    <col min="4" max="4" width="4.875" style="2" customWidth="1"/>
    <col min="5" max="5" width="17.25390625" style="28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428" t="s">
        <v>473</v>
      </c>
      <c r="B1" s="429"/>
      <c r="C1" s="429"/>
      <c r="D1" s="429"/>
      <c r="E1" s="429"/>
      <c r="F1" s="429"/>
    </row>
    <row r="2" spans="2:6" ht="15">
      <c r="B2" s="68"/>
      <c r="C2" s="68"/>
      <c r="D2" s="68"/>
      <c r="E2" s="68"/>
      <c r="F2" s="68"/>
    </row>
    <row r="3" spans="1:6" s="46" customFormat="1" ht="15.75">
      <c r="A3" s="248"/>
      <c r="B3" s="427"/>
      <c r="C3" s="427"/>
      <c r="D3" s="427"/>
      <c r="E3" s="427"/>
      <c r="F3" s="427"/>
    </row>
    <row r="4" spans="1:6" s="46" customFormat="1" ht="15.75">
      <c r="A4" s="248"/>
      <c r="B4" s="426" t="s">
        <v>322</v>
      </c>
      <c r="C4" s="426"/>
      <c r="D4" s="426"/>
      <c r="E4" s="426"/>
      <c r="F4" s="426"/>
    </row>
    <row r="5" spans="2:6" ht="15.75">
      <c r="B5" s="426" t="s">
        <v>95</v>
      </c>
      <c r="C5" s="426"/>
      <c r="D5" s="426"/>
      <c r="E5" s="426"/>
      <c r="F5" s="426"/>
    </row>
    <row r="6" spans="2:6" ht="12.75" customHeight="1">
      <c r="B6" s="425" t="s">
        <v>442</v>
      </c>
      <c r="C6" s="425"/>
      <c r="D6" s="425"/>
      <c r="E6" s="425"/>
      <c r="F6" s="425"/>
    </row>
    <row r="7" spans="1:6" s="1" customFormat="1" ht="15">
      <c r="A7" s="249"/>
      <c r="B7" s="2"/>
      <c r="C7" s="283"/>
      <c r="D7" s="2"/>
      <c r="E7" s="287"/>
      <c r="F7" s="2"/>
    </row>
    <row r="8" spans="1:5" s="1" customFormat="1" ht="18.75">
      <c r="A8" s="249" t="s">
        <v>27</v>
      </c>
      <c r="B8" s="81" t="s">
        <v>96</v>
      </c>
      <c r="C8" s="286"/>
      <c r="E8" s="82"/>
    </row>
    <row r="9" spans="1:6" ht="15.75">
      <c r="A9" s="247" t="s">
        <v>395</v>
      </c>
      <c r="B9" s="5" t="s">
        <v>97</v>
      </c>
      <c r="C9" s="286"/>
      <c r="D9" s="1"/>
      <c r="E9" s="291">
        <f>C10+C11</f>
        <v>25189902</v>
      </c>
      <c r="F9" s="1" t="s">
        <v>375</v>
      </c>
    </row>
    <row r="10" spans="2:8" ht="15.75">
      <c r="B10" s="83" t="s">
        <v>98</v>
      </c>
      <c r="C10" s="283">
        <v>23257075</v>
      </c>
      <c r="D10" s="2" t="s">
        <v>375</v>
      </c>
      <c r="E10" s="287"/>
      <c r="H10" s="62"/>
    </row>
    <row r="11" spans="1:6" s="1" customFormat="1" ht="15.75" customHeight="1">
      <c r="A11" s="249"/>
      <c r="B11" s="83" t="s">
        <v>99</v>
      </c>
      <c r="C11" s="283">
        <v>1932827</v>
      </c>
      <c r="D11" s="2" t="s">
        <v>375</v>
      </c>
      <c r="E11" s="287"/>
      <c r="F11" s="2"/>
    </row>
    <row r="12" spans="1:5" s="1" customFormat="1" ht="15.75">
      <c r="A12" s="249"/>
      <c r="B12" s="5"/>
      <c r="C12" s="286"/>
      <c r="E12" s="291"/>
    </row>
    <row r="13" spans="1:6" s="1" customFormat="1" ht="15.75">
      <c r="A13" s="249" t="s">
        <v>396</v>
      </c>
      <c r="B13" s="5" t="s">
        <v>100</v>
      </c>
      <c r="C13" s="286"/>
      <c r="E13" s="291">
        <f>C14+C15+C16</f>
        <v>3836594</v>
      </c>
      <c r="F13" s="1" t="s">
        <v>375</v>
      </c>
    </row>
    <row r="14" spans="1:5" s="1" customFormat="1" ht="15.75">
      <c r="A14" s="249"/>
      <c r="B14" s="18" t="s">
        <v>391</v>
      </c>
      <c r="C14" s="295">
        <v>3245840</v>
      </c>
      <c r="D14" s="275" t="s">
        <v>1</v>
      </c>
      <c r="E14" s="291"/>
    </row>
    <row r="15" spans="1:5" s="1" customFormat="1" ht="15.75">
      <c r="A15" s="249"/>
      <c r="B15" s="18" t="s">
        <v>392</v>
      </c>
      <c r="C15" s="295">
        <v>173271</v>
      </c>
      <c r="D15" s="275" t="s">
        <v>1</v>
      </c>
      <c r="E15" s="291"/>
    </row>
    <row r="16" spans="1:5" s="1" customFormat="1" ht="31.5">
      <c r="A16" s="249"/>
      <c r="B16" s="77" t="s">
        <v>489</v>
      </c>
      <c r="C16" s="294">
        <v>417483</v>
      </c>
      <c r="D16" s="275" t="s">
        <v>1</v>
      </c>
      <c r="E16" s="293"/>
    </row>
    <row r="17" spans="1:6" s="1" customFormat="1" ht="15.75">
      <c r="A17" s="249" t="s">
        <v>397</v>
      </c>
      <c r="B17" s="5" t="s">
        <v>75</v>
      </c>
      <c r="C17" s="286"/>
      <c r="E17" s="291">
        <v>845000</v>
      </c>
      <c r="F17" s="1" t="s">
        <v>375</v>
      </c>
    </row>
    <row r="18" spans="1:8" s="1" customFormat="1" ht="15.75">
      <c r="A18" s="249"/>
      <c r="B18" s="5"/>
      <c r="C18" s="286"/>
      <c r="E18" s="291"/>
      <c r="H18" s="63"/>
    </row>
    <row r="19" spans="1:6" s="1" customFormat="1" ht="15.75">
      <c r="A19" s="249" t="s">
        <v>398</v>
      </c>
      <c r="B19" s="5" t="s">
        <v>37</v>
      </c>
      <c r="C19" s="286"/>
      <c r="E19" s="301">
        <v>3033593</v>
      </c>
      <c r="F19" s="1" t="s">
        <v>375</v>
      </c>
    </row>
    <row r="20" spans="1:5" s="1" customFormat="1" ht="15.75">
      <c r="A20" s="249"/>
      <c r="B20" s="6"/>
      <c r="C20" s="290"/>
      <c r="E20" s="291"/>
    </row>
    <row r="21" spans="1:5" s="1" customFormat="1" ht="15.75">
      <c r="A21" s="249"/>
      <c r="B21" s="6"/>
      <c r="C21" s="286"/>
      <c r="E21" s="291"/>
    </row>
    <row r="22" spans="1:6" s="1" customFormat="1" ht="15.75">
      <c r="A22" s="249" t="s">
        <v>399</v>
      </c>
      <c r="B22" s="5" t="s">
        <v>101</v>
      </c>
      <c r="E22" s="291">
        <f>C23+C24</f>
        <v>0</v>
      </c>
      <c r="F22" s="1" t="s">
        <v>375</v>
      </c>
    </row>
    <row r="23" spans="1:8" s="4" customFormat="1" ht="32.25">
      <c r="A23" s="250"/>
      <c r="B23" s="83" t="s">
        <v>102</v>
      </c>
      <c r="C23" s="290">
        <v>0</v>
      </c>
      <c r="D23" s="1" t="s">
        <v>375</v>
      </c>
      <c r="E23" s="291"/>
      <c r="F23" s="1"/>
      <c r="G23" s="1"/>
      <c r="H23" s="64"/>
    </row>
    <row r="24" spans="2:8" ht="18.75">
      <c r="B24" s="46" t="s">
        <v>103</v>
      </c>
      <c r="C24" s="286">
        <v>0</v>
      </c>
      <c r="D24" s="1" t="s">
        <v>375</v>
      </c>
      <c r="E24" s="291"/>
      <c r="F24" s="1"/>
      <c r="G24" s="4"/>
      <c r="H24" s="65"/>
    </row>
    <row r="25" spans="1:8" s="1" customFormat="1" ht="18.75">
      <c r="A25" s="249"/>
      <c r="B25" s="54"/>
      <c r="C25" s="283"/>
      <c r="D25" s="2"/>
      <c r="E25" s="292"/>
      <c r="F25" s="4"/>
      <c r="H25" s="66"/>
    </row>
    <row r="26" spans="1:6" s="1" customFormat="1" ht="15.75">
      <c r="A26" s="249" t="s">
        <v>400</v>
      </c>
      <c r="B26" s="5" t="s">
        <v>85</v>
      </c>
      <c r="C26" s="286"/>
      <c r="E26" s="291">
        <f>SUM(E27:E28)</f>
        <v>1000</v>
      </c>
      <c r="F26" s="1" t="s">
        <v>375</v>
      </c>
    </row>
    <row r="27" spans="1:5" s="1" customFormat="1" ht="31.5">
      <c r="A27" s="249"/>
      <c r="B27" s="83" t="s">
        <v>104</v>
      </c>
      <c r="C27" s="286">
        <v>0</v>
      </c>
      <c r="D27" s="1" t="s">
        <v>375</v>
      </c>
      <c r="E27" s="291"/>
    </row>
    <row r="28" spans="1:5" s="1" customFormat="1" ht="15.75">
      <c r="A28" s="249"/>
      <c r="B28" s="46" t="s">
        <v>105</v>
      </c>
      <c r="C28" s="286">
        <v>0</v>
      </c>
      <c r="D28" s="1" t="s">
        <v>375</v>
      </c>
      <c r="E28" s="291">
        <v>1000</v>
      </c>
    </row>
    <row r="29" spans="1:5" s="1" customFormat="1" ht="15.75">
      <c r="A29" s="249"/>
      <c r="B29" s="54"/>
      <c r="E29" s="82"/>
    </row>
    <row r="30" spans="1:6" s="1" customFormat="1" ht="15.75">
      <c r="A30" s="249" t="s">
        <v>401</v>
      </c>
      <c r="B30" s="5" t="s">
        <v>29</v>
      </c>
      <c r="E30" s="84">
        <f>E9+E13+E17+E19+E22+E26</f>
        <v>32906089</v>
      </c>
      <c r="F30" s="1" t="s">
        <v>375</v>
      </c>
    </row>
    <row r="31" spans="1:5" s="1" customFormat="1" ht="15.75">
      <c r="A31" s="249"/>
      <c r="B31" s="46"/>
      <c r="E31" s="82"/>
    </row>
    <row r="32" spans="1:5" s="1" customFormat="1" ht="18.75">
      <c r="A32" s="249" t="s">
        <v>21</v>
      </c>
      <c r="B32" s="81" t="s">
        <v>106</v>
      </c>
      <c r="E32" s="82"/>
    </row>
    <row r="33" spans="1:6" s="1" customFormat="1" ht="15.75">
      <c r="A33" s="249" t="s">
        <v>402</v>
      </c>
      <c r="B33" s="7" t="s">
        <v>14</v>
      </c>
      <c r="C33" s="286"/>
      <c r="E33" s="291">
        <f>C35+C36+C37+C38+C39</f>
        <v>39027812</v>
      </c>
      <c r="F33" s="1" t="s">
        <v>375</v>
      </c>
    </row>
    <row r="34" spans="1:5" s="1" customFormat="1" ht="15.75">
      <c r="A34" s="249"/>
      <c r="B34" s="6" t="s">
        <v>13</v>
      </c>
      <c r="C34" s="286"/>
      <c r="E34" s="291"/>
    </row>
    <row r="35" spans="1:5" s="1" customFormat="1" ht="15.75">
      <c r="A35" s="249" t="s">
        <v>404</v>
      </c>
      <c r="B35" s="46" t="s">
        <v>409</v>
      </c>
      <c r="C35" s="286">
        <v>12031991</v>
      </c>
      <c r="D35" s="1" t="s">
        <v>375</v>
      </c>
      <c r="E35" s="291"/>
    </row>
    <row r="36" spans="1:5" s="1" customFormat="1" ht="15.75">
      <c r="A36" s="249" t="s">
        <v>405</v>
      </c>
      <c r="B36" s="46" t="s">
        <v>410</v>
      </c>
      <c r="C36" s="286">
        <v>2195909</v>
      </c>
      <c r="D36" s="1" t="s">
        <v>375</v>
      </c>
      <c r="E36" s="291"/>
    </row>
    <row r="37" spans="1:5" s="1" customFormat="1" ht="15.75">
      <c r="A37" s="249" t="s">
        <v>406</v>
      </c>
      <c r="B37" s="46" t="s">
        <v>411</v>
      </c>
      <c r="C37" s="286">
        <v>14539971</v>
      </c>
      <c r="D37" s="1" t="s">
        <v>375</v>
      </c>
      <c r="E37" s="291"/>
    </row>
    <row r="38" spans="1:5" s="1" customFormat="1" ht="15.75">
      <c r="A38" s="249" t="s">
        <v>407</v>
      </c>
      <c r="B38" s="85" t="s">
        <v>412</v>
      </c>
      <c r="C38" s="286">
        <f>'4. Kiadások'!H33</f>
        <v>1375000</v>
      </c>
      <c r="D38" s="1" t="s">
        <v>375</v>
      </c>
      <c r="E38" s="291"/>
    </row>
    <row r="39" spans="1:5" s="1" customFormat="1" ht="15.75">
      <c r="A39" s="249" t="s">
        <v>408</v>
      </c>
      <c r="B39" s="215" t="s">
        <v>413</v>
      </c>
      <c r="C39" s="286">
        <v>8884941</v>
      </c>
      <c r="D39" s="1" t="s">
        <v>375</v>
      </c>
      <c r="E39" s="291"/>
    </row>
    <row r="40" spans="1:6" s="1" customFormat="1" ht="15.75">
      <c r="A40" s="249" t="s">
        <v>403</v>
      </c>
      <c r="B40" s="7" t="s">
        <v>15</v>
      </c>
      <c r="C40" s="286"/>
      <c r="E40" s="289">
        <f>C42+C43+C44</f>
        <v>4569058</v>
      </c>
      <c r="F40" s="1" t="s">
        <v>375</v>
      </c>
    </row>
    <row r="41" spans="1:5" s="1" customFormat="1" ht="15.75">
      <c r="A41" s="249"/>
      <c r="B41" s="6" t="s">
        <v>13</v>
      </c>
      <c r="C41" s="286"/>
      <c r="E41" s="291"/>
    </row>
    <row r="42" spans="1:5" s="1" customFormat="1" ht="15.75">
      <c r="A42" s="249" t="s">
        <v>417</v>
      </c>
      <c r="B42" s="46" t="s">
        <v>414</v>
      </c>
      <c r="C42" s="290">
        <v>4569058</v>
      </c>
      <c r="D42" s="1" t="s">
        <v>375</v>
      </c>
      <c r="E42" s="291"/>
    </row>
    <row r="43" spans="1:5" s="1" customFormat="1" ht="15.75">
      <c r="A43" s="249" t="s">
        <v>418</v>
      </c>
      <c r="B43" s="46" t="s">
        <v>415</v>
      </c>
      <c r="C43" s="290">
        <f>'4. Kiadások'!M36</f>
        <v>0</v>
      </c>
      <c r="D43" s="1" t="s">
        <v>375</v>
      </c>
      <c r="E43" s="291"/>
    </row>
    <row r="44" spans="1:7" ht="15.75">
      <c r="A44" s="247" t="s">
        <v>419</v>
      </c>
      <c r="B44" s="46" t="s">
        <v>416</v>
      </c>
      <c r="C44" s="290">
        <f>'4. Kiadások'!N36</f>
        <v>0</v>
      </c>
      <c r="D44" s="1" t="s">
        <v>375</v>
      </c>
      <c r="E44" s="291"/>
      <c r="F44" s="1"/>
      <c r="G44" s="1"/>
    </row>
    <row r="45" spans="1:5" s="1" customFormat="1" ht="15.75">
      <c r="A45" s="249"/>
      <c r="B45" s="46"/>
      <c r="C45" s="290"/>
      <c r="E45" s="291"/>
    </row>
    <row r="46" spans="1:6" s="1" customFormat="1" ht="15.75">
      <c r="A46" s="249" t="s">
        <v>420</v>
      </c>
      <c r="B46" s="16" t="s">
        <v>107</v>
      </c>
      <c r="C46" s="290"/>
      <c r="E46" s="291">
        <f>C47</f>
        <v>895496</v>
      </c>
      <c r="F46" s="1" t="s">
        <v>375</v>
      </c>
    </row>
    <row r="47" spans="1:5" s="1" customFormat="1" ht="15.75">
      <c r="A47" s="249"/>
      <c r="B47" s="46" t="s">
        <v>364</v>
      </c>
      <c r="C47" s="286">
        <v>895496</v>
      </c>
      <c r="D47" s="1" t="s">
        <v>375</v>
      </c>
      <c r="E47" s="291"/>
    </row>
    <row r="48" spans="1:7" s="4" customFormat="1" ht="18.75">
      <c r="A48" s="250"/>
      <c r="B48" s="46" t="s">
        <v>108</v>
      </c>
      <c r="C48" s="286">
        <v>0</v>
      </c>
      <c r="D48" s="1" t="s">
        <v>375</v>
      </c>
      <c r="E48" s="291"/>
      <c r="F48" s="1"/>
      <c r="G48" s="2"/>
    </row>
    <row r="49" spans="2:7" ht="15.75">
      <c r="B49" s="46"/>
      <c r="C49" s="290"/>
      <c r="D49" s="1"/>
      <c r="E49" s="291"/>
      <c r="F49" s="1"/>
      <c r="G49" s="1"/>
    </row>
    <row r="50" spans="1:7" ht="15.75">
      <c r="A50" s="247" t="s">
        <v>421</v>
      </c>
      <c r="B50" s="5" t="s">
        <v>30</v>
      </c>
      <c r="C50" s="290"/>
      <c r="D50" s="1"/>
      <c r="E50" s="287">
        <f>SUM(E33:E49)</f>
        <v>44492366</v>
      </c>
      <c r="F50" s="2" t="s">
        <v>375</v>
      </c>
      <c r="G50" s="1"/>
    </row>
    <row r="51" spans="2:7" ht="15.75">
      <c r="B51" s="46"/>
      <c r="C51" s="286"/>
      <c r="D51" s="1"/>
      <c r="E51" s="289"/>
      <c r="F51" s="1"/>
      <c r="G51" s="1"/>
    </row>
    <row r="52" spans="1:7" ht="18.75">
      <c r="A52" s="247" t="s">
        <v>28</v>
      </c>
      <c r="B52" s="5" t="s">
        <v>31</v>
      </c>
      <c r="C52" s="286"/>
      <c r="D52" s="1"/>
      <c r="E52" s="287">
        <f>E30-E50</f>
        <v>-11586277</v>
      </c>
      <c r="F52" s="2" t="s">
        <v>375</v>
      </c>
      <c r="G52" s="4"/>
    </row>
    <row r="53" spans="2:5" ht="15.75">
      <c r="B53" s="46"/>
      <c r="C53" s="286"/>
      <c r="D53" s="1"/>
      <c r="E53" s="287"/>
    </row>
    <row r="54" spans="1:6" ht="32.25">
      <c r="A54" s="251" t="s">
        <v>66</v>
      </c>
      <c r="B54" s="86" t="s">
        <v>454</v>
      </c>
      <c r="C54" s="288"/>
      <c r="D54" s="4"/>
      <c r="E54" s="287">
        <v>11586277</v>
      </c>
      <c r="F54" s="2" t="s">
        <v>375</v>
      </c>
    </row>
    <row r="55" spans="1:7" s="1" customFormat="1" ht="15.75">
      <c r="A55" s="249"/>
      <c r="B55" s="46"/>
      <c r="C55" s="283"/>
      <c r="D55" s="2"/>
      <c r="E55" s="287"/>
      <c r="F55" s="2"/>
      <c r="G55" s="2"/>
    </row>
    <row r="56" spans="1:6" ht="15.75">
      <c r="A56" s="247" t="s">
        <v>67</v>
      </c>
      <c r="B56" s="5" t="s">
        <v>46</v>
      </c>
      <c r="E56" s="287">
        <f>E52+E54</f>
        <v>0</v>
      </c>
      <c r="F56" s="2" t="s">
        <v>375</v>
      </c>
    </row>
    <row r="57" spans="1:5" s="1" customFormat="1" ht="10.5" customHeight="1">
      <c r="A57" s="249"/>
      <c r="B57" s="3"/>
      <c r="C57" s="286"/>
      <c r="E57" s="285"/>
    </row>
    <row r="58" spans="2:6" ht="15.75">
      <c r="B58" s="3"/>
      <c r="C58" s="286"/>
      <c r="D58" s="1"/>
      <c r="E58" s="285"/>
      <c r="F58" s="5"/>
    </row>
    <row r="59" spans="2:6" ht="15.75">
      <c r="B59" s="5"/>
      <c r="E59" s="284"/>
      <c r="F59" s="5"/>
    </row>
  </sheetData>
  <sheetProtection/>
  <mergeCells count="5">
    <mergeCell ref="B6:F6"/>
    <mergeCell ref="B4:F4"/>
    <mergeCell ref="B3:F3"/>
    <mergeCell ref="B5:F5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16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53" customWidth="1"/>
    <col min="2" max="2" width="3.125" style="50" customWidth="1"/>
    <col min="3" max="3" width="4.25390625" style="50" customWidth="1"/>
    <col min="4" max="5" width="3.125" style="50" customWidth="1"/>
    <col min="6" max="6" width="52.125" style="6" customWidth="1"/>
    <col min="7" max="7" width="17.00390625" style="6" customWidth="1"/>
    <col min="8" max="8" width="18.625" style="6" customWidth="1"/>
    <col min="9" max="9" width="9.375" style="6" customWidth="1"/>
    <col min="10" max="16384" width="9.125" style="6" customWidth="1"/>
  </cols>
  <sheetData>
    <row r="1" spans="1:9" ht="15.75">
      <c r="A1" s="281"/>
      <c r="B1" s="282"/>
      <c r="C1" s="282"/>
      <c r="D1" s="282"/>
      <c r="E1" s="282"/>
      <c r="F1" s="282"/>
      <c r="G1" s="282"/>
      <c r="H1" s="282"/>
      <c r="I1" s="282"/>
    </row>
    <row r="2" spans="1:9" ht="15.75">
      <c r="A2" s="428" t="s">
        <v>476</v>
      </c>
      <c r="B2" s="428"/>
      <c r="C2" s="428"/>
      <c r="D2" s="428"/>
      <c r="E2" s="428"/>
      <c r="F2" s="428"/>
      <c r="G2" s="428"/>
      <c r="H2" s="428"/>
      <c r="I2" s="428"/>
    </row>
    <row r="3" spans="5:9" ht="15.75">
      <c r="E3" s="68"/>
      <c r="F3" s="68"/>
      <c r="G3" s="68"/>
      <c r="H3" s="68"/>
      <c r="I3" s="68"/>
    </row>
    <row r="4" spans="1:9" ht="15.75">
      <c r="A4" s="430"/>
      <c r="B4" s="430"/>
      <c r="C4" s="430"/>
      <c r="D4" s="430"/>
      <c r="E4" s="430"/>
      <c r="F4" s="430"/>
      <c r="G4" s="430"/>
      <c r="H4" s="430"/>
      <c r="I4" s="430"/>
    </row>
    <row r="5" spans="1:9" s="7" customFormat="1" ht="15.75">
      <c r="A5" s="430" t="s">
        <v>322</v>
      </c>
      <c r="B5" s="430"/>
      <c r="C5" s="430"/>
      <c r="D5" s="430"/>
      <c r="E5" s="430"/>
      <c r="F5" s="430"/>
      <c r="G5" s="430"/>
      <c r="H5" s="430"/>
      <c r="I5" s="430"/>
    </row>
    <row r="6" spans="1:9" s="7" customFormat="1" ht="15.75">
      <c r="A6" s="430" t="s">
        <v>324</v>
      </c>
      <c r="B6" s="430"/>
      <c r="C6" s="430"/>
      <c r="D6" s="430"/>
      <c r="E6" s="430"/>
      <c r="F6" s="430"/>
      <c r="G6" s="430"/>
      <c r="H6" s="430"/>
      <c r="I6" s="430"/>
    </row>
    <row r="7" spans="1:9" ht="15.75">
      <c r="A7" s="430" t="s">
        <v>443</v>
      </c>
      <c r="B7" s="430"/>
      <c r="C7" s="430"/>
      <c r="D7" s="430"/>
      <c r="E7" s="430"/>
      <c r="F7" s="430"/>
      <c r="G7" s="430"/>
      <c r="H7" s="430"/>
      <c r="I7" s="430"/>
    </row>
    <row r="8" ht="15.75" hidden="1"/>
    <row r="9" spans="8:9" ht="16.5" thickBot="1">
      <c r="H9" s="55"/>
      <c r="I9" s="56" t="s">
        <v>372</v>
      </c>
    </row>
    <row r="10" spans="1:9" ht="15.75">
      <c r="A10" s="431" t="s">
        <v>18</v>
      </c>
      <c r="B10" s="432"/>
      <c r="C10" s="432"/>
      <c r="D10" s="432"/>
      <c r="E10" s="432"/>
      <c r="F10" s="433"/>
      <c r="G10" s="57" t="s">
        <v>16</v>
      </c>
      <c r="H10" s="57" t="s">
        <v>16</v>
      </c>
      <c r="I10" s="57" t="s">
        <v>17</v>
      </c>
    </row>
    <row r="11" spans="1:9" ht="15.75">
      <c r="A11" s="434"/>
      <c r="B11" s="435"/>
      <c r="C11" s="435"/>
      <c r="D11" s="435"/>
      <c r="E11" s="435"/>
      <c r="F11" s="436"/>
      <c r="G11" s="58" t="s">
        <v>7</v>
      </c>
      <c r="H11" s="58" t="s">
        <v>7</v>
      </c>
      <c r="I11" s="58"/>
    </row>
    <row r="12" spans="1:9" ht="16.5" thickBot="1">
      <c r="A12" s="437"/>
      <c r="B12" s="438"/>
      <c r="C12" s="438"/>
      <c r="D12" s="438"/>
      <c r="E12" s="438"/>
      <c r="F12" s="439"/>
      <c r="G12" s="59" t="s">
        <v>438</v>
      </c>
      <c r="H12" s="59" t="s">
        <v>443</v>
      </c>
      <c r="I12" s="59" t="s">
        <v>19</v>
      </c>
    </row>
    <row r="13" spans="1:9" ht="32.25" customHeight="1">
      <c r="A13" s="16" t="s">
        <v>32</v>
      </c>
      <c r="B13" s="440" t="s">
        <v>48</v>
      </c>
      <c r="C13" s="440"/>
      <c r="D13" s="440"/>
      <c r="E13" s="440"/>
      <c r="F13" s="440"/>
      <c r="G13" s="409"/>
      <c r="H13" s="414"/>
      <c r="I13" s="70"/>
    </row>
    <row r="14" spans="1:9" ht="15.75">
      <c r="A14" s="16"/>
      <c r="B14" s="16" t="s">
        <v>32</v>
      </c>
      <c r="C14" s="16" t="s">
        <v>49</v>
      </c>
      <c r="D14" s="16"/>
      <c r="E14" s="16"/>
      <c r="F14" s="16"/>
      <c r="G14" s="416"/>
      <c r="H14" s="416"/>
      <c r="I14" s="16"/>
    </row>
    <row r="15" spans="1:9" ht="15.75">
      <c r="A15" s="16"/>
      <c r="B15" s="16"/>
      <c r="C15" s="16" t="s">
        <v>27</v>
      </c>
      <c r="D15" s="440" t="s">
        <v>50</v>
      </c>
      <c r="E15" s="440"/>
      <c r="F15" s="440"/>
      <c r="G15" s="414"/>
      <c r="H15" s="414"/>
      <c r="I15" s="70"/>
    </row>
    <row r="16" spans="1:9" ht="15.75">
      <c r="A16" s="16"/>
      <c r="B16" s="16"/>
      <c r="C16" s="16"/>
      <c r="D16" s="16" t="s">
        <v>27</v>
      </c>
      <c r="E16" s="440" t="s">
        <v>51</v>
      </c>
      <c r="F16" s="440"/>
      <c r="G16" s="414"/>
      <c r="H16" s="414"/>
      <c r="I16" s="70"/>
    </row>
    <row r="17" spans="1:9" ht="15.75">
      <c r="A17" s="18"/>
      <c r="B17" s="18"/>
      <c r="C17" s="18"/>
      <c r="D17" s="18"/>
      <c r="E17" s="18" t="s">
        <v>38</v>
      </c>
      <c r="F17" s="18" t="s">
        <v>33</v>
      </c>
      <c r="G17" s="408"/>
      <c r="H17" s="408"/>
      <c r="I17" s="71"/>
    </row>
    <row r="18" spans="1:9" ht="15.75">
      <c r="A18" s="18"/>
      <c r="B18" s="18"/>
      <c r="C18" s="18"/>
      <c r="D18" s="18"/>
      <c r="E18" s="18"/>
      <c r="F18" s="18" t="s">
        <v>52</v>
      </c>
      <c r="G18" s="408"/>
      <c r="H18" s="309"/>
      <c r="I18" s="71"/>
    </row>
    <row r="19" spans="1:9" ht="31.5">
      <c r="A19" s="18"/>
      <c r="B19" s="18"/>
      <c r="C19" s="18"/>
      <c r="D19" s="18"/>
      <c r="E19" s="18" t="s">
        <v>39</v>
      </c>
      <c r="F19" s="72" t="s">
        <v>34</v>
      </c>
      <c r="G19" s="413"/>
      <c r="H19" s="309"/>
      <c r="I19" s="71"/>
    </row>
    <row r="20" spans="1:9" ht="31.5">
      <c r="A20" s="18"/>
      <c r="B20" s="18"/>
      <c r="C20" s="18"/>
      <c r="D20" s="18"/>
      <c r="E20" s="18" t="s">
        <v>53</v>
      </c>
      <c r="F20" s="72" t="s">
        <v>54</v>
      </c>
      <c r="G20" s="309">
        <v>1074860</v>
      </c>
      <c r="H20" s="268">
        <v>1214640</v>
      </c>
      <c r="I20" s="71">
        <f>H20/G20*100</f>
        <v>113.00448430493273</v>
      </c>
    </row>
    <row r="21" spans="1:9" ht="15.75">
      <c r="A21" s="18"/>
      <c r="B21" s="18"/>
      <c r="C21" s="18"/>
      <c r="D21" s="18"/>
      <c r="E21" s="18"/>
      <c r="F21" s="18" t="s">
        <v>52</v>
      </c>
      <c r="G21" s="309"/>
      <c r="H21" s="268"/>
      <c r="I21" s="71"/>
    </row>
    <row r="22" spans="1:9" ht="15.75">
      <c r="A22" s="18"/>
      <c r="B22" s="18"/>
      <c r="C22" s="18"/>
      <c r="D22" s="18"/>
      <c r="E22" s="18" t="s">
        <v>55</v>
      </c>
      <c r="F22" s="72" t="s">
        <v>56</v>
      </c>
      <c r="G22" s="309">
        <v>1024000</v>
      </c>
      <c r="H22" s="268">
        <v>1024000</v>
      </c>
      <c r="I22" s="71">
        <f>H22/G22*100</f>
        <v>100</v>
      </c>
    </row>
    <row r="23" spans="1:9" ht="15.75">
      <c r="A23" s="18"/>
      <c r="B23" s="18"/>
      <c r="C23" s="18"/>
      <c r="D23" s="18"/>
      <c r="E23" s="18"/>
      <c r="F23" s="18" t="s">
        <v>52</v>
      </c>
      <c r="G23" s="309"/>
      <c r="H23" s="268"/>
      <c r="I23" s="71"/>
    </row>
    <row r="24" spans="1:9" ht="21" customHeight="1">
      <c r="A24" s="18"/>
      <c r="B24" s="18"/>
      <c r="C24" s="18"/>
      <c r="D24" s="18"/>
      <c r="E24" s="18" t="s">
        <v>57</v>
      </c>
      <c r="F24" s="72" t="s">
        <v>58</v>
      </c>
      <c r="G24" s="309">
        <v>100000</v>
      </c>
      <c r="H24" s="268">
        <v>357006</v>
      </c>
      <c r="I24" s="71">
        <f>H24/G24*100</f>
        <v>357.006</v>
      </c>
    </row>
    <row r="25" spans="1:9" ht="15.75">
      <c r="A25" s="18"/>
      <c r="B25" s="18"/>
      <c r="C25" s="18"/>
      <c r="D25" s="18"/>
      <c r="E25" s="18"/>
      <c r="F25" s="18" t="s">
        <v>52</v>
      </c>
      <c r="G25" s="309"/>
      <c r="H25" s="268"/>
      <c r="I25" s="71"/>
    </row>
    <row r="26" spans="1:9" ht="15.75">
      <c r="A26" s="18"/>
      <c r="B26" s="18"/>
      <c r="C26" s="18"/>
      <c r="D26" s="18"/>
      <c r="E26" s="18" t="s">
        <v>59</v>
      </c>
      <c r="F26" s="72" t="s">
        <v>60</v>
      </c>
      <c r="G26" s="309">
        <v>692350</v>
      </c>
      <c r="H26" s="268">
        <v>692350</v>
      </c>
      <c r="I26" s="71">
        <f>H26/G26*100</f>
        <v>100</v>
      </c>
    </row>
    <row r="27" spans="1:9" s="47" customFormat="1" ht="15.75">
      <c r="A27" s="18"/>
      <c r="B27" s="18"/>
      <c r="C27" s="18"/>
      <c r="D27" s="18"/>
      <c r="E27" s="18"/>
      <c r="F27" s="18" t="s">
        <v>52</v>
      </c>
      <c r="G27" s="310"/>
      <c r="H27" s="269"/>
      <c r="I27" s="71"/>
    </row>
    <row r="28" spans="1:9" ht="15.75">
      <c r="A28" s="18"/>
      <c r="B28" s="18"/>
      <c r="C28" s="18"/>
      <c r="D28" s="18" t="s">
        <v>40</v>
      </c>
      <c r="E28" s="18" t="s">
        <v>61</v>
      </c>
      <c r="F28" s="18"/>
      <c r="G28" s="309">
        <v>5000000</v>
      </c>
      <c r="H28" s="268">
        <v>5000000</v>
      </c>
      <c r="I28" s="71">
        <f>H28/G28*100</f>
        <v>100</v>
      </c>
    </row>
    <row r="29" spans="1:9" ht="15.75">
      <c r="A29" s="18"/>
      <c r="B29" s="18"/>
      <c r="C29" s="18"/>
      <c r="D29" s="18"/>
      <c r="E29" s="18"/>
      <c r="F29" s="18" t="s">
        <v>52</v>
      </c>
      <c r="G29" s="309"/>
      <c r="H29" s="268"/>
      <c r="I29" s="71"/>
    </row>
    <row r="30" spans="1:9" ht="15.75">
      <c r="A30" s="18"/>
      <c r="B30" s="18"/>
      <c r="C30" s="18"/>
      <c r="D30" s="18" t="s">
        <v>41</v>
      </c>
      <c r="E30" s="18" t="s">
        <v>91</v>
      </c>
      <c r="F30" s="18"/>
      <c r="G30" s="309">
        <v>51000</v>
      </c>
      <c r="H30" s="268">
        <v>40800</v>
      </c>
      <c r="I30" s="71">
        <f>H30/G30*100</f>
        <v>80</v>
      </c>
    </row>
    <row r="31" spans="1:9" ht="15.75">
      <c r="A31" s="18"/>
      <c r="B31" s="18"/>
      <c r="C31" s="18"/>
      <c r="D31" s="18" t="s">
        <v>92</v>
      </c>
      <c r="E31" s="18" t="s">
        <v>316</v>
      </c>
      <c r="F31" s="18"/>
      <c r="G31" s="309">
        <v>3798101</v>
      </c>
      <c r="H31" s="268">
        <v>4021960</v>
      </c>
      <c r="I31" s="71">
        <f>H31/G31*100</f>
        <v>105.89397175061958</v>
      </c>
    </row>
    <row r="32" spans="1:9" s="47" customFormat="1" ht="15.75">
      <c r="A32" s="18"/>
      <c r="B32" s="18"/>
      <c r="C32" s="18"/>
      <c r="D32" s="18" t="s">
        <v>21</v>
      </c>
      <c r="E32" s="18" t="s">
        <v>62</v>
      </c>
      <c r="F32" s="18"/>
      <c r="G32" s="310"/>
      <c r="H32" s="269"/>
      <c r="I32" s="71"/>
    </row>
    <row r="33" spans="1:9" ht="15.75">
      <c r="A33" s="18"/>
      <c r="B33" s="18"/>
      <c r="C33" s="18"/>
      <c r="D33" s="18"/>
      <c r="E33" s="18"/>
      <c r="F33" s="18" t="s">
        <v>52</v>
      </c>
      <c r="G33" s="309"/>
      <c r="H33" s="268"/>
      <c r="I33" s="71"/>
    </row>
    <row r="34" spans="1:9" ht="15.75">
      <c r="A34" s="18"/>
      <c r="B34" s="18"/>
      <c r="D34" s="18" t="s">
        <v>72</v>
      </c>
      <c r="E34" s="18" t="s">
        <v>427</v>
      </c>
      <c r="F34" s="18"/>
      <c r="G34" s="309">
        <v>990400</v>
      </c>
      <c r="H34" s="268">
        <v>954500</v>
      </c>
      <c r="I34" s="71">
        <f>H34/G34*100</f>
        <v>96.37520193861067</v>
      </c>
    </row>
    <row r="35" spans="1:9" ht="31.5" customHeight="1">
      <c r="A35" s="74"/>
      <c r="B35" s="74"/>
      <c r="C35" s="75"/>
      <c r="D35" s="441" t="s">
        <v>63</v>
      </c>
      <c r="E35" s="441"/>
      <c r="F35" s="441"/>
      <c r="G35" s="415">
        <f>SUM(G17:G34)</f>
        <v>12730711</v>
      </c>
      <c r="H35" s="308">
        <f>SUM(H17:H34)</f>
        <v>13305256</v>
      </c>
      <c r="I35" s="304">
        <f>H35/G35*100</f>
        <v>104.51306293890418</v>
      </c>
    </row>
    <row r="36" spans="1:9" ht="33" customHeight="1">
      <c r="A36" s="18"/>
      <c r="B36" s="18"/>
      <c r="C36" s="252" t="s">
        <v>35</v>
      </c>
      <c r="D36" s="440" t="s">
        <v>64</v>
      </c>
      <c r="E36" s="440"/>
      <c r="F36" s="440"/>
      <c r="G36" s="414"/>
      <c r="H36" s="268"/>
      <c r="I36" s="71"/>
    </row>
    <row r="37" spans="1:9" ht="15.75">
      <c r="A37" s="18"/>
      <c r="B37" s="18"/>
      <c r="C37" s="18"/>
      <c r="D37" s="18" t="s">
        <v>27</v>
      </c>
      <c r="E37" s="18" t="s">
        <v>93</v>
      </c>
      <c r="F37" s="18"/>
      <c r="G37" s="408"/>
      <c r="H37" s="298"/>
      <c r="I37" s="71"/>
    </row>
    <row r="38" spans="1:9" ht="30.75" customHeight="1">
      <c r="A38" s="18"/>
      <c r="B38" s="18"/>
      <c r="C38" s="18"/>
      <c r="D38" s="18" t="s">
        <v>21</v>
      </c>
      <c r="E38" s="442" t="s">
        <v>94</v>
      </c>
      <c r="F38" s="442"/>
      <c r="G38" s="298">
        <v>1868000</v>
      </c>
      <c r="H38" s="298">
        <v>2492820</v>
      </c>
      <c r="I38" s="307">
        <f>H38/G38*100</f>
        <v>133.44860813704497</v>
      </c>
    </row>
    <row r="39" spans="1:9" ht="15.75">
      <c r="A39" s="18"/>
      <c r="B39" s="18"/>
      <c r="C39" s="18"/>
      <c r="D39" s="18" t="s">
        <v>28</v>
      </c>
      <c r="E39" s="18" t="s">
        <v>65</v>
      </c>
      <c r="F39" s="18"/>
      <c r="G39" s="298"/>
      <c r="H39" s="298"/>
      <c r="I39" s="71"/>
    </row>
    <row r="40" spans="1:9" ht="15.75">
      <c r="A40" s="18"/>
      <c r="B40" s="18"/>
      <c r="C40" s="18"/>
      <c r="D40" s="18"/>
      <c r="E40" s="18" t="s">
        <v>351</v>
      </c>
      <c r="F40" s="18" t="s">
        <v>352</v>
      </c>
      <c r="G40" s="298">
        <v>387520</v>
      </c>
      <c r="H40" s="298">
        <v>1045760</v>
      </c>
      <c r="I40" s="307">
        <f>H40/G40*100</f>
        <v>269.8596201486375</v>
      </c>
    </row>
    <row r="41" spans="1:9" ht="15.75">
      <c r="A41" s="18"/>
      <c r="B41" s="18"/>
      <c r="C41" s="18"/>
      <c r="D41" s="18"/>
      <c r="E41" s="18" t="s">
        <v>353</v>
      </c>
      <c r="F41" s="18" t="s">
        <v>354</v>
      </c>
      <c r="G41" s="298">
        <v>3100000</v>
      </c>
      <c r="H41" s="298">
        <v>4250000</v>
      </c>
      <c r="I41" s="307">
        <f>H41/G41*100</f>
        <v>137.09677419354838</v>
      </c>
    </row>
    <row r="42" spans="1:9" ht="15.75" customHeight="1">
      <c r="A42" s="18"/>
      <c r="B42" s="18"/>
      <c r="C42" s="18"/>
      <c r="D42" s="18" t="s">
        <v>66</v>
      </c>
      <c r="E42" s="442" t="s">
        <v>320</v>
      </c>
      <c r="F42" s="443"/>
      <c r="G42" s="300">
        <v>63053</v>
      </c>
      <c r="H42" s="300">
        <v>163239</v>
      </c>
      <c r="I42" s="307">
        <f>H42/G42*100</f>
        <v>258.89172600827874</v>
      </c>
    </row>
    <row r="43" spans="1:9" ht="33.75" customHeight="1">
      <c r="A43" s="74"/>
      <c r="B43" s="74"/>
      <c r="C43" s="441" t="s">
        <v>68</v>
      </c>
      <c r="D43" s="441"/>
      <c r="E43" s="441"/>
      <c r="F43" s="441"/>
      <c r="G43" s="412">
        <f>SUM(G37:G42)</f>
        <v>5418573</v>
      </c>
      <c r="H43" s="305">
        <f>SUM(H37:H42)</f>
        <v>7951819</v>
      </c>
      <c r="I43" s="304">
        <f>H43/G43*100</f>
        <v>146.7511649284784</v>
      </c>
    </row>
    <row r="44" spans="1:9" ht="31.5" customHeight="1">
      <c r="A44" s="18"/>
      <c r="B44" s="18"/>
      <c r="C44" s="252" t="s">
        <v>422</v>
      </c>
      <c r="D44" s="440" t="s">
        <v>69</v>
      </c>
      <c r="E44" s="440"/>
      <c r="F44" s="440"/>
      <c r="G44" s="414"/>
      <c r="H44" s="306"/>
      <c r="I44" s="70"/>
    </row>
    <row r="45" spans="1:9" ht="15.75">
      <c r="A45" s="18"/>
      <c r="B45" s="18"/>
      <c r="C45" s="18"/>
      <c r="D45" s="18" t="s">
        <v>27</v>
      </c>
      <c r="E45" s="442" t="s">
        <v>36</v>
      </c>
      <c r="F45" s="442"/>
      <c r="G45" s="413"/>
      <c r="H45" s="300"/>
      <c r="I45" s="72"/>
    </row>
    <row r="46" spans="1:9" ht="31.5">
      <c r="A46" s="18"/>
      <c r="B46" s="18"/>
      <c r="C46" s="18"/>
      <c r="D46" s="18"/>
      <c r="E46" s="18" t="s">
        <v>41</v>
      </c>
      <c r="F46" s="72" t="s">
        <v>70</v>
      </c>
      <c r="G46" s="408">
        <v>1800000</v>
      </c>
      <c r="H46" s="300">
        <v>2000000</v>
      </c>
      <c r="I46" s="71">
        <f>H46/G46*100</f>
        <v>111.11111111111111</v>
      </c>
    </row>
    <row r="47" spans="1:9" ht="31.5" customHeight="1">
      <c r="A47" s="74"/>
      <c r="B47" s="74"/>
      <c r="C47" s="441" t="s">
        <v>71</v>
      </c>
      <c r="D47" s="441"/>
      <c r="E47" s="441"/>
      <c r="F47" s="441"/>
      <c r="G47" s="412">
        <f>SUM(G46:G46)</f>
        <v>1800000</v>
      </c>
      <c r="H47" s="305">
        <f>SUM(H46:H46)</f>
        <v>2000000</v>
      </c>
      <c r="I47" s="304">
        <f>H47/G47*100</f>
        <v>111.11111111111111</v>
      </c>
    </row>
    <row r="48" spans="1:9" ht="10.5" customHeight="1">
      <c r="A48" s="18"/>
      <c r="B48" s="18"/>
      <c r="C48" s="18"/>
      <c r="D48" s="18"/>
      <c r="E48" s="18"/>
      <c r="F48" s="18"/>
      <c r="G48" s="408"/>
      <c r="H48" s="298"/>
      <c r="I48" s="71"/>
    </row>
    <row r="49" spans="1:9" ht="29.25" customHeight="1">
      <c r="A49" s="76"/>
      <c r="B49" s="440" t="s">
        <v>73</v>
      </c>
      <c r="C49" s="440"/>
      <c r="D49" s="440"/>
      <c r="E49" s="440"/>
      <c r="F49" s="440"/>
      <c r="G49" s="301">
        <f>G35+G43+G47</f>
        <v>19949284</v>
      </c>
      <c r="H49" s="301">
        <f>H35+H43+H47</f>
        <v>23257075</v>
      </c>
      <c r="I49" s="297">
        <f>H49/G49*100</f>
        <v>116.58100110259598</v>
      </c>
    </row>
    <row r="50" spans="1:9" ht="15.75">
      <c r="A50" s="76"/>
      <c r="B50" s="69"/>
      <c r="C50" s="69"/>
      <c r="D50" s="69"/>
      <c r="E50" s="69"/>
      <c r="F50" s="69"/>
      <c r="G50" s="411"/>
      <c r="H50" s="301"/>
      <c r="I50" s="297"/>
    </row>
    <row r="51" spans="1:9" ht="19.5" customHeight="1">
      <c r="A51" s="76"/>
      <c r="B51" s="69" t="s">
        <v>318</v>
      </c>
      <c r="C51" s="440" t="s">
        <v>319</v>
      </c>
      <c r="D51" s="440"/>
      <c r="E51" s="440"/>
      <c r="F51" s="440"/>
      <c r="G51" s="411"/>
      <c r="H51" s="301"/>
      <c r="I51" s="297"/>
    </row>
    <row r="52" spans="1:9" ht="15.75">
      <c r="A52" s="76"/>
      <c r="B52" s="69"/>
      <c r="C52" s="77" t="s">
        <v>27</v>
      </c>
      <c r="D52" s="442" t="s">
        <v>429</v>
      </c>
      <c r="E52" s="442"/>
      <c r="F52" s="442"/>
      <c r="G52" s="411"/>
      <c r="H52" s="300"/>
      <c r="I52" s="297"/>
    </row>
    <row r="53" spans="1:9" ht="15.75" customHeight="1">
      <c r="A53" s="76"/>
      <c r="B53" s="69"/>
      <c r="C53" s="77" t="s">
        <v>21</v>
      </c>
      <c r="D53" s="444" t="s">
        <v>253</v>
      </c>
      <c r="E53" s="444"/>
      <c r="F53" s="444"/>
      <c r="G53" s="300">
        <v>84000</v>
      </c>
      <c r="H53" s="300"/>
      <c r="I53" s="71">
        <f>H53/G53*100</f>
        <v>0</v>
      </c>
    </row>
    <row r="54" spans="1:9" ht="15.75">
      <c r="A54" s="76"/>
      <c r="B54" s="69"/>
      <c r="C54" s="77" t="s">
        <v>28</v>
      </c>
      <c r="D54" s="445" t="s">
        <v>458</v>
      </c>
      <c r="E54" s="446"/>
      <c r="F54" s="446"/>
      <c r="G54" s="300">
        <v>602179</v>
      </c>
      <c r="H54" s="300">
        <v>1932827</v>
      </c>
      <c r="I54" s="71">
        <f>H54/G54*100</f>
        <v>320.97216940477836</v>
      </c>
    </row>
    <row r="55" spans="1:9" ht="15.75">
      <c r="A55" s="76"/>
      <c r="B55" s="69"/>
      <c r="C55" s="77"/>
      <c r="D55" s="444"/>
      <c r="E55" s="444"/>
      <c r="F55" s="444"/>
      <c r="G55" s="410"/>
      <c r="H55" s="300"/>
      <c r="I55" s="71"/>
    </row>
    <row r="56" spans="1:9" ht="31.5" customHeight="1">
      <c r="A56" s="76"/>
      <c r="B56" s="440" t="s">
        <v>321</v>
      </c>
      <c r="C56" s="440"/>
      <c r="D56" s="440"/>
      <c r="E56" s="440"/>
      <c r="F56" s="440"/>
      <c r="G56" s="301">
        <f>SUM(G52:G55)</f>
        <v>686179</v>
      </c>
      <c r="H56" s="301">
        <f>SUM(H52:H55)</f>
        <v>1932827</v>
      </c>
      <c r="I56" s="71">
        <f>H56/G56*100</f>
        <v>281.6797074815755</v>
      </c>
    </row>
    <row r="57" spans="1:9" ht="12" customHeight="1">
      <c r="A57" s="18"/>
      <c r="B57" s="18"/>
      <c r="C57" s="18"/>
      <c r="D57" s="18"/>
      <c r="E57" s="18"/>
      <c r="F57" s="18"/>
      <c r="G57" s="408"/>
      <c r="H57" s="298"/>
      <c r="I57" s="71"/>
    </row>
    <row r="58" spans="1:9" ht="36" customHeight="1">
      <c r="A58" s="440" t="s">
        <v>74</v>
      </c>
      <c r="B58" s="440"/>
      <c r="C58" s="440"/>
      <c r="D58" s="440"/>
      <c r="E58" s="440"/>
      <c r="F58" s="440"/>
      <c r="G58" s="409">
        <f>G49+G56</f>
        <v>20635463</v>
      </c>
      <c r="H58" s="270">
        <f>H49+H56</f>
        <v>25189902</v>
      </c>
      <c r="I58" s="71">
        <f>H58/G58*100</f>
        <v>122.07093196794277</v>
      </c>
    </row>
    <row r="59" spans="1:9" ht="10.5" customHeight="1">
      <c r="A59" s="69"/>
      <c r="B59" s="69"/>
      <c r="C59" s="69"/>
      <c r="D59" s="69"/>
      <c r="E59" s="69"/>
      <c r="F59" s="69"/>
      <c r="G59" s="409"/>
      <c r="H59" s="270"/>
      <c r="I59" s="71"/>
    </row>
    <row r="60" spans="1:9" ht="33" customHeight="1">
      <c r="A60" s="222" t="s">
        <v>318</v>
      </c>
      <c r="B60" s="440" t="s">
        <v>381</v>
      </c>
      <c r="C60" s="440"/>
      <c r="D60" s="440"/>
      <c r="E60" s="440"/>
      <c r="F60" s="440"/>
      <c r="G60" s="409"/>
      <c r="H60" s="270"/>
      <c r="I60" s="71"/>
    </row>
    <row r="61" spans="1:9" ht="15" customHeight="1">
      <c r="A61" s="69"/>
      <c r="B61" s="69" t="s">
        <v>27</v>
      </c>
      <c r="C61" s="445" t="s">
        <v>382</v>
      </c>
      <c r="D61" s="445"/>
      <c r="E61" s="445"/>
      <c r="F61" s="445"/>
      <c r="G61" s="271">
        <v>14356553</v>
      </c>
      <c r="H61" s="271">
        <v>3245840</v>
      </c>
      <c r="I61" s="71">
        <f>H61/G61*100</f>
        <v>22.60876966776078</v>
      </c>
    </row>
    <row r="62" spans="1:9" ht="15" customHeight="1">
      <c r="A62" s="69"/>
      <c r="B62" s="69"/>
      <c r="C62" s="445" t="s">
        <v>457</v>
      </c>
      <c r="D62" s="445"/>
      <c r="E62" s="445"/>
      <c r="F62" s="445"/>
      <c r="G62" s="271">
        <v>766387</v>
      </c>
      <c r="H62" s="271">
        <v>173271</v>
      </c>
      <c r="I62" s="71">
        <f>H62/G62*100</f>
        <v>22.608812519001496</v>
      </c>
    </row>
    <row r="63" spans="1:9" ht="34.5" customHeight="1">
      <c r="A63" s="69"/>
      <c r="B63" s="303" t="s">
        <v>21</v>
      </c>
      <c r="C63" s="442" t="s">
        <v>489</v>
      </c>
      <c r="D63" s="443"/>
      <c r="E63" s="443"/>
      <c r="F63" s="443"/>
      <c r="G63" s="271"/>
      <c r="H63" s="271">
        <v>417483</v>
      </c>
      <c r="I63" s="71"/>
    </row>
    <row r="64" spans="1:9" ht="40.5" customHeight="1">
      <c r="A64" s="440" t="s">
        <v>383</v>
      </c>
      <c r="B64" s="440"/>
      <c r="C64" s="440"/>
      <c r="D64" s="440"/>
      <c r="E64" s="440"/>
      <c r="F64" s="440"/>
      <c r="G64" s="409">
        <f>G61+G62+G63</f>
        <v>15122940</v>
      </c>
      <c r="H64" s="270">
        <f>H61+H62+H63</f>
        <v>3836594</v>
      </c>
      <c r="I64" s="71">
        <f>H64/G64*100</f>
        <v>25.36936600951931</v>
      </c>
    </row>
    <row r="65" spans="1:9" ht="34.5" customHeight="1">
      <c r="A65" s="440" t="s">
        <v>475</v>
      </c>
      <c r="B65" s="440"/>
      <c r="C65" s="440"/>
      <c r="D65" s="440"/>
      <c r="E65" s="440"/>
      <c r="F65" s="440"/>
      <c r="G65" s="409"/>
      <c r="H65" s="270">
        <v>1000</v>
      </c>
      <c r="I65" s="71"/>
    </row>
    <row r="66" spans="1:9" ht="15.75">
      <c r="A66" s="16" t="s">
        <v>35</v>
      </c>
      <c r="B66" s="16" t="s">
        <v>75</v>
      </c>
      <c r="C66" s="16"/>
      <c r="D66" s="16"/>
      <c r="E66" s="16"/>
      <c r="F66" s="16"/>
      <c r="G66" s="407"/>
      <c r="H66" s="302"/>
      <c r="I66" s="71"/>
    </row>
    <row r="67" spans="1:9" ht="9" customHeight="1">
      <c r="A67" s="18"/>
      <c r="B67" s="18"/>
      <c r="C67" s="18"/>
      <c r="D67" s="18"/>
      <c r="E67" s="18"/>
      <c r="F67" s="18"/>
      <c r="G67" s="408"/>
      <c r="H67" s="298"/>
      <c r="I67" s="71"/>
    </row>
    <row r="68" spans="1:9" ht="15.75">
      <c r="A68" s="16"/>
      <c r="B68" s="16" t="s">
        <v>27</v>
      </c>
      <c r="C68" s="16" t="s">
        <v>76</v>
      </c>
      <c r="D68" s="16"/>
      <c r="E68" s="16"/>
      <c r="F68" s="16"/>
      <c r="G68" s="407"/>
      <c r="H68" s="302"/>
      <c r="I68" s="71"/>
    </row>
    <row r="69" spans="1:9" s="7" customFormat="1" ht="15.75">
      <c r="A69" s="18"/>
      <c r="B69" s="18"/>
      <c r="C69" s="18" t="s">
        <v>27</v>
      </c>
      <c r="D69" s="18" t="s">
        <v>77</v>
      </c>
      <c r="E69" s="18"/>
      <c r="F69" s="18"/>
      <c r="G69" s="299">
        <v>800000</v>
      </c>
      <c r="H69" s="298">
        <v>800000</v>
      </c>
      <c r="I69" s="71">
        <f>H69/G69*100</f>
        <v>100</v>
      </c>
    </row>
    <row r="70" spans="1:9" ht="15.75">
      <c r="A70" s="16"/>
      <c r="B70" s="16" t="s">
        <v>21</v>
      </c>
      <c r="C70" s="16" t="s">
        <v>78</v>
      </c>
      <c r="D70" s="16"/>
      <c r="E70" s="16"/>
      <c r="F70" s="16"/>
      <c r="G70" s="299"/>
      <c r="H70" s="302"/>
      <c r="I70" s="71"/>
    </row>
    <row r="71" spans="1:9" ht="15.75">
      <c r="A71" s="18"/>
      <c r="B71" s="18"/>
      <c r="C71" s="18" t="s">
        <v>27</v>
      </c>
      <c r="D71" s="18" t="s">
        <v>79</v>
      </c>
      <c r="E71" s="18"/>
      <c r="F71" s="18"/>
      <c r="G71" s="299">
        <v>650000</v>
      </c>
      <c r="H71" s="298"/>
      <c r="I71" s="71">
        <f>H71/G71*100</f>
        <v>0</v>
      </c>
    </row>
    <row r="72" spans="1:9" ht="15.75">
      <c r="A72" s="16"/>
      <c r="B72" s="16" t="s">
        <v>66</v>
      </c>
      <c r="C72" s="16" t="s">
        <v>80</v>
      </c>
      <c r="D72" s="16"/>
      <c r="E72" s="16"/>
      <c r="F72" s="16"/>
      <c r="G72" s="299"/>
      <c r="H72" s="302"/>
      <c r="I72" s="71"/>
    </row>
    <row r="73" spans="1:9" ht="15.75">
      <c r="A73" s="18"/>
      <c r="B73" s="18"/>
      <c r="C73" s="16" t="s">
        <v>27</v>
      </c>
      <c r="D73" s="18" t="s">
        <v>81</v>
      </c>
      <c r="E73" s="18"/>
      <c r="F73" s="18"/>
      <c r="G73" s="299">
        <v>5000</v>
      </c>
      <c r="H73" s="298">
        <v>5000</v>
      </c>
      <c r="I73" s="71">
        <f>H73/G73*100</f>
        <v>100</v>
      </c>
    </row>
    <row r="74" spans="1:9" ht="15.75">
      <c r="A74" s="18"/>
      <c r="B74" s="18"/>
      <c r="C74" s="16" t="s">
        <v>28</v>
      </c>
      <c r="D74" s="18" t="s">
        <v>82</v>
      </c>
      <c r="E74" s="18"/>
      <c r="F74" s="18"/>
      <c r="G74" s="299">
        <v>40000</v>
      </c>
      <c r="H74" s="298">
        <v>40000</v>
      </c>
      <c r="I74" s="71">
        <f>H74/G74*100</f>
        <v>100</v>
      </c>
    </row>
    <row r="75" spans="1:9" ht="9" customHeight="1">
      <c r="A75" s="76"/>
      <c r="B75" s="76"/>
      <c r="C75" s="76"/>
      <c r="D75" s="76"/>
      <c r="E75" s="76"/>
      <c r="F75" s="76"/>
      <c r="G75" s="299"/>
      <c r="H75" s="299"/>
      <c r="I75" s="71"/>
    </row>
    <row r="76" spans="1:9" s="7" customFormat="1" ht="15.75">
      <c r="A76" s="16" t="s">
        <v>42</v>
      </c>
      <c r="B76" s="76"/>
      <c r="C76" s="76"/>
      <c r="D76" s="76"/>
      <c r="E76" s="76"/>
      <c r="F76" s="76"/>
      <c r="G76" s="301">
        <f>G69+G71+G73+G74</f>
        <v>1495000</v>
      </c>
      <c r="H76" s="301">
        <f>H69+H71+H73+H74</f>
        <v>845000</v>
      </c>
      <c r="I76" s="297">
        <f>H76/G76*100</f>
        <v>56.52173913043478</v>
      </c>
    </row>
    <row r="77" spans="1:9" ht="9" customHeight="1">
      <c r="A77" s="76"/>
      <c r="B77" s="76"/>
      <c r="C77" s="76"/>
      <c r="D77" s="76"/>
      <c r="E77" s="76"/>
      <c r="F77" s="76"/>
      <c r="G77" s="406"/>
      <c r="H77" s="299"/>
      <c r="I77" s="71"/>
    </row>
    <row r="78" spans="1:9" ht="15.75">
      <c r="A78" s="16" t="s">
        <v>83</v>
      </c>
      <c r="B78" s="16" t="s">
        <v>37</v>
      </c>
      <c r="C78" s="16"/>
      <c r="D78" s="16"/>
      <c r="E78" s="16"/>
      <c r="F78" s="16"/>
      <c r="G78" s="407"/>
      <c r="H78" s="302"/>
      <c r="I78" s="71"/>
    </row>
    <row r="79" spans="1:9" ht="9" customHeight="1">
      <c r="A79" s="76"/>
      <c r="B79" s="76"/>
      <c r="C79" s="76"/>
      <c r="D79" s="76"/>
      <c r="E79" s="76"/>
      <c r="F79" s="76"/>
      <c r="G79" s="406"/>
      <c r="H79" s="299"/>
      <c r="I79" s="71"/>
    </row>
    <row r="80" spans="1:9" ht="15.75">
      <c r="A80" s="76"/>
      <c r="B80" s="76" t="s">
        <v>27</v>
      </c>
      <c r="C80" s="78" t="s">
        <v>317</v>
      </c>
      <c r="D80" s="78"/>
      <c r="E80" s="78"/>
      <c r="F80" s="78"/>
      <c r="G80" s="406"/>
      <c r="H80" s="299"/>
      <c r="I80" s="71"/>
    </row>
    <row r="81" spans="1:9" ht="30.75" customHeight="1">
      <c r="A81" s="76"/>
      <c r="B81" s="76"/>
      <c r="C81" s="76" t="s">
        <v>27</v>
      </c>
      <c r="D81" s="451" t="s">
        <v>345</v>
      </c>
      <c r="E81" s="451"/>
      <c r="F81" s="451"/>
      <c r="G81" s="299">
        <v>42520</v>
      </c>
      <c r="H81" s="299">
        <v>42520</v>
      </c>
      <c r="I81" s="71">
        <f>H81/G81*100</f>
        <v>100</v>
      </c>
    </row>
    <row r="82" spans="1:9" ht="15.75" customHeight="1">
      <c r="A82" s="76"/>
      <c r="B82" s="76"/>
      <c r="C82" s="76">
        <v>2</v>
      </c>
      <c r="D82" s="452" t="s">
        <v>355</v>
      </c>
      <c r="E82" s="453"/>
      <c r="F82" s="453"/>
      <c r="G82" s="299">
        <v>5000</v>
      </c>
      <c r="H82" s="299">
        <v>5000</v>
      </c>
      <c r="I82" s="71">
        <f>H82/G82*100</f>
        <v>100</v>
      </c>
    </row>
    <row r="83" spans="1:9" ht="15.75" customHeight="1">
      <c r="A83" s="76"/>
      <c r="B83" s="76"/>
      <c r="C83" s="76" t="s">
        <v>28</v>
      </c>
      <c r="D83" s="452" t="s">
        <v>452</v>
      </c>
      <c r="E83" s="452"/>
      <c r="F83" s="452"/>
      <c r="G83" s="299"/>
      <c r="H83" s="299">
        <v>224576</v>
      </c>
      <c r="I83" s="279"/>
    </row>
    <row r="84" spans="1:9" ht="15.75">
      <c r="A84" s="76"/>
      <c r="B84" s="76" t="s">
        <v>21</v>
      </c>
      <c r="C84" s="78" t="s">
        <v>84</v>
      </c>
      <c r="D84" s="78"/>
      <c r="E84" s="78"/>
      <c r="F84" s="78"/>
      <c r="G84" s="299"/>
      <c r="H84" s="299"/>
      <c r="I84" s="71"/>
    </row>
    <row r="85" spans="1:9" ht="15.75">
      <c r="A85" s="76"/>
      <c r="B85" s="76"/>
      <c r="C85" s="76" t="s">
        <v>27</v>
      </c>
      <c r="D85" s="78" t="s">
        <v>47</v>
      </c>
      <c r="E85" s="78"/>
      <c r="F85" s="78"/>
      <c r="G85" s="299">
        <v>523586</v>
      </c>
      <c r="H85" s="299">
        <v>989028</v>
      </c>
      <c r="I85" s="71">
        <f>H85/G85*100</f>
        <v>188.89504303018035</v>
      </c>
    </row>
    <row r="86" spans="1:9" ht="15.75">
      <c r="A86" s="76"/>
      <c r="B86" s="76"/>
      <c r="C86" s="76" t="s">
        <v>21</v>
      </c>
      <c r="D86" s="78" t="s">
        <v>373</v>
      </c>
      <c r="E86" s="78"/>
      <c r="F86" s="78"/>
      <c r="G86" s="299">
        <f>11480+141368</f>
        <v>152848</v>
      </c>
      <c r="H86" s="299">
        <v>339154</v>
      </c>
      <c r="I86" s="71">
        <f>H86/G86*100</f>
        <v>221.88972050664714</v>
      </c>
    </row>
    <row r="87" spans="1:9" ht="15.75">
      <c r="A87" s="76"/>
      <c r="B87" s="76"/>
      <c r="C87" s="76" t="s">
        <v>28</v>
      </c>
      <c r="D87" s="78" t="s">
        <v>374</v>
      </c>
      <c r="E87" s="78"/>
      <c r="F87" s="78"/>
      <c r="G87" s="299">
        <f>4083193+265970</f>
        <v>4349163</v>
      </c>
      <c r="H87" s="299">
        <v>1399955</v>
      </c>
      <c r="I87" s="71">
        <f>H87/G87*100</f>
        <v>32.18906718373167</v>
      </c>
    </row>
    <row r="88" spans="1:9" ht="15.75">
      <c r="A88" s="76"/>
      <c r="B88" s="76"/>
      <c r="C88" s="78" t="s">
        <v>474</v>
      </c>
      <c r="D88" s="76"/>
      <c r="E88" s="76"/>
      <c r="F88" s="76"/>
      <c r="G88" s="406"/>
      <c r="H88" s="299">
        <v>33360</v>
      </c>
      <c r="I88" s="71"/>
    </row>
    <row r="89" spans="1:9" ht="11.25" customHeight="1">
      <c r="A89" s="76"/>
      <c r="B89" s="76"/>
      <c r="C89" s="76"/>
      <c r="D89" s="76"/>
      <c r="E89" s="76"/>
      <c r="F89" s="76"/>
      <c r="G89" s="406"/>
      <c r="H89" s="299"/>
      <c r="I89" s="71"/>
    </row>
    <row r="90" spans="1:9" ht="15.75">
      <c r="A90" s="16" t="s">
        <v>20</v>
      </c>
      <c r="B90" s="76"/>
      <c r="C90" s="76"/>
      <c r="D90" s="76"/>
      <c r="E90" s="76"/>
      <c r="F90" s="76"/>
      <c r="G90" s="301">
        <f>SUM(G81:G89)</f>
        <v>5073117</v>
      </c>
      <c r="H90" s="301">
        <f>SUM(H81:H88)</f>
        <v>3033593</v>
      </c>
      <c r="I90" s="297">
        <f>H90/G90*100</f>
        <v>59.797418431311556</v>
      </c>
    </row>
    <row r="91" spans="1:9" ht="17.25" customHeight="1">
      <c r="A91" s="80" t="s">
        <v>86</v>
      </c>
      <c r="B91" s="80"/>
      <c r="C91" s="80"/>
      <c r="D91" s="80"/>
      <c r="E91" s="80"/>
      <c r="F91" s="80"/>
      <c r="G91" s="407">
        <f>G90+G76+G64+G58</f>
        <v>42326520</v>
      </c>
      <c r="H91" s="272">
        <f>H90+H76+H58+H64+H65</f>
        <v>32906089</v>
      </c>
      <c r="I91" s="297">
        <f>H91/G91*100</f>
        <v>77.74343130500688</v>
      </c>
    </row>
    <row r="92" spans="1:9" ht="15.75">
      <c r="A92" s="16" t="s">
        <v>87</v>
      </c>
      <c r="B92" s="440" t="s">
        <v>88</v>
      </c>
      <c r="C92" s="440"/>
      <c r="D92" s="440"/>
      <c r="E92" s="440"/>
      <c r="F92" s="440"/>
      <c r="G92" s="407"/>
      <c r="H92" s="300"/>
      <c r="I92" s="71"/>
    </row>
    <row r="93" spans="1:9" ht="15.75">
      <c r="A93" s="16"/>
      <c r="B93" s="69" t="s">
        <v>27</v>
      </c>
      <c r="C93" s="440" t="s">
        <v>89</v>
      </c>
      <c r="D93" s="440"/>
      <c r="E93" s="440"/>
      <c r="F93" s="440"/>
      <c r="G93" s="406"/>
      <c r="H93" s="300"/>
      <c r="I93" s="71"/>
    </row>
    <row r="94" spans="1:9" ht="15.75">
      <c r="A94" s="16"/>
      <c r="B94" s="69"/>
      <c r="C94" s="77" t="s">
        <v>27</v>
      </c>
      <c r="D94" s="442" t="s">
        <v>430</v>
      </c>
      <c r="E94" s="442"/>
      <c r="F94" s="442"/>
      <c r="G94" s="299">
        <v>795449</v>
      </c>
      <c r="H94" s="299">
        <v>895496</v>
      </c>
      <c r="I94" s="71">
        <f>H94/G94*100</f>
        <v>112.57742482547593</v>
      </c>
    </row>
    <row r="95" spans="1:9" ht="17.25" customHeight="1">
      <c r="A95" s="18"/>
      <c r="B95" s="18"/>
      <c r="C95" s="220" t="s">
        <v>21</v>
      </c>
      <c r="D95" s="447" t="s">
        <v>456</v>
      </c>
      <c r="E95" s="448"/>
      <c r="F95" s="448"/>
      <c r="G95" s="298">
        <v>357916</v>
      </c>
      <c r="H95" s="298">
        <v>178958</v>
      </c>
      <c r="I95" s="71">
        <f>H95/G95*100</f>
        <v>50</v>
      </c>
    </row>
    <row r="96" spans="1:9" ht="51" customHeight="1">
      <c r="A96" s="18"/>
      <c r="B96" s="18"/>
      <c r="C96" s="220" t="s">
        <v>28</v>
      </c>
      <c r="D96" s="447" t="s">
        <v>440</v>
      </c>
      <c r="E96" s="448"/>
      <c r="F96" s="448"/>
      <c r="G96" s="298">
        <v>564000</v>
      </c>
      <c r="H96" s="298"/>
      <c r="I96" s="71"/>
    </row>
    <row r="97" spans="1:9" ht="18" customHeight="1">
      <c r="A97" s="18"/>
      <c r="B97" s="18"/>
      <c r="C97" s="220" t="s">
        <v>160</v>
      </c>
      <c r="D97" s="449" t="s">
        <v>455</v>
      </c>
      <c r="E97" s="450"/>
      <c r="F97" s="450"/>
      <c r="G97" s="298"/>
      <c r="H97" s="298">
        <v>10511823</v>
      </c>
      <c r="I97" s="71"/>
    </row>
    <row r="98" spans="1:9" ht="16.5">
      <c r="A98" s="80" t="s">
        <v>88</v>
      </c>
      <c r="B98" s="80"/>
      <c r="C98" s="80"/>
      <c r="D98" s="80"/>
      <c r="E98" s="80"/>
      <c r="F98" s="80"/>
      <c r="G98" s="273">
        <f>SUM(G94:G97)</f>
        <v>1717365</v>
      </c>
      <c r="H98" s="273">
        <f>H94+H95+H97+H96</f>
        <v>11586277</v>
      </c>
      <c r="I98" s="71">
        <f>H98/G98*100</f>
        <v>674.6543105280473</v>
      </c>
    </row>
    <row r="99" spans="1:9" ht="18.75">
      <c r="A99" s="17" t="s">
        <v>90</v>
      </c>
      <c r="B99" s="17"/>
      <c r="C99" s="17"/>
      <c r="D99" s="17"/>
      <c r="E99" s="17"/>
      <c r="F99" s="17"/>
      <c r="G99" s="405">
        <f>G91+G98</f>
        <v>44043885</v>
      </c>
      <c r="H99" s="272">
        <f>H91+H98</f>
        <v>44492366</v>
      </c>
      <c r="I99" s="297">
        <f>H99/G99*100</f>
        <v>101.01825940195783</v>
      </c>
    </row>
    <row r="100" spans="7:9" ht="15.75">
      <c r="G100" s="404"/>
      <c r="H100" s="404"/>
      <c r="I100" s="296"/>
    </row>
    <row r="101" spans="7:9" ht="15.75">
      <c r="G101" s="403"/>
      <c r="H101" s="309"/>
      <c r="I101" s="9"/>
    </row>
    <row r="102" spans="7:9" ht="9" customHeight="1">
      <c r="G102" s="309"/>
      <c r="H102" s="309"/>
      <c r="I102" s="9"/>
    </row>
    <row r="103" spans="1:9" s="7" customFormat="1" ht="15.75">
      <c r="A103" s="52"/>
      <c r="B103" s="51"/>
      <c r="C103" s="51"/>
      <c r="D103" s="51"/>
      <c r="E103" s="51"/>
      <c r="G103" s="402"/>
      <c r="H103" s="309"/>
      <c r="I103" s="8"/>
    </row>
    <row r="104" spans="7:9" ht="9" customHeight="1">
      <c r="G104" s="309"/>
      <c r="H104" s="309"/>
      <c r="I104" s="9"/>
    </row>
    <row r="105" spans="7:9" ht="9" customHeight="1">
      <c r="G105" s="309"/>
      <c r="H105" s="309"/>
      <c r="I105" s="9"/>
    </row>
    <row r="106" spans="7:8" ht="15.75">
      <c r="G106" s="309"/>
      <c r="H106" s="309"/>
    </row>
    <row r="107" spans="7:8" ht="15.75">
      <c r="G107" s="309"/>
      <c r="H107" s="309"/>
    </row>
    <row r="108" spans="7:8" ht="15.75">
      <c r="G108" s="309"/>
      <c r="H108" s="309"/>
    </row>
    <row r="109" spans="7:8" ht="15.75">
      <c r="G109" s="309"/>
      <c r="H109" s="309"/>
    </row>
    <row r="110" spans="7:8" ht="15.75">
      <c r="G110" s="309"/>
      <c r="H110" s="309"/>
    </row>
    <row r="111" spans="7:9" ht="15.75">
      <c r="G111" s="309"/>
      <c r="H111" s="309"/>
      <c r="I111" s="9"/>
    </row>
    <row r="112" spans="7:8" ht="15.75">
      <c r="G112" s="309"/>
      <c r="H112" s="309"/>
    </row>
    <row r="113" spans="7:8" ht="15.75">
      <c r="G113" s="309"/>
      <c r="H113" s="309"/>
    </row>
    <row r="114" spans="7:8" ht="15.75">
      <c r="G114" s="309"/>
      <c r="H114" s="309"/>
    </row>
    <row r="116" ht="15.75">
      <c r="I116" s="9"/>
    </row>
  </sheetData>
  <sheetProtection/>
  <mergeCells count="40">
    <mergeCell ref="D94:F94"/>
    <mergeCell ref="D95:F95"/>
    <mergeCell ref="D96:F96"/>
    <mergeCell ref="D97:F97"/>
    <mergeCell ref="A65:F65"/>
    <mergeCell ref="D81:F81"/>
    <mergeCell ref="D82:F82"/>
    <mergeCell ref="D83:F83"/>
    <mergeCell ref="B92:F92"/>
    <mergeCell ref="C93:F93"/>
    <mergeCell ref="A58:F58"/>
    <mergeCell ref="B60:F60"/>
    <mergeCell ref="C61:F61"/>
    <mergeCell ref="C62:F62"/>
    <mergeCell ref="C63:F63"/>
    <mergeCell ref="A64:F64"/>
    <mergeCell ref="C51:F51"/>
    <mergeCell ref="D52:F52"/>
    <mergeCell ref="D53:F53"/>
    <mergeCell ref="D54:F54"/>
    <mergeCell ref="D55:F55"/>
    <mergeCell ref="B56:F56"/>
    <mergeCell ref="E42:F42"/>
    <mergeCell ref="C43:F43"/>
    <mergeCell ref="D44:F44"/>
    <mergeCell ref="E45:F45"/>
    <mergeCell ref="C47:F47"/>
    <mergeCell ref="B49:F49"/>
    <mergeCell ref="B13:F13"/>
    <mergeCell ref="D15:F15"/>
    <mergeCell ref="E16:F16"/>
    <mergeCell ref="D35:F35"/>
    <mergeCell ref="D36:F36"/>
    <mergeCell ref="E38:F38"/>
    <mergeCell ref="A4:I4"/>
    <mergeCell ref="A5:I5"/>
    <mergeCell ref="A6:I6"/>
    <mergeCell ref="A7:I7"/>
    <mergeCell ref="A10:F12"/>
    <mergeCell ref="A2:I2"/>
  </mergeCells>
  <printOptions horizontalCentered="1"/>
  <pageMargins left="0.1968503937007874" right="0.1968503937007874" top="0.1968503937007874" bottom="0" header="0.5118110236220472" footer="0.5118110236220472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G27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125" style="129" customWidth="1"/>
    <col min="2" max="2" width="9.125" style="129" customWidth="1"/>
    <col min="3" max="3" width="61.125" style="129" customWidth="1"/>
    <col min="4" max="7" width="26.25390625" style="129" customWidth="1"/>
    <col min="8" max="16384" width="9.125" style="129" customWidth="1"/>
  </cols>
  <sheetData>
    <row r="3" spans="1:7" s="124" customFormat="1" ht="15.75">
      <c r="A3" s="479" t="s">
        <v>478</v>
      </c>
      <c r="B3" s="479"/>
      <c r="C3" s="479"/>
      <c r="D3" s="479"/>
      <c r="E3" s="479"/>
      <c r="F3" s="479"/>
      <c r="G3" s="479"/>
    </row>
    <row r="4" spans="3:7" s="418" customFormat="1" ht="15" customHeight="1">
      <c r="C4" s="476"/>
      <c r="D4" s="476"/>
      <c r="E4" s="476"/>
      <c r="F4" s="476"/>
      <c r="G4" s="476"/>
    </row>
    <row r="5" spans="4:7" s="126" customFormat="1" ht="15" customHeight="1">
      <c r="D5" s="127"/>
      <c r="E5" s="328"/>
      <c r="F5" s="328"/>
      <c r="G5" s="328"/>
    </row>
    <row r="6" spans="3:7" s="94" customFormat="1" ht="15" customHeight="1">
      <c r="C6" s="477" t="s">
        <v>322</v>
      </c>
      <c r="D6" s="477"/>
      <c r="E6" s="477"/>
      <c r="F6" s="477"/>
      <c r="G6" s="477"/>
    </row>
    <row r="7" spans="3:7" s="94" customFormat="1" ht="15.75">
      <c r="C7" s="478" t="s">
        <v>198</v>
      </c>
      <c r="D7" s="478"/>
      <c r="E7" s="478"/>
      <c r="F7" s="478"/>
      <c r="G7" s="478"/>
    </row>
    <row r="8" spans="3:7" s="94" customFormat="1" ht="15" customHeight="1">
      <c r="C8" s="477" t="s">
        <v>443</v>
      </c>
      <c r="D8" s="477"/>
      <c r="E8" s="477"/>
      <c r="F8" s="477"/>
      <c r="G8" s="477"/>
    </row>
    <row r="9" spans="3:7" s="124" customFormat="1" ht="12" customHeight="1" thickBot="1">
      <c r="C9" s="125"/>
      <c r="D9" s="128"/>
      <c r="E9" s="327"/>
      <c r="F9" s="327"/>
      <c r="G9" s="326" t="s">
        <v>428</v>
      </c>
    </row>
    <row r="10" spans="1:7" s="124" customFormat="1" ht="16.5" customHeight="1" thickBot="1">
      <c r="A10" s="454" t="s">
        <v>423</v>
      </c>
      <c r="B10" s="456" t="s">
        <v>110</v>
      </c>
      <c r="C10" s="459" t="s">
        <v>111</v>
      </c>
      <c r="D10" s="462" t="s">
        <v>199</v>
      </c>
      <c r="E10" s="465" t="s">
        <v>200</v>
      </c>
      <c r="F10" s="465"/>
      <c r="G10" s="466"/>
    </row>
    <row r="11" spans="1:7" s="124" customFormat="1" ht="33" customHeight="1" thickBot="1">
      <c r="A11" s="455"/>
      <c r="B11" s="457"/>
      <c r="C11" s="460"/>
      <c r="D11" s="463"/>
      <c r="E11" s="323" t="s">
        <v>201</v>
      </c>
      <c r="F11" s="325" t="s">
        <v>202</v>
      </c>
      <c r="G11" s="324" t="s">
        <v>203</v>
      </c>
    </row>
    <row r="12" spans="1:7" s="124" customFormat="1" ht="22.5" customHeight="1">
      <c r="A12" s="455"/>
      <c r="B12" s="457"/>
      <c r="C12" s="460"/>
      <c r="D12" s="463"/>
      <c r="E12" s="467" t="s">
        <v>204</v>
      </c>
      <c r="F12" s="468"/>
      <c r="G12" s="469"/>
    </row>
    <row r="13" spans="1:7" ht="12.75">
      <c r="A13" s="455"/>
      <c r="B13" s="457"/>
      <c r="C13" s="460"/>
      <c r="D13" s="463"/>
      <c r="E13" s="470"/>
      <c r="F13" s="471"/>
      <c r="G13" s="472"/>
    </row>
    <row r="14" spans="1:7" ht="3" customHeight="1" thickBot="1">
      <c r="A14" s="253"/>
      <c r="B14" s="458"/>
      <c r="C14" s="461"/>
      <c r="D14" s="464"/>
      <c r="E14" s="473"/>
      <c r="F14" s="474"/>
      <c r="G14" s="475"/>
    </row>
    <row r="15" spans="1:7" ht="30.75" thickBot="1">
      <c r="A15" s="254" t="s">
        <v>27</v>
      </c>
      <c r="B15" s="211" t="s">
        <v>127</v>
      </c>
      <c r="C15" s="322" t="s">
        <v>128</v>
      </c>
      <c r="D15" s="321">
        <f aca="true" t="shared" si="0" ref="D15:D26">SUM(E15:G15)</f>
        <v>161747</v>
      </c>
      <c r="E15" s="320">
        <v>161747</v>
      </c>
      <c r="F15" s="320"/>
      <c r="G15" s="319"/>
    </row>
    <row r="16" spans="1:7" ht="15">
      <c r="A16" s="255" t="s">
        <v>21</v>
      </c>
      <c r="B16" s="211" t="s">
        <v>129</v>
      </c>
      <c r="C16" s="210" t="s">
        <v>350</v>
      </c>
      <c r="D16" s="320">
        <f t="shared" si="0"/>
        <v>5000</v>
      </c>
      <c r="E16" s="320">
        <v>5000</v>
      </c>
      <c r="F16" s="320"/>
      <c r="G16" s="319"/>
    </row>
    <row r="17" spans="1:7" ht="15">
      <c r="A17" s="255" t="s">
        <v>28</v>
      </c>
      <c r="B17" s="91" t="s">
        <v>130</v>
      </c>
      <c r="C17" s="90" t="s">
        <v>131</v>
      </c>
      <c r="D17" s="318">
        <f t="shared" si="0"/>
        <v>55000</v>
      </c>
      <c r="E17" s="318">
        <v>1000</v>
      </c>
      <c r="F17" s="318">
        <v>54000</v>
      </c>
      <c r="G17" s="316"/>
    </row>
    <row r="18" spans="1:7" ht="15">
      <c r="A18" s="255" t="s">
        <v>66</v>
      </c>
      <c r="B18" s="91" t="s">
        <v>205</v>
      </c>
      <c r="C18" s="90" t="s">
        <v>206</v>
      </c>
      <c r="D18" s="318">
        <f t="shared" si="0"/>
        <v>23257095</v>
      </c>
      <c r="E18" s="318">
        <v>23257095</v>
      </c>
      <c r="F18" s="318"/>
      <c r="G18" s="316"/>
    </row>
    <row r="19" spans="1:7" ht="15">
      <c r="A19" s="255" t="s">
        <v>67</v>
      </c>
      <c r="B19" s="132" t="s">
        <v>376</v>
      </c>
      <c r="C19" s="90" t="s">
        <v>377</v>
      </c>
      <c r="D19" s="318">
        <f t="shared" si="0"/>
        <v>11586277</v>
      </c>
      <c r="E19" s="318">
        <v>11586277</v>
      </c>
      <c r="F19" s="318"/>
      <c r="G19" s="316"/>
    </row>
    <row r="20" spans="1:7" ht="15">
      <c r="A20" s="255" t="s">
        <v>72</v>
      </c>
      <c r="B20" s="132" t="s">
        <v>432</v>
      </c>
      <c r="C20" s="90" t="s">
        <v>433</v>
      </c>
      <c r="D20" s="318">
        <f t="shared" si="0"/>
        <v>1809410</v>
      </c>
      <c r="E20" s="318">
        <v>1809410</v>
      </c>
      <c r="F20" s="318"/>
      <c r="G20" s="316"/>
    </row>
    <row r="21" spans="1:7" ht="15">
      <c r="A21" s="255" t="s">
        <v>158</v>
      </c>
      <c r="B21" s="91" t="s">
        <v>385</v>
      </c>
      <c r="C21" s="90" t="s">
        <v>384</v>
      </c>
      <c r="D21" s="318">
        <f t="shared" si="0"/>
        <v>4627483</v>
      </c>
      <c r="E21" s="318">
        <v>4627483</v>
      </c>
      <c r="F21" s="318"/>
      <c r="G21" s="316"/>
    </row>
    <row r="22" spans="1:7" ht="15">
      <c r="A22" s="255" t="s">
        <v>160</v>
      </c>
      <c r="B22" s="417" t="s">
        <v>136</v>
      </c>
      <c r="C22" s="90" t="s">
        <v>137</v>
      </c>
      <c r="D22" s="318">
        <f t="shared" si="0"/>
        <v>417483</v>
      </c>
      <c r="E22" s="318">
        <v>417483</v>
      </c>
      <c r="F22" s="318"/>
      <c r="G22" s="316"/>
    </row>
    <row r="23" spans="1:7" ht="15">
      <c r="A23" s="255" t="s">
        <v>162</v>
      </c>
      <c r="B23" s="417" t="s">
        <v>326</v>
      </c>
      <c r="C23" s="90" t="s">
        <v>477</v>
      </c>
      <c r="D23" s="318">
        <f t="shared" si="0"/>
        <v>10</v>
      </c>
      <c r="E23" s="318">
        <v>10</v>
      </c>
      <c r="F23" s="318"/>
      <c r="G23" s="316"/>
    </row>
    <row r="24" spans="1:7" ht="15">
      <c r="A24" s="255" t="s">
        <v>168</v>
      </c>
      <c r="B24" s="132">
        <v>104051</v>
      </c>
      <c r="C24" s="90" t="s">
        <v>349</v>
      </c>
      <c r="D24" s="318">
        <f t="shared" si="0"/>
        <v>0</v>
      </c>
      <c r="E24" s="318"/>
      <c r="F24" s="318"/>
      <c r="G24" s="316"/>
    </row>
    <row r="25" spans="1:7" ht="15">
      <c r="A25" s="255" t="s">
        <v>170</v>
      </c>
      <c r="B25" s="132">
        <v>107051</v>
      </c>
      <c r="C25" s="92" t="s">
        <v>325</v>
      </c>
      <c r="D25" s="318">
        <f t="shared" si="0"/>
        <v>1732861</v>
      </c>
      <c r="E25" s="317">
        <v>1732861</v>
      </c>
      <c r="F25" s="317"/>
      <c r="G25" s="316"/>
    </row>
    <row r="26" spans="1:7" ht="30.75" thickBot="1">
      <c r="A26" s="255" t="s">
        <v>172</v>
      </c>
      <c r="B26" s="132">
        <v>900020</v>
      </c>
      <c r="C26" s="90" t="s">
        <v>207</v>
      </c>
      <c r="D26" s="315">
        <f t="shared" si="0"/>
        <v>840000</v>
      </c>
      <c r="E26" s="314">
        <v>840000</v>
      </c>
      <c r="F26" s="314"/>
      <c r="G26" s="313"/>
    </row>
    <row r="27" spans="1:7" ht="30" customHeight="1" thickBot="1">
      <c r="A27" s="255" t="s">
        <v>177</v>
      </c>
      <c r="B27" s="133"/>
      <c r="C27" s="133" t="s">
        <v>2</v>
      </c>
      <c r="D27" s="312">
        <f>SUM(D15:D26)</f>
        <v>44492366</v>
      </c>
      <c r="E27" s="312">
        <f>SUM(E15:E26)</f>
        <v>44438366</v>
      </c>
      <c r="F27" s="312">
        <f>SUM(F15:F26)</f>
        <v>54000</v>
      </c>
      <c r="G27" s="312">
        <f>SUM(G15:G26)</f>
        <v>0</v>
      </c>
    </row>
  </sheetData>
  <sheetProtection/>
  <mergeCells count="11">
    <mergeCell ref="C4:G4"/>
    <mergeCell ref="C6:G6"/>
    <mergeCell ref="C7:G7"/>
    <mergeCell ref="C8:G8"/>
    <mergeCell ref="A3:G3"/>
    <mergeCell ref="A10:A13"/>
    <mergeCell ref="B10:B14"/>
    <mergeCell ref="C10:C14"/>
    <mergeCell ref="D10:D14"/>
    <mergeCell ref="E10:G10"/>
    <mergeCell ref="E12:G14"/>
  </mergeCells>
  <printOptions horizontalCentered="1"/>
  <pageMargins left="0" right="0" top="0.7874015748031497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36"/>
  <sheetViews>
    <sheetView zoomScalePageLayoutView="0" workbookViewId="0" topLeftCell="F1">
      <selection activeCell="A2" sqref="A2:U2"/>
    </sheetView>
  </sheetViews>
  <sheetFormatPr defaultColWidth="9.00390625" defaultRowHeight="12.75"/>
  <cols>
    <col min="1" max="1" width="4.625" style="10" customWidth="1"/>
    <col min="2" max="2" width="9.125" style="10" customWidth="1"/>
    <col min="3" max="3" width="42.125" style="10" customWidth="1"/>
    <col min="4" max="4" width="13.00390625" style="10" customWidth="1"/>
    <col min="5" max="5" width="12.25390625" style="10" customWidth="1"/>
    <col min="6" max="6" width="10.375" style="10" customWidth="1"/>
    <col min="7" max="7" width="11.875" style="10" customWidth="1"/>
    <col min="8" max="8" width="10.375" style="10" customWidth="1"/>
    <col min="9" max="9" width="12.375" style="10" customWidth="1"/>
    <col min="10" max="10" width="10.25390625" style="10" customWidth="1"/>
    <col min="11" max="11" width="13.00390625" style="10" customWidth="1"/>
    <col min="12" max="12" width="12.375" style="10" customWidth="1"/>
    <col min="13" max="13" width="11.125" style="10" customWidth="1"/>
    <col min="14" max="14" width="9.625" style="10" customWidth="1"/>
    <col min="15" max="15" width="12.375" style="10" customWidth="1"/>
    <col min="16" max="16" width="14.00390625" style="10" customWidth="1"/>
    <col min="17" max="17" width="9.875" style="10" customWidth="1"/>
    <col min="18" max="18" width="10.625" style="10" customWidth="1"/>
    <col min="19" max="19" width="9.625" style="10" customWidth="1"/>
    <col min="20" max="16384" width="9.125" style="10" customWidth="1"/>
  </cols>
  <sheetData>
    <row r="1" s="129" customFormat="1" ht="12.75"/>
    <row r="2" spans="1:21" s="124" customFormat="1" ht="15.75">
      <c r="A2" s="479" t="s">
        <v>480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s="418" customFormat="1" ht="15" customHeight="1">
      <c r="A3" s="47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</row>
    <row r="4" spans="2:21" s="87" customFormat="1" ht="15.75" customHeight="1">
      <c r="B4" s="499" t="s">
        <v>322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</row>
    <row r="5" spans="2:21" s="87" customFormat="1" ht="15.75" customHeight="1">
      <c r="B5" s="499" t="s">
        <v>109</v>
      </c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</row>
    <row r="6" spans="2:21" s="87" customFormat="1" ht="15.75" customHeight="1">
      <c r="B6" s="499" t="s">
        <v>442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</row>
    <row r="7" spans="20:21" s="87" customFormat="1" ht="15.75" thickBot="1">
      <c r="T7" s="500" t="s">
        <v>428</v>
      </c>
      <c r="U7" s="500"/>
    </row>
    <row r="8" spans="1:21" s="88" customFormat="1" ht="20.25" customHeight="1" thickBot="1">
      <c r="A8" s="512" t="s">
        <v>423</v>
      </c>
      <c r="B8" s="515" t="s">
        <v>110</v>
      </c>
      <c r="C8" s="518" t="s">
        <v>111</v>
      </c>
      <c r="D8" s="480" t="s">
        <v>112</v>
      </c>
      <c r="E8" s="489" t="s">
        <v>113</v>
      </c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1"/>
      <c r="T8" s="501" t="s">
        <v>3</v>
      </c>
      <c r="U8" s="502"/>
    </row>
    <row r="9" spans="1:21" s="88" customFormat="1" ht="38.25" customHeight="1" thickBot="1">
      <c r="A9" s="513"/>
      <c r="B9" s="516"/>
      <c r="C9" s="519"/>
      <c r="D9" s="481"/>
      <c r="E9" s="503" t="s">
        <v>43</v>
      </c>
      <c r="F9" s="504"/>
      <c r="G9" s="504"/>
      <c r="H9" s="504"/>
      <c r="I9" s="504"/>
      <c r="J9" s="504"/>
      <c r="K9" s="505"/>
      <c r="L9" s="489" t="s">
        <v>44</v>
      </c>
      <c r="M9" s="490"/>
      <c r="N9" s="490"/>
      <c r="O9" s="491"/>
      <c r="P9" s="496" t="s">
        <v>114</v>
      </c>
      <c r="Q9" s="497"/>
      <c r="R9" s="497"/>
      <c r="S9" s="498"/>
      <c r="T9" s="494" t="s">
        <v>6</v>
      </c>
      <c r="U9" s="495"/>
    </row>
    <row r="10" spans="1:21" s="88" customFormat="1" ht="21" customHeight="1" thickBot="1">
      <c r="A10" s="513"/>
      <c r="B10" s="516"/>
      <c r="C10" s="519"/>
      <c r="D10" s="481"/>
      <c r="E10" s="480" t="s">
        <v>115</v>
      </c>
      <c r="F10" s="480" t="s">
        <v>116</v>
      </c>
      <c r="G10" s="480" t="s">
        <v>117</v>
      </c>
      <c r="H10" s="480" t="s">
        <v>118</v>
      </c>
      <c r="I10" s="480" t="s">
        <v>119</v>
      </c>
      <c r="J10" s="483" t="s">
        <v>357</v>
      </c>
      <c r="K10" s="507" t="s">
        <v>120</v>
      </c>
      <c r="L10" s="483" t="s">
        <v>121</v>
      </c>
      <c r="M10" s="483" t="s">
        <v>45</v>
      </c>
      <c r="N10" s="480" t="s">
        <v>208</v>
      </c>
      <c r="O10" s="486" t="s">
        <v>209</v>
      </c>
      <c r="P10" s="480" t="s">
        <v>359</v>
      </c>
      <c r="Q10" s="480" t="s">
        <v>122</v>
      </c>
      <c r="R10" s="480" t="s">
        <v>123</v>
      </c>
      <c r="S10" s="486" t="s">
        <v>210</v>
      </c>
      <c r="T10" s="122" t="s">
        <v>124</v>
      </c>
      <c r="U10" s="123" t="s">
        <v>125</v>
      </c>
    </row>
    <row r="11" spans="1:21" s="88" customFormat="1" ht="18.75" customHeight="1">
      <c r="A11" s="513"/>
      <c r="B11" s="516"/>
      <c r="C11" s="519"/>
      <c r="D11" s="481"/>
      <c r="E11" s="481"/>
      <c r="F11" s="481"/>
      <c r="G11" s="481"/>
      <c r="H11" s="481"/>
      <c r="I11" s="481"/>
      <c r="J11" s="484"/>
      <c r="K11" s="508"/>
      <c r="L11" s="510"/>
      <c r="M11" s="510"/>
      <c r="N11" s="481"/>
      <c r="O11" s="487"/>
      <c r="P11" s="481"/>
      <c r="Q11" s="481"/>
      <c r="R11" s="481"/>
      <c r="S11" s="487"/>
      <c r="T11" s="492" t="s">
        <v>126</v>
      </c>
      <c r="U11" s="493"/>
    </row>
    <row r="12" spans="1:21" s="88" customFormat="1" ht="20.25" customHeight="1" thickBot="1">
      <c r="A12" s="514"/>
      <c r="B12" s="517"/>
      <c r="C12" s="520"/>
      <c r="D12" s="482"/>
      <c r="E12" s="482"/>
      <c r="F12" s="482"/>
      <c r="G12" s="482"/>
      <c r="H12" s="482"/>
      <c r="I12" s="482"/>
      <c r="J12" s="485"/>
      <c r="K12" s="509"/>
      <c r="L12" s="511"/>
      <c r="M12" s="511"/>
      <c r="N12" s="482"/>
      <c r="O12" s="488"/>
      <c r="P12" s="482"/>
      <c r="Q12" s="482"/>
      <c r="R12" s="482"/>
      <c r="S12" s="488"/>
      <c r="T12" s="494"/>
      <c r="U12" s="495"/>
    </row>
    <row r="13" spans="1:21" s="87" customFormat="1" ht="30.75" thickBot="1">
      <c r="A13" s="256" t="s">
        <v>27</v>
      </c>
      <c r="B13" s="89" t="s">
        <v>127</v>
      </c>
      <c r="C13" s="90" t="s">
        <v>128</v>
      </c>
      <c r="D13" s="224">
        <f aca="true" t="shared" si="0" ref="D13:D33">K13+O13+S13</f>
        <v>18517846</v>
      </c>
      <c r="E13" s="225">
        <v>5102184</v>
      </c>
      <c r="F13" s="226">
        <v>1028055</v>
      </c>
      <c r="G13" s="226">
        <v>3585168</v>
      </c>
      <c r="H13" s="226"/>
      <c r="I13" s="226">
        <v>540865</v>
      </c>
      <c r="J13" s="226">
        <v>8241076</v>
      </c>
      <c r="K13" s="227">
        <f aca="true" t="shared" si="1" ref="K13:K21">SUM(E13:J13)</f>
        <v>18497348</v>
      </c>
      <c r="L13" s="228">
        <v>20498</v>
      </c>
      <c r="M13" s="228"/>
      <c r="N13" s="228"/>
      <c r="O13" s="229">
        <f>SUM(L13:N13)</f>
        <v>20498</v>
      </c>
      <c r="P13" s="230"/>
      <c r="Q13" s="231"/>
      <c r="R13" s="232"/>
      <c r="S13" s="232">
        <f>SUM(P13:R13)</f>
        <v>0</v>
      </c>
      <c r="T13" s="233"/>
      <c r="U13" s="234"/>
    </row>
    <row r="14" spans="1:21" s="87" customFormat="1" ht="15">
      <c r="A14" s="257" t="s">
        <v>21</v>
      </c>
      <c r="B14" s="91" t="s">
        <v>129</v>
      </c>
      <c r="C14" s="90" t="s">
        <v>23</v>
      </c>
      <c r="D14" s="224">
        <f t="shared" si="0"/>
        <v>181534</v>
      </c>
      <c r="E14" s="225"/>
      <c r="F14" s="226"/>
      <c r="G14" s="226">
        <v>181534</v>
      </c>
      <c r="H14" s="226"/>
      <c r="I14" s="226"/>
      <c r="J14" s="226"/>
      <c r="K14" s="227">
        <f t="shared" si="1"/>
        <v>181534</v>
      </c>
      <c r="L14" s="228"/>
      <c r="M14" s="228"/>
      <c r="N14" s="228"/>
      <c r="O14" s="229">
        <f>SUM(L14:N14)</f>
        <v>0</v>
      </c>
      <c r="P14" s="229"/>
      <c r="Q14" s="231"/>
      <c r="R14" s="232"/>
      <c r="S14" s="232">
        <f>SUM(P14:R14)</f>
        <v>0</v>
      </c>
      <c r="T14" s="235"/>
      <c r="U14" s="236"/>
    </row>
    <row r="15" spans="1:21" s="87" customFormat="1" ht="30">
      <c r="A15" s="257" t="s">
        <v>28</v>
      </c>
      <c r="B15" s="91" t="s">
        <v>130</v>
      </c>
      <c r="C15" s="90" t="s">
        <v>386</v>
      </c>
      <c r="D15" s="224">
        <f t="shared" si="0"/>
        <v>11480</v>
      </c>
      <c r="E15" s="225"/>
      <c r="F15" s="226"/>
      <c r="G15" s="226">
        <v>11480</v>
      </c>
      <c r="H15" s="226"/>
      <c r="I15" s="226"/>
      <c r="J15" s="226"/>
      <c r="K15" s="227">
        <f t="shared" si="1"/>
        <v>11480</v>
      </c>
      <c r="L15" s="228"/>
      <c r="M15" s="228"/>
      <c r="N15" s="228"/>
      <c r="O15" s="229"/>
      <c r="P15" s="229"/>
      <c r="Q15" s="231"/>
      <c r="R15" s="232"/>
      <c r="S15" s="232"/>
      <c r="T15" s="235"/>
      <c r="U15" s="236"/>
    </row>
    <row r="16" spans="1:21" s="87" customFormat="1" ht="30">
      <c r="A16" s="257" t="s">
        <v>66</v>
      </c>
      <c r="B16" s="91" t="s">
        <v>205</v>
      </c>
      <c r="C16" s="90" t="s">
        <v>358</v>
      </c>
      <c r="D16" s="224">
        <f t="shared" si="0"/>
        <v>923496</v>
      </c>
      <c r="E16" s="225"/>
      <c r="F16" s="226"/>
      <c r="G16" s="226"/>
      <c r="H16" s="226"/>
      <c r="I16" s="226">
        <v>28000</v>
      </c>
      <c r="J16" s="226"/>
      <c r="K16" s="227">
        <f t="shared" si="1"/>
        <v>28000</v>
      </c>
      <c r="L16" s="228"/>
      <c r="M16" s="228"/>
      <c r="N16" s="228"/>
      <c r="O16" s="229">
        <f>SUM(L16:N16)</f>
        <v>0</v>
      </c>
      <c r="P16" s="229">
        <v>895496</v>
      </c>
      <c r="Q16" s="231"/>
      <c r="R16" s="232"/>
      <c r="S16" s="232">
        <f>SUM(P16:R16)</f>
        <v>895496</v>
      </c>
      <c r="T16" s="235"/>
      <c r="U16" s="236"/>
    </row>
    <row r="17" spans="1:21" s="87" customFormat="1" ht="15">
      <c r="A17" s="257" t="s">
        <v>67</v>
      </c>
      <c r="B17" s="329" t="s">
        <v>376</v>
      </c>
      <c r="C17" s="90" t="s">
        <v>377</v>
      </c>
      <c r="D17" s="224">
        <f t="shared" si="0"/>
        <v>75000</v>
      </c>
      <c r="E17" s="225"/>
      <c r="F17" s="226"/>
      <c r="G17" s="226"/>
      <c r="H17" s="226"/>
      <c r="I17" s="226">
        <v>75000</v>
      </c>
      <c r="J17" s="226"/>
      <c r="K17" s="227">
        <f t="shared" si="1"/>
        <v>75000</v>
      </c>
      <c r="L17" s="228"/>
      <c r="M17" s="228"/>
      <c r="N17" s="228"/>
      <c r="O17" s="229"/>
      <c r="P17" s="229"/>
      <c r="Q17" s="231"/>
      <c r="R17" s="232"/>
      <c r="S17" s="232"/>
      <c r="T17" s="235"/>
      <c r="U17" s="236"/>
    </row>
    <row r="18" spans="1:21" s="87" customFormat="1" ht="15">
      <c r="A18" s="257" t="s">
        <v>72</v>
      </c>
      <c r="B18" s="91" t="s">
        <v>432</v>
      </c>
      <c r="C18" s="90" t="s">
        <v>433</v>
      </c>
      <c r="D18" s="224">
        <f t="shared" si="0"/>
        <v>1988368</v>
      </c>
      <c r="E18" s="225">
        <v>1828384</v>
      </c>
      <c r="F18" s="226">
        <v>159984</v>
      </c>
      <c r="G18" s="226"/>
      <c r="H18" s="226"/>
      <c r="I18" s="226"/>
      <c r="J18" s="226"/>
      <c r="K18" s="227">
        <f t="shared" si="1"/>
        <v>1988368</v>
      </c>
      <c r="L18" s="228"/>
      <c r="M18" s="228"/>
      <c r="N18" s="228"/>
      <c r="O18" s="229"/>
      <c r="P18" s="229"/>
      <c r="Q18" s="231"/>
      <c r="R18" s="232"/>
      <c r="S18" s="232"/>
      <c r="T18" s="235"/>
      <c r="U18" s="236"/>
    </row>
    <row r="19" spans="1:21" s="87" customFormat="1" ht="30">
      <c r="A19" s="257" t="s">
        <v>158</v>
      </c>
      <c r="B19" s="91" t="s">
        <v>360</v>
      </c>
      <c r="C19" s="90" t="s">
        <v>361</v>
      </c>
      <c r="D19" s="224">
        <f t="shared" si="0"/>
        <v>215900</v>
      </c>
      <c r="E19" s="225"/>
      <c r="F19" s="226"/>
      <c r="G19" s="226">
        <v>215900</v>
      </c>
      <c r="H19" s="226"/>
      <c r="I19" s="226"/>
      <c r="J19" s="226"/>
      <c r="K19" s="227">
        <f t="shared" si="1"/>
        <v>215900</v>
      </c>
      <c r="L19" s="228"/>
      <c r="M19" s="228"/>
      <c r="N19" s="228"/>
      <c r="O19" s="229">
        <f>SUM(L19:N19)</f>
        <v>0</v>
      </c>
      <c r="P19" s="229"/>
      <c r="Q19" s="231"/>
      <c r="R19" s="232"/>
      <c r="S19" s="232"/>
      <c r="T19" s="235"/>
      <c r="U19" s="236"/>
    </row>
    <row r="20" spans="1:21" s="87" customFormat="1" ht="15">
      <c r="A20" s="257" t="s">
        <v>160</v>
      </c>
      <c r="B20" s="91" t="s">
        <v>444</v>
      </c>
      <c r="C20" s="90" t="s">
        <v>445</v>
      </c>
      <c r="D20" s="224">
        <f t="shared" si="0"/>
        <v>50292</v>
      </c>
      <c r="E20" s="225"/>
      <c r="F20" s="226"/>
      <c r="G20" s="226">
        <v>50292</v>
      </c>
      <c r="H20" s="226"/>
      <c r="I20" s="226"/>
      <c r="J20" s="226"/>
      <c r="K20" s="227">
        <f t="shared" si="1"/>
        <v>50292</v>
      </c>
      <c r="L20" s="228"/>
      <c r="M20" s="228"/>
      <c r="N20" s="228"/>
      <c r="O20" s="229"/>
      <c r="P20" s="229"/>
      <c r="Q20" s="231"/>
      <c r="R20" s="232"/>
      <c r="S20" s="232"/>
      <c r="T20" s="235"/>
      <c r="U20" s="236"/>
    </row>
    <row r="21" spans="1:21" s="87" customFormat="1" ht="18.75" customHeight="1">
      <c r="A21" s="257" t="s">
        <v>162</v>
      </c>
      <c r="B21" s="91" t="s">
        <v>385</v>
      </c>
      <c r="C21" s="90" t="s">
        <v>384</v>
      </c>
      <c r="D21" s="224">
        <f t="shared" si="0"/>
        <v>4948413</v>
      </c>
      <c r="E21" s="237"/>
      <c r="F21" s="238"/>
      <c r="G21" s="276">
        <v>1323478</v>
      </c>
      <c r="H21" s="238"/>
      <c r="I21" s="238"/>
      <c r="J21" s="238"/>
      <c r="K21" s="277">
        <f t="shared" si="1"/>
        <v>1323478</v>
      </c>
      <c r="L21" s="277">
        <v>3624935</v>
      </c>
      <c r="M21" s="239"/>
      <c r="N21" s="239"/>
      <c r="O21" s="278">
        <f>SUM(L21:N21)</f>
        <v>3624935</v>
      </c>
      <c r="P21" s="240"/>
      <c r="Q21" s="240"/>
      <c r="R21" s="241"/>
      <c r="S21" s="241"/>
      <c r="T21" s="242"/>
      <c r="U21" s="243"/>
    </row>
    <row r="22" spans="1:21" s="87" customFormat="1" ht="29.25" customHeight="1">
      <c r="A22" s="257" t="s">
        <v>168</v>
      </c>
      <c r="B22" s="91" t="s">
        <v>132</v>
      </c>
      <c r="C22" s="223" t="s">
        <v>133</v>
      </c>
      <c r="D22" s="224">
        <f t="shared" si="0"/>
        <v>1815161</v>
      </c>
      <c r="E22" s="225"/>
      <c r="F22" s="226"/>
      <c r="G22" s="226">
        <v>1700988</v>
      </c>
      <c r="H22" s="228"/>
      <c r="I22" s="226"/>
      <c r="J22" s="226"/>
      <c r="K22" s="227">
        <f aca="true" t="shared" si="2" ref="K22:K33">SUM(E22:I22)</f>
        <v>1700988</v>
      </c>
      <c r="L22" s="228">
        <v>114173</v>
      </c>
      <c r="M22" s="228"/>
      <c r="N22" s="228"/>
      <c r="O22" s="229">
        <f>SUM(L22:N22)</f>
        <v>114173</v>
      </c>
      <c r="P22" s="229"/>
      <c r="Q22" s="231"/>
      <c r="R22" s="232"/>
      <c r="S22" s="232">
        <f>SUM(P22:R22)</f>
        <v>0</v>
      </c>
      <c r="T22" s="244"/>
      <c r="U22" s="236"/>
    </row>
    <row r="23" spans="1:21" s="87" customFormat="1" ht="15">
      <c r="A23" s="257" t="s">
        <v>170</v>
      </c>
      <c r="B23" s="91" t="s">
        <v>134</v>
      </c>
      <c r="C23" s="90" t="s">
        <v>135</v>
      </c>
      <c r="D23" s="224">
        <f t="shared" si="0"/>
        <v>679635</v>
      </c>
      <c r="E23" s="225">
        <v>258000</v>
      </c>
      <c r="F23" s="226">
        <v>40635</v>
      </c>
      <c r="G23" s="226">
        <v>381000</v>
      </c>
      <c r="H23" s="228"/>
      <c r="I23" s="226"/>
      <c r="J23" s="226"/>
      <c r="K23" s="227">
        <f t="shared" si="2"/>
        <v>679635</v>
      </c>
      <c r="L23" s="228"/>
      <c r="M23" s="228"/>
      <c r="N23" s="228"/>
      <c r="O23" s="229">
        <f>SUM(L23:N23)</f>
        <v>0</v>
      </c>
      <c r="P23" s="229"/>
      <c r="Q23" s="231"/>
      <c r="R23" s="232"/>
      <c r="S23" s="232">
        <f>SUM(P23:R23)</f>
        <v>0</v>
      </c>
      <c r="T23" s="244"/>
      <c r="U23" s="236"/>
    </row>
    <row r="24" spans="1:21" s="87" customFormat="1" ht="30">
      <c r="A24" s="257" t="s">
        <v>172</v>
      </c>
      <c r="B24" s="91" t="s">
        <v>136</v>
      </c>
      <c r="C24" s="90" t="s">
        <v>137</v>
      </c>
      <c r="D24" s="224">
        <f t="shared" si="0"/>
        <v>851917</v>
      </c>
      <c r="E24" s="225"/>
      <c r="F24" s="226"/>
      <c r="G24" s="226">
        <v>425827</v>
      </c>
      <c r="H24" s="228"/>
      <c r="I24" s="226"/>
      <c r="J24" s="226"/>
      <c r="K24" s="227">
        <f t="shared" si="2"/>
        <v>425827</v>
      </c>
      <c r="L24" s="228">
        <v>426090</v>
      </c>
      <c r="M24" s="228"/>
      <c r="N24" s="228"/>
      <c r="O24" s="229">
        <f>SUM(L24:N24)</f>
        <v>426090</v>
      </c>
      <c r="P24" s="229"/>
      <c r="Q24" s="231"/>
      <c r="R24" s="232"/>
      <c r="S24" s="232">
        <f>SUM(P24:R24)</f>
        <v>0</v>
      </c>
      <c r="T24" s="233"/>
      <c r="U24" s="236"/>
    </row>
    <row r="25" spans="1:21" s="87" customFormat="1" ht="15">
      <c r="A25" s="257" t="s">
        <v>177</v>
      </c>
      <c r="B25" s="91" t="s">
        <v>138</v>
      </c>
      <c r="C25" s="90" t="s">
        <v>22</v>
      </c>
      <c r="D25" s="224">
        <f t="shared" si="0"/>
        <v>103500</v>
      </c>
      <c r="E25" s="225"/>
      <c r="F25" s="226"/>
      <c r="G25" s="226">
        <v>103500</v>
      </c>
      <c r="H25" s="228"/>
      <c r="I25" s="226"/>
      <c r="J25" s="226"/>
      <c r="K25" s="227">
        <f t="shared" si="2"/>
        <v>103500</v>
      </c>
      <c r="L25" s="228"/>
      <c r="M25" s="228"/>
      <c r="N25" s="228"/>
      <c r="O25" s="229">
        <f>SUM(L25:N25)</f>
        <v>0</v>
      </c>
      <c r="P25" s="229"/>
      <c r="Q25" s="231"/>
      <c r="R25" s="232"/>
      <c r="S25" s="232">
        <f>SUM(P25:R25)</f>
        <v>0</v>
      </c>
      <c r="T25" s="244"/>
      <c r="U25" s="236"/>
    </row>
    <row r="26" spans="1:21" s="87" customFormat="1" ht="30">
      <c r="A26" s="257" t="s">
        <v>179</v>
      </c>
      <c r="B26" s="329" t="s">
        <v>461</v>
      </c>
      <c r="C26" s="90" t="s">
        <v>460</v>
      </c>
      <c r="D26" s="224">
        <f t="shared" si="0"/>
        <v>515099</v>
      </c>
      <c r="E26" s="225"/>
      <c r="F26" s="226"/>
      <c r="G26" s="226">
        <v>515099</v>
      </c>
      <c r="H26" s="228"/>
      <c r="I26" s="226"/>
      <c r="J26" s="226"/>
      <c r="K26" s="227">
        <f t="shared" si="2"/>
        <v>515099</v>
      </c>
      <c r="L26" s="228"/>
      <c r="M26" s="228"/>
      <c r="N26" s="228"/>
      <c r="O26" s="229"/>
      <c r="P26" s="229"/>
      <c r="Q26" s="231"/>
      <c r="R26" s="232"/>
      <c r="S26" s="232"/>
      <c r="T26" s="244"/>
      <c r="U26" s="236"/>
    </row>
    <row r="27" spans="1:21" s="87" customFormat="1" ht="15">
      <c r="A27" s="257" t="s">
        <v>181</v>
      </c>
      <c r="B27" s="91" t="s">
        <v>139</v>
      </c>
      <c r="C27" s="90" t="s">
        <v>24</v>
      </c>
      <c r="D27" s="224">
        <f t="shared" si="0"/>
        <v>1724086</v>
      </c>
      <c r="E27" s="225">
        <v>408200</v>
      </c>
      <c r="F27" s="226">
        <v>64292</v>
      </c>
      <c r="G27" s="226">
        <v>891092</v>
      </c>
      <c r="H27" s="226"/>
      <c r="I27" s="226"/>
      <c r="J27" s="226"/>
      <c r="K27" s="227">
        <f t="shared" si="2"/>
        <v>1363584</v>
      </c>
      <c r="L27" s="228">
        <v>360502</v>
      </c>
      <c r="M27" s="228"/>
      <c r="N27" s="228"/>
      <c r="O27" s="229">
        <f>SUM(L27:N27)</f>
        <v>360502</v>
      </c>
      <c r="P27" s="229"/>
      <c r="Q27" s="231"/>
      <c r="R27" s="232"/>
      <c r="S27" s="232">
        <f>SUM(P27:R27)</f>
        <v>0</v>
      </c>
      <c r="T27" s="244"/>
      <c r="U27" s="236"/>
    </row>
    <row r="28" spans="1:21" s="87" customFormat="1" ht="30">
      <c r="A28" s="257" t="s">
        <v>189</v>
      </c>
      <c r="B28" s="91" t="s">
        <v>326</v>
      </c>
      <c r="C28" s="90" t="s">
        <v>327</v>
      </c>
      <c r="D28" s="224">
        <f t="shared" si="0"/>
        <v>1394091</v>
      </c>
      <c r="E28" s="225">
        <v>500000</v>
      </c>
      <c r="F28" s="226">
        <v>258509</v>
      </c>
      <c r="G28" s="226">
        <v>635582</v>
      </c>
      <c r="H28" s="226"/>
      <c r="I28" s="226"/>
      <c r="J28" s="226"/>
      <c r="K28" s="227">
        <f t="shared" si="2"/>
        <v>1394091</v>
      </c>
      <c r="L28" s="228"/>
      <c r="M28" s="228"/>
      <c r="N28" s="228"/>
      <c r="O28" s="229">
        <f>SUM(L28:N28)</f>
        <v>0</v>
      </c>
      <c r="P28" s="229"/>
      <c r="Q28" s="231"/>
      <c r="R28" s="232"/>
      <c r="S28" s="232">
        <f>SUM(P28:R28)</f>
        <v>0</v>
      </c>
      <c r="T28" s="244"/>
      <c r="U28" s="236"/>
    </row>
    <row r="29" spans="1:21" s="87" customFormat="1" ht="15">
      <c r="A29" s="257" t="s">
        <v>192</v>
      </c>
      <c r="B29" s="91" t="s">
        <v>434</v>
      </c>
      <c r="C29" s="90" t="s">
        <v>435</v>
      </c>
      <c r="D29" s="224">
        <f t="shared" si="0"/>
        <v>0</v>
      </c>
      <c r="E29" s="225"/>
      <c r="F29" s="226"/>
      <c r="G29" s="226"/>
      <c r="H29" s="226"/>
      <c r="I29" s="226"/>
      <c r="J29" s="226"/>
      <c r="K29" s="227">
        <f t="shared" si="2"/>
        <v>0</v>
      </c>
      <c r="L29" s="228"/>
      <c r="M29" s="228"/>
      <c r="N29" s="228"/>
      <c r="O29" s="229"/>
      <c r="P29" s="229"/>
      <c r="Q29" s="231"/>
      <c r="R29" s="232"/>
      <c r="S29" s="232"/>
      <c r="T29" s="244"/>
      <c r="U29" s="236"/>
    </row>
    <row r="30" spans="1:21" s="87" customFormat="1" ht="29.25" customHeight="1">
      <c r="A30" s="257" t="s">
        <v>193</v>
      </c>
      <c r="B30" s="91">
        <v>104051</v>
      </c>
      <c r="C30" s="274" t="s">
        <v>253</v>
      </c>
      <c r="D30" s="224">
        <f t="shared" si="0"/>
        <v>0</v>
      </c>
      <c r="E30" s="225"/>
      <c r="F30" s="226"/>
      <c r="G30" s="226"/>
      <c r="H30" s="226"/>
      <c r="I30" s="226"/>
      <c r="J30" s="226"/>
      <c r="K30" s="227">
        <f t="shared" si="2"/>
        <v>0</v>
      </c>
      <c r="L30" s="228"/>
      <c r="M30" s="228"/>
      <c r="N30" s="228"/>
      <c r="O30" s="229">
        <f>SUM(L30:N30)</f>
        <v>0</v>
      </c>
      <c r="P30" s="229"/>
      <c r="Q30" s="231"/>
      <c r="R30" s="232"/>
      <c r="S30" s="232">
        <f>SUM(P30:R30)</f>
        <v>0</v>
      </c>
      <c r="T30" s="244"/>
      <c r="U30" s="236"/>
    </row>
    <row r="31" spans="1:21" s="87" customFormat="1" ht="15">
      <c r="A31" s="257" t="s">
        <v>249</v>
      </c>
      <c r="B31" s="91" t="s">
        <v>140</v>
      </c>
      <c r="C31" s="92" t="s">
        <v>328</v>
      </c>
      <c r="D31" s="224">
        <f t="shared" si="0"/>
        <v>3317181</v>
      </c>
      <c r="E31" s="225"/>
      <c r="F31" s="226"/>
      <c r="G31" s="226">
        <v>3317181</v>
      </c>
      <c r="H31" s="226"/>
      <c r="I31" s="226"/>
      <c r="J31" s="226"/>
      <c r="K31" s="227">
        <f t="shared" si="2"/>
        <v>3317181</v>
      </c>
      <c r="L31" s="228"/>
      <c r="M31" s="228"/>
      <c r="N31" s="228"/>
      <c r="O31" s="229">
        <f>SUM(L31:N31)</f>
        <v>0</v>
      </c>
      <c r="P31" s="229"/>
      <c r="Q31" s="231"/>
      <c r="R31" s="232"/>
      <c r="S31" s="232">
        <f>SUM(P31:R31)</f>
        <v>0</v>
      </c>
      <c r="T31" s="244"/>
      <c r="U31" s="236"/>
    </row>
    <row r="32" spans="1:21" s="87" customFormat="1" ht="15">
      <c r="A32" s="257" t="s">
        <v>459</v>
      </c>
      <c r="B32" s="91">
        <v>107055</v>
      </c>
      <c r="C32" s="93" t="s">
        <v>329</v>
      </c>
      <c r="D32" s="224">
        <f t="shared" si="0"/>
        <v>5804367</v>
      </c>
      <c r="E32" s="225">
        <v>3935223</v>
      </c>
      <c r="F32" s="226">
        <v>644434</v>
      </c>
      <c r="G32" s="226">
        <v>1201850</v>
      </c>
      <c r="H32" s="226"/>
      <c r="I32" s="226"/>
      <c r="J32" s="226"/>
      <c r="K32" s="227">
        <f t="shared" si="2"/>
        <v>5781507</v>
      </c>
      <c r="L32" s="228">
        <v>22860</v>
      </c>
      <c r="M32" s="228"/>
      <c r="N32" s="228"/>
      <c r="O32" s="229">
        <f>SUM(L32:N32)</f>
        <v>22860</v>
      </c>
      <c r="P32" s="229"/>
      <c r="Q32" s="231"/>
      <c r="R32" s="232"/>
      <c r="S32" s="232">
        <f>SUM(P32:R32)</f>
        <v>0</v>
      </c>
      <c r="T32" s="244">
        <v>1</v>
      </c>
      <c r="U32" s="236">
        <v>1</v>
      </c>
    </row>
    <row r="33" spans="1:21" s="87" customFormat="1" ht="30.75" thickBot="1">
      <c r="A33" s="257" t="s">
        <v>479</v>
      </c>
      <c r="B33" s="91">
        <v>107060</v>
      </c>
      <c r="C33" s="90" t="s">
        <v>141</v>
      </c>
      <c r="D33" s="224">
        <f t="shared" si="0"/>
        <v>1375000</v>
      </c>
      <c r="E33" s="225"/>
      <c r="F33" s="226"/>
      <c r="G33" s="226"/>
      <c r="H33" s="226">
        <v>1375000</v>
      </c>
      <c r="I33" s="226"/>
      <c r="J33" s="226"/>
      <c r="K33" s="227">
        <f t="shared" si="2"/>
        <v>1375000</v>
      </c>
      <c r="L33" s="228"/>
      <c r="M33" s="228"/>
      <c r="N33" s="228"/>
      <c r="O33" s="229">
        <f>SUM(L33:N33)</f>
        <v>0</v>
      </c>
      <c r="P33" s="229"/>
      <c r="Q33" s="231"/>
      <c r="R33" s="232"/>
      <c r="S33" s="232">
        <f>SUM(P33:R33)</f>
        <v>0</v>
      </c>
      <c r="T33" s="244"/>
      <c r="U33" s="236"/>
    </row>
    <row r="34" spans="1:21" s="87" customFormat="1" ht="33.75" customHeight="1" thickBot="1">
      <c r="A34" s="280"/>
      <c r="B34" s="134"/>
      <c r="C34" s="135" t="s">
        <v>211</v>
      </c>
      <c r="D34" s="230">
        <f aca="true" t="shared" si="3" ref="D34:P34">SUM(D13:D33)</f>
        <v>44492366</v>
      </c>
      <c r="E34" s="230">
        <f t="shared" si="3"/>
        <v>12031991</v>
      </c>
      <c r="F34" s="230">
        <f t="shared" si="3"/>
        <v>2195909</v>
      </c>
      <c r="G34" s="230">
        <f t="shared" si="3"/>
        <v>14539971</v>
      </c>
      <c r="H34" s="230">
        <f t="shared" si="3"/>
        <v>1375000</v>
      </c>
      <c r="I34" s="230">
        <f t="shared" si="3"/>
        <v>643865</v>
      </c>
      <c r="J34" s="230">
        <f t="shared" si="3"/>
        <v>8241076</v>
      </c>
      <c r="K34" s="230">
        <f t="shared" si="3"/>
        <v>39027812</v>
      </c>
      <c r="L34" s="230">
        <f t="shared" si="3"/>
        <v>4569058</v>
      </c>
      <c r="M34" s="230">
        <f t="shared" si="3"/>
        <v>0</v>
      </c>
      <c r="N34" s="230">
        <f t="shared" si="3"/>
        <v>0</v>
      </c>
      <c r="O34" s="230">
        <f t="shared" si="3"/>
        <v>4569058</v>
      </c>
      <c r="P34" s="230">
        <f t="shared" si="3"/>
        <v>895496</v>
      </c>
      <c r="Q34" s="230"/>
      <c r="R34" s="230"/>
      <c r="S34" s="230">
        <f>SUM(S13:S33)</f>
        <v>895496</v>
      </c>
      <c r="T34" s="230">
        <f>SUM(T13:T33)</f>
        <v>1</v>
      </c>
      <c r="U34" s="245">
        <f>SUM(U13:U33)</f>
        <v>1</v>
      </c>
    </row>
    <row r="36" ht="12.75">
      <c r="G36" s="267"/>
    </row>
  </sheetData>
  <sheetProtection/>
  <mergeCells count="32">
    <mergeCell ref="F10:F12"/>
    <mergeCell ref="D8:D12"/>
    <mergeCell ref="A3:U3"/>
    <mergeCell ref="Q10:Q12"/>
    <mergeCell ref="R10:R12"/>
    <mergeCell ref="S10:S12"/>
    <mergeCell ref="B6:U6"/>
    <mergeCell ref="K10:K12"/>
    <mergeCell ref="L10:L12"/>
    <mergeCell ref="M10:M12"/>
    <mergeCell ref="A8:A12"/>
    <mergeCell ref="B8:B12"/>
    <mergeCell ref="B5:U5"/>
    <mergeCell ref="T7:U7"/>
    <mergeCell ref="T9:U9"/>
    <mergeCell ref="T8:U8"/>
    <mergeCell ref="E8:S8"/>
    <mergeCell ref="N10:N12"/>
    <mergeCell ref="E9:K9"/>
    <mergeCell ref="C8:C12"/>
    <mergeCell ref="G10:G12"/>
    <mergeCell ref="E10:E12"/>
    <mergeCell ref="A2:U2"/>
    <mergeCell ref="H10:H12"/>
    <mergeCell ref="I10:I12"/>
    <mergeCell ref="J10:J12"/>
    <mergeCell ref="O10:O12"/>
    <mergeCell ref="L9:O9"/>
    <mergeCell ref="P10:P12"/>
    <mergeCell ref="T11:U12"/>
    <mergeCell ref="P9:S9"/>
    <mergeCell ref="B4:U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G36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2" width="9.125" style="129" customWidth="1"/>
    <col min="3" max="3" width="63.125" style="129" customWidth="1"/>
    <col min="4" max="7" width="26.25390625" style="129" customWidth="1"/>
    <col min="8" max="16384" width="9.125" style="129" customWidth="1"/>
  </cols>
  <sheetData>
    <row r="3" spans="1:7" s="124" customFormat="1" ht="15.75">
      <c r="A3" s="479" t="s">
        <v>482</v>
      </c>
      <c r="B3" s="479"/>
      <c r="C3" s="479"/>
      <c r="D3" s="479"/>
      <c r="E3" s="479"/>
      <c r="F3" s="479"/>
      <c r="G3" s="479"/>
    </row>
    <row r="4" spans="3:7" s="418" customFormat="1" ht="15" customHeight="1">
      <c r="C4" s="476"/>
      <c r="D4" s="476"/>
      <c r="E4" s="476"/>
      <c r="F4" s="476"/>
      <c r="G4" s="476"/>
    </row>
    <row r="5" spans="4:7" s="126" customFormat="1" ht="15" customHeight="1">
      <c r="D5" s="127"/>
      <c r="E5" s="328"/>
      <c r="F5" s="328"/>
      <c r="G5" s="328"/>
    </row>
    <row r="6" spans="3:7" s="94" customFormat="1" ht="15" customHeight="1">
      <c r="C6" s="477" t="s">
        <v>322</v>
      </c>
      <c r="D6" s="477"/>
      <c r="E6" s="477"/>
      <c r="F6" s="477"/>
      <c r="G6" s="477"/>
    </row>
    <row r="7" spans="3:7" s="94" customFormat="1" ht="15.75">
      <c r="C7" s="478" t="s">
        <v>212</v>
      </c>
      <c r="D7" s="478"/>
      <c r="E7" s="478"/>
      <c r="F7" s="478"/>
      <c r="G7" s="478"/>
    </row>
    <row r="8" spans="3:7" s="94" customFormat="1" ht="15" customHeight="1">
      <c r="C8" s="477" t="s">
        <v>443</v>
      </c>
      <c r="D8" s="477"/>
      <c r="E8" s="477"/>
      <c r="F8" s="477"/>
      <c r="G8" s="477"/>
    </row>
    <row r="9" spans="3:7" s="124" customFormat="1" ht="12" customHeight="1" thickBot="1">
      <c r="C9" s="125"/>
      <c r="D9" s="128"/>
      <c r="E9" s="327"/>
      <c r="F9" s="327"/>
      <c r="G9" s="331" t="s">
        <v>379</v>
      </c>
    </row>
    <row r="10" spans="1:7" s="124" customFormat="1" ht="16.5" customHeight="1" thickBot="1">
      <c r="A10" s="454" t="s">
        <v>423</v>
      </c>
      <c r="B10" s="456" t="s">
        <v>110</v>
      </c>
      <c r="C10" s="459" t="s">
        <v>111</v>
      </c>
      <c r="D10" s="462" t="s">
        <v>213</v>
      </c>
      <c r="E10" s="465" t="s">
        <v>200</v>
      </c>
      <c r="F10" s="465"/>
      <c r="G10" s="466"/>
    </row>
    <row r="11" spans="1:7" s="124" customFormat="1" ht="33" customHeight="1" thickBot="1">
      <c r="A11" s="455"/>
      <c r="B11" s="457"/>
      <c r="C11" s="460"/>
      <c r="D11" s="463"/>
      <c r="E11" s="323" t="s">
        <v>201</v>
      </c>
      <c r="F11" s="325" t="s">
        <v>202</v>
      </c>
      <c r="G11" s="324" t="s">
        <v>203</v>
      </c>
    </row>
    <row r="12" spans="1:7" s="124" customFormat="1" ht="22.5" customHeight="1">
      <c r="A12" s="455"/>
      <c r="B12" s="457"/>
      <c r="C12" s="460"/>
      <c r="D12" s="463"/>
      <c r="E12" s="467" t="s">
        <v>204</v>
      </c>
      <c r="F12" s="468"/>
      <c r="G12" s="469"/>
    </row>
    <row r="13" spans="1:7" ht="12.75">
      <c r="A13" s="455"/>
      <c r="B13" s="457"/>
      <c r="C13" s="460"/>
      <c r="D13" s="463"/>
      <c r="E13" s="470"/>
      <c r="F13" s="471"/>
      <c r="G13" s="472"/>
    </row>
    <row r="14" spans="1:7" ht="3" customHeight="1" thickBot="1">
      <c r="A14" s="521"/>
      <c r="B14" s="458"/>
      <c r="C14" s="461"/>
      <c r="D14" s="464"/>
      <c r="E14" s="473"/>
      <c r="F14" s="474"/>
      <c r="G14" s="475"/>
    </row>
    <row r="15" spans="1:7" ht="30">
      <c r="A15" s="254" t="s">
        <v>27</v>
      </c>
      <c r="B15" s="89" t="s">
        <v>127</v>
      </c>
      <c r="C15" s="90" t="s">
        <v>128</v>
      </c>
      <c r="D15" s="320">
        <f aca="true" t="shared" si="0" ref="D15:D35">SUM(E15:G15)</f>
        <v>18907103</v>
      </c>
      <c r="E15" s="320">
        <v>18340539</v>
      </c>
      <c r="F15" s="320">
        <v>566564</v>
      </c>
      <c r="G15" s="320"/>
    </row>
    <row r="16" spans="1:7" ht="15">
      <c r="A16" s="255" t="s">
        <v>21</v>
      </c>
      <c r="B16" s="91" t="s">
        <v>129</v>
      </c>
      <c r="C16" s="90" t="s">
        <v>23</v>
      </c>
      <c r="D16" s="318">
        <f t="shared" si="0"/>
        <v>181534</v>
      </c>
      <c r="E16" s="318">
        <v>181534</v>
      </c>
      <c r="F16" s="318"/>
      <c r="G16" s="318"/>
    </row>
    <row r="17" spans="1:7" ht="15">
      <c r="A17" s="255" t="s">
        <v>28</v>
      </c>
      <c r="B17" s="91" t="s">
        <v>130</v>
      </c>
      <c r="C17" s="90" t="s">
        <v>386</v>
      </c>
      <c r="D17" s="318">
        <f t="shared" si="0"/>
        <v>11480</v>
      </c>
      <c r="E17" s="318">
        <v>11480</v>
      </c>
      <c r="F17" s="318"/>
      <c r="G17" s="318"/>
    </row>
    <row r="18" spans="1:7" ht="15">
      <c r="A18" s="255" t="s">
        <v>66</v>
      </c>
      <c r="B18" s="91" t="s">
        <v>205</v>
      </c>
      <c r="C18" s="90" t="s">
        <v>365</v>
      </c>
      <c r="D18" s="318">
        <f t="shared" si="0"/>
        <v>923496</v>
      </c>
      <c r="E18" s="318">
        <v>923496</v>
      </c>
      <c r="F18" s="318"/>
      <c r="G18" s="318"/>
    </row>
    <row r="19" spans="1:7" ht="15">
      <c r="A19" s="255" t="s">
        <v>67</v>
      </c>
      <c r="B19" s="329" t="s">
        <v>376</v>
      </c>
      <c r="C19" s="90" t="s">
        <v>377</v>
      </c>
      <c r="D19" s="318">
        <f t="shared" si="0"/>
        <v>75000</v>
      </c>
      <c r="E19" s="318">
        <v>75000</v>
      </c>
      <c r="F19" s="318"/>
      <c r="G19" s="318"/>
    </row>
    <row r="20" spans="1:7" ht="15">
      <c r="A20" s="255" t="s">
        <v>72</v>
      </c>
      <c r="B20" s="91" t="s">
        <v>432</v>
      </c>
      <c r="C20" s="90" t="s">
        <v>433</v>
      </c>
      <c r="D20" s="318">
        <f t="shared" si="0"/>
        <v>1988368</v>
      </c>
      <c r="E20" s="318">
        <v>1988368</v>
      </c>
      <c r="F20" s="318"/>
      <c r="G20" s="318"/>
    </row>
    <row r="21" spans="1:7" ht="15">
      <c r="A21" s="255" t="s">
        <v>158</v>
      </c>
      <c r="B21" s="91" t="s">
        <v>360</v>
      </c>
      <c r="C21" s="90" t="s">
        <v>366</v>
      </c>
      <c r="D21" s="318">
        <f t="shared" si="0"/>
        <v>215900</v>
      </c>
      <c r="E21" s="318">
        <v>215900</v>
      </c>
      <c r="F21" s="318"/>
      <c r="G21" s="318"/>
    </row>
    <row r="22" spans="1:7" ht="15">
      <c r="A22" s="255" t="s">
        <v>160</v>
      </c>
      <c r="B22" s="91" t="s">
        <v>444</v>
      </c>
      <c r="C22" s="90" t="s">
        <v>445</v>
      </c>
      <c r="D22" s="318">
        <f t="shared" si="0"/>
        <v>50292</v>
      </c>
      <c r="E22" s="318">
        <v>50292</v>
      </c>
      <c r="F22" s="318"/>
      <c r="G22" s="318"/>
    </row>
    <row r="23" spans="1:7" ht="15">
      <c r="A23" s="255" t="s">
        <v>162</v>
      </c>
      <c r="B23" s="91" t="s">
        <v>385</v>
      </c>
      <c r="C23" s="90" t="s">
        <v>384</v>
      </c>
      <c r="D23" s="318">
        <f t="shared" si="0"/>
        <v>4627483</v>
      </c>
      <c r="E23" s="330">
        <v>4627483</v>
      </c>
      <c r="F23" s="318"/>
      <c r="G23" s="318"/>
    </row>
    <row r="24" spans="1:7" ht="15">
      <c r="A24" s="255" t="s">
        <v>168</v>
      </c>
      <c r="B24" s="91" t="s">
        <v>132</v>
      </c>
      <c r="C24" s="90" t="s">
        <v>133</v>
      </c>
      <c r="D24" s="318">
        <f t="shared" si="0"/>
        <v>1492834</v>
      </c>
      <c r="E24" s="318">
        <v>1492834</v>
      </c>
      <c r="F24" s="318"/>
      <c r="G24" s="318"/>
    </row>
    <row r="25" spans="1:7" ht="15">
      <c r="A25" s="255" t="s">
        <v>170</v>
      </c>
      <c r="B25" s="91" t="s">
        <v>134</v>
      </c>
      <c r="C25" s="90" t="s">
        <v>135</v>
      </c>
      <c r="D25" s="318">
        <f t="shared" si="0"/>
        <v>679635</v>
      </c>
      <c r="E25" s="318">
        <v>679635</v>
      </c>
      <c r="F25" s="318"/>
      <c r="G25" s="318"/>
    </row>
    <row r="26" spans="1:7" ht="15">
      <c r="A26" s="255" t="s">
        <v>172</v>
      </c>
      <c r="B26" s="91" t="s">
        <v>136</v>
      </c>
      <c r="C26" s="90" t="s">
        <v>137</v>
      </c>
      <c r="D26" s="318">
        <f t="shared" si="0"/>
        <v>851917</v>
      </c>
      <c r="E26" s="318">
        <v>851917</v>
      </c>
      <c r="F26" s="318"/>
      <c r="G26" s="318"/>
    </row>
    <row r="27" spans="1:7" ht="15">
      <c r="A27" s="255" t="s">
        <v>177</v>
      </c>
      <c r="B27" s="91" t="s">
        <v>138</v>
      </c>
      <c r="C27" s="90" t="s">
        <v>22</v>
      </c>
      <c r="D27" s="318">
        <f t="shared" si="0"/>
        <v>103500</v>
      </c>
      <c r="E27" s="318">
        <v>103500</v>
      </c>
      <c r="F27" s="318"/>
      <c r="G27" s="318"/>
    </row>
    <row r="28" spans="1:7" ht="15">
      <c r="A28" s="255" t="s">
        <v>179</v>
      </c>
      <c r="B28" s="329" t="s">
        <v>461</v>
      </c>
      <c r="C28" s="90" t="s">
        <v>460</v>
      </c>
      <c r="D28" s="318">
        <f t="shared" si="0"/>
        <v>515099</v>
      </c>
      <c r="E28" s="318">
        <v>515099</v>
      </c>
      <c r="F28" s="318"/>
      <c r="G28" s="318"/>
    </row>
    <row r="29" spans="1:7" ht="15">
      <c r="A29" s="255" t="s">
        <v>181</v>
      </c>
      <c r="B29" s="91" t="s">
        <v>139</v>
      </c>
      <c r="C29" s="90" t="s">
        <v>24</v>
      </c>
      <c r="D29" s="318">
        <f t="shared" si="0"/>
        <v>1724086</v>
      </c>
      <c r="E29" s="318">
        <v>1724086</v>
      </c>
      <c r="F29" s="318"/>
      <c r="G29" s="318"/>
    </row>
    <row r="30" spans="1:7" ht="15">
      <c r="A30" s="255" t="s">
        <v>189</v>
      </c>
      <c r="B30" s="91" t="s">
        <v>326</v>
      </c>
      <c r="C30" s="90" t="s">
        <v>327</v>
      </c>
      <c r="D30" s="318">
        <f t="shared" si="0"/>
        <v>1394091</v>
      </c>
      <c r="E30" s="318">
        <v>635582</v>
      </c>
      <c r="F30" s="318">
        <v>758509</v>
      </c>
      <c r="G30" s="318"/>
    </row>
    <row r="31" spans="1:7" ht="15">
      <c r="A31" s="255" t="s">
        <v>192</v>
      </c>
      <c r="B31" s="91" t="s">
        <v>434</v>
      </c>
      <c r="C31" s="90" t="s">
        <v>435</v>
      </c>
      <c r="D31" s="318">
        <f t="shared" si="0"/>
        <v>0</v>
      </c>
      <c r="E31" s="318"/>
      <c r="F31" s="318"/>
      <c r="G31" s="318"/>
    </row>
    <row r="32" spans="1:7" ht="15">
      <c r="A32" s="255" t="s">
        <v>193</v>
      </c>
      <c r="B32" s="91">
        <v>104051</v>
      </c>
      <c r="C32" s="93" t="s">
        <v>253</v>
      </c>
      <c r="D32" s="318">
        <f t="shared" si="0"/>
        <v>0</v>
      </c>
      <c r="E32" s="318"/>
      <c r="F32" s="318"/>
      <c r="G32" s="318"/>
    </row>
    <row r="33" spans="1:7" ht="15">
      <c r="A33" s="255" t="s">
        <v>249</v>
      </c>
      <c r="B33" s="91" t="s">
        <v>140</v>
      </c>
      <c r="C33" s="92" t="s">
        <v>325</v>
      </c>
      <c r="D33" s="318">
        <f t="shared" si="0"/>
        <v>3571181</v>
      </c>
      <c r="E33" s="318">
        <v>3571181</v>
      </c>
      <c r="F33" s="318"/>
      <c r="G33" s="318"/>
    </row>
    <row r="34" spans="1:7" ht="15">
      <c r="A34" s="255" t="s">
        <v>459</v>
      </c>
      <c r="B34" s="91">
        <v>107055</v>
      </c>
      <c r="C34" s="93" t="s">
        <v>329</v>
      </c>
      <c r="D34" s="318">
        <f t="shared" si="0"/>
        <v>5804367</v>
      </c>
      <c r="E34" s="318">
        <v>5605617</v>
      </c>
      <c r="F34" s="318">
        <v>198750</v>
      </c>
      <c r="G34" s="318"/>
    </row>
    <row r="35" spans="1:7" ht="15.75" thickBot="1">
      <c r="A35" s="255" t="s">
        <v>479</v>
      </c>
      <c r="B35" s="91">
        <v>107060</v>
      </c>
      <c r="C35" s="92" t="s">
        <v>141</v>
      </c>
      <c r="D35" s="318">
        <f t="shared" si="0"/>
        <v>1375000</v>
      </c>
      <c r="E35" s="318">
        <v>1375000</v>
      </c>
      <c r="F35" s="318"/>
      <c r="G35" s="318"/>
    </row>
    <row r="36" spans="1:7" ht="33" customHeight="1" thickBot="1">
      <c r="A36" s="255" t="s">
        <v>481</v>
      </c>
      <c r="B36" s="130"/>
      <c r="C36" s="131" t="s">
        <v>2</v>
      </c>
      <c r="D36" s="312">
        <f>SUM(D15:D35)</f>
        <v>44492366</v>
      </c>
      <c r="E36" s="312">
        <f>SUM(E15:E35)</f>
        <v>42968543</v>
      </c>
      <c r="F36" s="312">
        <f>SUM(F15:F35)</f>
        <v>1523823</v>
      </c>
      <c r="G36" s="318"/>
    </row>
  </sheetData>
  <sheetProtection/>
  <mergeCells count="11">
    <mergeCell ref="C4:G4"/>
    <mergeCell ref="C6:G6"/>
    <mergeCell ref="C7:G7"/>
    <mergeCell ref="C8:G8"/>
    <mergeCell ref="A3:G3"/>
    <mergeCell ref="A10:A14"/>
    <mergeCell ref="B10:B14"/>
    <mergeCell ref="C10:C14"/>
    <mergeCell ref="D10:D14"/>
    <mergeCell ref="E10:G10"/>
    <mergeCell ref="E12:G1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J33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00390625" style="0" customWidth="1"/>
    <col min="5" max="5" width="51.375" style="0" customWidth="1"/>
    <col min="6" max="6" width="14.25390625" style="0" customWidth="1"/>
  </cols>
  <sheetData>
    <row r="3" spans="1:6" ht="12.75">
      <c r="A3" s="429" t="s">
        <v>498</v>
      </c>
      <c r="B3" s="429"/>
      <c r="C3" s="429"/>
      <c r="D3" s="429"/>
      <c r="E3" s="429"/>
      <c r="F3" s="429"/>
    </row>
    <row r="5" spans="1:10" ht="25.5" customHeight="1">
      <c r="A5" s="527"/>
      <c r="B5" s="528"/>
      <c r="C5" s="528"/>
      <c r="D5" s="528"/>
      <c r="E5" s="528"/>
      <c r="F5" s="528"/>
      <c r="G5" s="334"/>
      <c r="H5" s="334"/>
      <c r="I5" s="334"/>
      <c r="J5" s="334"/>
    </row>
    <row r="7" spans="1:10" ht="18" customHeight="1">
      <c r="A7" s="525" t="s">
        <v>322</v>
      </c>
      <c r="B7" s="526"/>
      <c r="C7" s="526"/>
      <c r="D7" s="526"/>
      <c r="E7" s="526"/>
      <c r="F7" s="526"/>
      <c r="G7" s="334"/>
      <c r="H7" s="334"/>
      <c r="I7" s="334"/>
      <c r="J7" s="334"/>
    </row>
    <row r="8" spans="1:10" ht="18" customHeight="1">
      <c r="A8" s="525" t="s">
        <v>436</v>
      </c>
      <c r="B8" s="526"/>
      <c r="C8" s="526"/>
      <c r="D8" s="526"/>
      <c r="E8" s="526"/>
      <c r="F8" s="526"/>
      <c r="G8" s="334"/>
      <c r="H8" s="334"/>
      <c r="I8" s="334"/>
      <c r="J8" s="334"/>
    </row>
    <row r="9" spans="1:10" ht="20.25" customHeight="1">
      <c r="A9" s="525" t="s">
        <v>447</v>
      </c>
      <c r="B9" s="526"/>
      <c r="C9" s="526"/>
      <c r="D9" s="526"/>
      <c r="E9" s="526"/>
      <c r="F9" s="526"/>
      <c r="G9" s="334"/>
      <c r="H9" s="334"/>
      <c r="I9" s="334"/>
      <c r="J9" s="334"/>
    </row>
    <row r="10" spans="1:10" ht="18.75" customHeight="1" thickBot="1">
      <c r="A10" s="522" t="s">
        <v>372</v>
      </c>
      <c r="B10" s="522"/>
      <c r="C10" s="522"/>
      <c r="D10" s="522"/>
      <c r="E10" s="522"/>
      <c r="F10" s="522"/>
      <c r="G10" s="282"/>
      <c r="H10" s="282"/>
      <c r="I10" s="282"/>
      <c r="J10" s="282"/>
    </row>
    <row r="11" spans="1:6" ht="34.5" customHeight="1" thickBot="1">
      <c r="A11" s="524" t="s">
        <v>0</v>
      </c>
      <c r="B11" s="524"/>
      <c r="C11" s="524"/>
      <c r="D11" s="524"/>
      <c r="E11" s="524"/>
      <c r="F11" s="333" t="s">
        <v>8</v>
      </c>
    </row>
    <row r="14" spans="1:4" ht="12.75">
      <c r="A14" s="218"/>
      <c r="B14" s="218" t="s">
        <v>464</v>
      </c>
      <c r="C14" s="218"/>
      <c r="D14" s="218"/>
    </row>
    <row r="15" spans="1:6" ht="12.75">
      <c r="A15" t="s">
        <v>27</v>
      </c>
      <c r="B15" t="s">
        <v>463</v>
      </c>
      <c r="F15" s="217">
        <v>28000</v>
      </c>
    </row>
    <row r="16" spans="2:6" ht="12.75" customHeight="1">
      <c r="B16" s="523" t="s">
        <v>462</v>
      </c>
      <c r="C16" s="523"/>
      <c r="D16" s="523"/>
      <c r="E16" s="523"/>
      <c r="F16" s="219">
        <v>28000</v>
      </c>
    </row>
    <row r="18" spans="1:5" ht="12.75">
      <c r="A18" s="218"/>
      <c r="B18" s="218" t="s">
        <v>142</v>
      </c>
      <c r="C18" s="218"/>
      <c r="D18" s="218"/>
      <c r="E18" s="218"/>
    </row>
    <row r="20" spans="1:6" ht="17.25" customHeight="1">
      <c r="A20" t="s">
        <v>27</v>
      </c>
      <c r="B20" t="s">
        <v>332</v>
      </c>
      <c r="F20" s="217">
        <v>85620</v>
      </c>
    </row>
    <row r="21" spans="1:6" ht="18" customHeight="1">
      <c r="A21" t="s">
        <v>21</v>
      </c>
      <c r="B21" t="s">
        <v>333</v>
      </c>
      <c r="F21" s="217">
        <v>7745</v>
      </c>
    </row>
    <row r="22" spans="1:6" ht="18" customHeight="1">
      <c r="A22" t="s">
        <v>28</v>
      </c>
      <c r="B22" t="s">
        <v>334</v>
      </c>
      <c r="F22" s="217">
        <v>39600</v>
      </c>
    </row>
    <row r="23" spans="1:6" ht="18" customHeight="1">
      <c r="A23" t="s">
        <v>66</v>
      </c>
      <c r="B23" t="s">
        <v>330</v>
      </c>
      <c r="F23" s="217">
        <v>9900</v>
      </c>
    </row>
    <row r="24" spans="1:6" ht="18" customHeight="1">
      <c r="A24" t="s">
        <v>67</v>
      </c>
      <c r="B24" t="s">
        <v>331</v>
      </c>
      <c r="F24" s="217">
        <v>118800</v>
      </c>
    </row>
    <row r="25" spans="1:6" ht="18" customHeight="1">
      <c r="A25" t="s">
        <v>72</v>
      </c>
      <c r="B25" t="s">
        <v>437</v>
      </c>
      <c r="F25" s="217">
        <v>75000</v>
      </c>
    </row>
    <row r="26" spans="1:6" s="11" customFormat="1" ht="32.25" customHeight="1">
      <c r="A26" t="s">
        <v>158</v>
      </c>
      <c r="B26" s="530" t="s">
        <v>446</v>
      </c>
      <c r="C26" s="530"/>
      <c r="D26" s="530"/>
      <c r="E26" s="530"/>
      <c r="F26" s="332">
        <v>79200</v>
      </c>
    </row>
    <row r="27" spans="1:6" s="11" customFormat="1" ht="32.25" customHeight="1">
      <c r="A27" t="s">
        <v>160</v>
      </c>
      <c r="B27" s="529" t="s">
        <v>483</v>
      </c>
      <c r="C27" s="453"/>
      <c r="D27" s="453"/>
      <c r="E27" s="453"/>
      <c r="F27" s="332">
        <v>150000</v>
      </c>
    </row>
    <row r="28" spans="1:6" s="11" customFormat="1" ht="32.25" customHeight="1">
      <c r="A28" t="s">
        <v>162</v>
      </c>
      <c r="B28" s="529" t="s">
        <v>490</v>
      </c>
      <c r="C28" s="453"/>
      <c r="D28" s="453"/>
      <c r="E28" s="453"/>
      <c r="F28" s="332">
        <v>50000</v>
      </c>
    </row>
    <row r="29" spans="2:6" ht="36" customHeight="1">
      <c r="B29" s="523" t="s">
        <v>143</v>
      </c>
      <c r="C29" s="523"/>
      <c r="D29" s="523"/>
      <c r="E29" s="523"/>
      <c r="F29" s="219">
        <f>SUM(F20:F28)</f>
        <v>615865</v>
      </c>
    </row>
    <row r="31" spans="1:6" ht="18.75" customHeight="1">
      <c r="A31" s="218" t="s">
        <v>144</v>
      </c>
      <c r="B31" s="218"/>
      <c r="C31" s="218"/>
      <c r="D31" s="218"/>
      <c r="E31" s="218"/>
      <c r="F31" s="219">
        <f>F29+F16</f>
        <v>643865</v>
      </c>
    </row>
    <row r="33" spans="1:6" ht="19.5" customHeight="1">
      <c r="A33" s="218" t="s">
        <v>5</v>
      </c>
      <c r="B33" s="218"/>
      <c r="C33" s="218"/>
      <c r="D33" s="218"/>
      <c r="E33" s="218"/>
      <c r="F33" s="219">
        <f>F31</f>
        <v>643865</v>
      </c>
    </row>
  </sheetData>
  <sheetProtection/>
  <mergeCells count="12">
    <mergeCell ref="B16:E16"/>
    <mergeCell ref="B27:E27"/>
    <mergeCell ref="A10:F10"/>
    <mergeCell ref="A3:F3"/>
    <mergeCell ref="B29:E29"/>
    <mergeCell ref="A11:E11"/>
    <mergeCell ref="A8:F8"/>
    <mergeCell ref="A7:F7"/>
    <mergeCell ref="A9:F9"/>
    <mergeCell ref="A5:F5"/>
    <mergeCell ref="B28:E28"/>
    <mergeCell ref="B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125" style="33" customWidth="1"/>
    <col min="2" max="2" width="67.875" style="33" customWidth="1"/>
    <col min="3" max="3" width="17.00390625" style="33" customWidth="1"/>
    <col min="4" max="16384" width="9.125" style="33" customWidth="1"/>
  </cols>
  <sheetData>
    <row r="1" spans="1:4" ht="15.75">
      <c r="A1" s="479" t="s">
        <v>493</v>
      </c>
      <c r="B1" s="429"/>
      <c r="C1" s="429"/>
      <c r="D1" s="67"/>
    </row>
    <row r="2" spans="2:4" ht="15">
      <c r="B2" s="68"/>
      <c r="C2" s="68"/>
      <c r="D2" s="67"/>
    </row>
    <row r="3" spans="2:3" ht="15.75" customHeight="1">
      <c r="B3" s="533"/>
      <c r="C3" s="533"/>
    </row>
    <row r="4" spans="2:3" ht="15">
      <c r="B4" s="34"/>
      <c r="C4" s="34"/>
    </row>
    <row r="5" spans="2:3" s="14" customFormat="1" ht="15.75" customHeight="1">
      <c r="B5" s="534" t="s">
        <v>322</v>
      </c>
      <c r="C5" s="534"/>
    </row>
    <row r="6" spans="2:6" s="18" customFormat="1" ht="15.75">
      <c r="B6" s="532" t="s">
        <v>336</v>
      </c>
      <c r="C6" s="532"/>
      <c r="D6" s="45"/>
      <c r="E6" s="45"/>
      <c r="F6" s="45"/>
    </row>
    <row r="7" spans="2:6" s="11" customFormat="1" ht="15">
      <c r="B7" s="531" t="s">
        <v>447</v>
      </c>
      <c r="C7" s="531"/>
      <c r="D7" s="44"/>
      <c r="E7" s="44"/>
      <c r="F7" s="44"/>
    </row>
    <row r="8" ht="15.75" customHeight="1" thickBot="1">
      <c r="C8" s="35" t="s">
        <v>378</v>
      </c>
    </row>
    <row r="9" spans="1:3" ht="15" customHeight="1">
      <c r="A9" s="538" t="s">
        <v>423</v>
      </c>
      <c r="B9" s="36"/>
      <c r="C9" s="535" t="s">
        <v>424</v>
      </c>
    </row>
    <row r="10" spans="1:3" ht="15.75" customHeight="1">
      <c r="A10" s="539"/>
      <c r="B10" s="37" t="s">
        <v>0</v>
      </c>
      <c r="C10" s="536"/>
    </row>
    <row r="11" spans="1:3" ht="15.75" thickBot="1">
      <c r="A11" s="540"/>
      <c r="B11" s="38"/>
      <c r="C11" s="537"/>
    </row>
    <row r="12" ht="11.25" customHeight="1"/>
    <row r="13" ht="15" customHeight="1">
      <c r="C13" s="42"/>
    </row>
    <row r="14" spans="1:3" ht="15">
      <c r="A14" s="258" t="s">
        <v>27</v>
      </c>
      <c r="B14" s="39" t="s">
        <v>387</v>
      </c>
      <c r="C14" s="42"/>
    </row>
    <row r="15" spans="1:3" ht="15">
      <c r="A15" s="258"/>
      <c r="B15" s="39"/>
      <c r="C15" s="42"/>
    </row>
    <row r="16" spans="1:3" ht="30">
      <c r="A16" s="258" t="s">
        <v>425</v>
      </c>
      <c r="B16" s="121" t="s">
        <v>255</v>
      </c>
      <c r="C16" s="42"/>
    </row>
    <row r="17" spans="1:3" ht="15">
      <c r="A17" s="258"/>
      <c r="B17" s="246"/>
      <c r="C17" s="43"/>
    </row>
    <row r="18" spans="1:3" ht="29.25">
      <c r="A18" s="258" t="s">
        <v>21</v>
      </c>
      <c r="B18" s="246" t="s">
        <v>388</v>
      </c>
      <c r="C18" s="43"/>
    </row>
    <row r="19" spans="1:3" ht="15">
      <c r="A19" s="258"/>
      <c r="C19" s="42"/>
    </row>
    <row r="20" spans="1:3" ht="30">
      <c r="A20" s="258" t="s">
        <v>402</v>
      </c>
      <c r="B20" s="121" t="s">
        <v>254</v>
      </c>
      <c r="C20" s="42">
        <v>140000</v>
      </c>
    </row>
    <row r="21" spans="1:3" ht="15">
      <c r="A21" s="258"/>
      <c r="B21" s="246"/>
      <c r="C21" s="43"/>
    </row>
    <row r="22" spans="1:3" ht="15">
      <c r="A22" s="258" t="s">
        <v>403</v>
      </c>
      <c r="B22" s="246" t="s">
        <v>389</v>
      </c>
      <c r="C22" s="42"/>
    </row>
    <row r="23" spans="1:3" ht="23.25" customHeight="1">
      <c r="A23" s="258" t="s">
        <v>417</v>
      </c>
      <c r="B23" s="260" t="s">
        <v>426</v>
      </c>
      <c r="C23" s="261">
        <v>252000</v>
      </c>
    </row>
    <row r="24" spans="1:3" ht="24" customHeight="1">
      <c r="A24" s="258" t="s">
        <v>418</v>
      </c>
      <c r="B24" s="260" t="s">
        <v>335</v>
      </c>
      <c r="C24" s="261">
        <v>433000</v>
      </c>
    </row>
    <row r="25" spans="1:3" ht="18.75" customHeight="1">
      <c r="A25" s="258" t="s">
        <v>419</v>
      </c>
      <c r="B25" s="260" t="s">
        <v>356</v>
      </c>
      <c r="C25" s="261">
        <v>550000</v>
      </c>
    </row>
    <row r="26" spans="1:3" ht="15">
      <c r="A26" s="258"/>
      <c r="B26" s="39" t="s">
        <v>390</v>
      </c>
      <c r="C26" s="43">
        <f>SUM(C23:C25)</f>
        <v>1235000</v>
      </c>
    </row>
    <row r="27" spans="1:3" ht="15">
      <c r="A27" s="258"/>
      <c r="C27" s="42"/>
    </row>
    <row r="28" spans="1:3" ht="15">
      <c r="A28" s="258"/>
      <c r="C28" s="43"/>
    </row>
    <row r="29" spans="1:3" ht="15">
      <c r="A29" s="258"/>
      <c r="B29" s="39" t="s">
        <v>337</v>
      </c>
      <c r="C29" s="43">
        <f>C26+C20+C16</f>
        <v>1375000</v>
      </c>
    </row>
    <row r="30" ht="15">
      <c r="A30" s="258"/>
    </row>
    <row r="31" spans="1:3" ht="11.25" customHeight="1">
      <c r="A31" s="258"/>
      <c r="C31" s="42"/>
    </row>
    <row r="32" spans="1:3" ht="16.5">
      <c r="A32" s="258"/>
      <c r="B32" s="40" t="s">
        <v>338</v>
      </c>
      <c r="C32" s="49">
        <f>C29</f>
        <v>1375000</v>
      </c>
    </row>
    <row r="33" spans="1:3" s="41" customFormat="1" ht="16.5">
      <c r="A33" s="259"/>
      <c r="B33" s="40"/>
      <c r="C33" s="48"/>
    </row>
    <row r="34" spans="1:2" s="41" customFormat="1" ht="16.5">
      <c r="A34" s="259"/>
      <c r="B34" s="33"/>
    </row>
  </sheetData>
  <sheetProtection/>
  <mergeCells count="7">
    <mergeCell ref="A1:C1"/>
    <mergeCell ref="B7:C7"/>
    <mergeCell ref="B6:C6"/>
    <mergeCell ref="B3:C3"/>
    <mergeCell ref="B5:C5"/>
    <mergeCell ref="C9:C11"/>
    <mergeCell ref="A9:A11"/>
  </mergeCells>
  <printOptions horizontalCentered="1"/>
  <pageMargins left="0" right="0" top="0.1968503937007874" bottom="0.1968503937007874" header="0.5118110236220472" footer="0.5118110236220472"/>
  <pageSetup fitToHeight="0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4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.75">
      <c r="A3" s="542" t="s">
        <v>494</v>
      </c>
      <c r="B3" s="542"/>
      <c r="C3" s="542"/>
      <c r="D3" s="129"/>
      <c r="E3" s="129"/>
      <c r="F3" s="129"/>
      <c r="G3" s="129"/>
      <c r="H3" s="129"/>
      <c r="I3" s="129"/>
      <c r="J3" s="129"/>
      <c r="K3" s="129"/>
    </row>
    <row r="4" spans="1:11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4.25">
      <c r="A6" s="541"/>
      <c r="B6" s="541"/>
      <c r="C6" s="541"/>
      <c r="D6" s="129"/>
      <c r="E6" s="129"/>
      <c r="F6" s="129"/>
      <c r="G6" s="129"/>
      <c r="H6" s="129"/>
      <c r="I6" s="129"/>
      <c r="J6" s="129"/>
      <c r="K6" s="129"/>
    </row>
    <row r="7" spans="1:11" ht="15">
      <c r="A7" s="129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129"/>
      <c r="B8" s="541" t="s">
        <v>322</v>
      </c>
      <c r="C8" s="541"/>
      <c r="D8" s="541"/>
      <c r="E8" s="541"/>
      <c r="F8" s="541"/>
      <c r="G8" s="541"/>
      <c r="H8" s="541"/>
      <c r="I8" s="541"/>
      <c r="J8" s="541"/>
      <c r="K8" s="541"/>
    </row>
    <row r="9" spans="1:11" ht="14.25">
      <c r="A9" s="129"/>
      <c r="B9" s="541" t="s">
        <v>367</v>
      </c>
      <c r="C9" s="541"/>
      <c r="D9" s="541"/>
      <c r="E9" s="541"/>
      <c r="F9" s="541"/>
      <c r="G9" s="541"/>
      <c r="H9" s="541"/>
      <c r="I9" s="541"/>
      <c r="J9" s="541"/>
      <c r="K9" s="541"/>
    </row>
    <row r="10" spans="1:11" ht="14.25">
      <c r="A10" s="129"/>
      <c r="B10" s="541" t="s">
        <v>443</v>
      </c>
      <c r="C10" s="541"/>
      <c r="D10" s="541"/>
      <c r="E10" s="541"/>
      <c r="F10" s="541"/>
      <c r="G10" s="541"/>
      <c r="H10" s="541"/>
      <c r="I10" s="541"/>
      <c r="J10" s="541"/>
      <c r="K10" s="541"/>
    </row>
    <row r="11" spans="1:11" ht="12.75">
      <c r="A11" s="129"/>
      <c r="B11" s="357"/>
      <c r="C11" s="357"/>
      <c r="D11" s="357"/>
      <c r="E11" s="357"/>
      <c r="F11" s="357"/>
      <c r="G11" s="357"/>
      <c r="H11" s="357"/>
      <c r="I11" s="357"/>
      <c r="J11" s="357"/>
      <c r="K11" s="357"/>
    </row>
    <row r="12" spans="1:11" ht="13.5" thickBo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39.75" thickBot="1" thickTop="1">
      <c r="A13" s="356" t="s">
        <v>423</v>
      </c>
      <c r="B13" s="355" t="s">
        <v>0</v>
      </c>
      <c r="C13" s="354" t="s">
        <v>472</v>
      </c>
      <c r="D13" s="129"/>
      <c r="E13" s="129"/>
      <c r="F13" s="129"/>
      <c r="G13" s="129"/>
      <c r="H13" s="129"/>
      <c r="I13" s="129"/>
      <c r="J13" s="129"/>
      <c r="K13" s="129"/>
    </row>
    <row r="14" spans="1:11" ht="13.5" thickTop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ht="15">
      <c r="A16" s="129" t="s">
        <v>27</v>
      </c>
      <c r="B16" s="352" t="s">
        <v>393</v>
      </c>
      <c r="C16" s="11"/>
      <c r="D16" s="129"/>
      <c r="E16" s="172"/>
      <c r="F16" s="129"/>
      <c r="G16" s="129"/>
      <c r="H16" s="129"/>
      <c r="I16" s="129"/>
      <c r="J16" s="129"/>
      <c r="K16" s="129"/>
    </row>
    <row r="17" spans="1:11" ht="15">
      <c r="A17" s="129"/>
      <c r="B17" s="11"/>
      <c r="C17" s="11"/>
      <c r="D17" s="129"/>
      <c r="E17" s="129"/>
      <c r="F17" s="129"/>
      <c r="G17" s="129"/>
      <c r="H17" s="129"/>
      <c r="I17" s="129"/>
      <c r="J17" s="129"/>
      <c r="K17" s="129"/>
    </row>
    <row r="18" spans="1:11" ht="15.75" customHeight="1">
      <c r="A18" s="353" t="s">
        <v>425</v>
      </c>
      <c r="B18" s="11" t="s">
        <v>394</v>
      </c>
      <c r="C18" s="221">
        <v>3624935</v>
      </c>
      <c r="D18" s="129"/>
      <c r="E18" s="129"/>
      <c r="F18" s="129"/>
      <c r="G18" s="129"/>
      <c r="H18" s="129"/>
      <c r="I18" s="129"/>
      <c r="J18" s="129"/>
      <c r="K18" s="129"/>
    </row>
    <row r="19" spans="1:11" ht="21" customHeight="1">
      <c r="A19" s="350"/>
      <c r="B19" s="352" t="s">
        <v>2</v>
      </c>
      <c r="C19" s="351">
        <v>3624935</v>
      </c>
      <c r="D19" s="129"/>
      <c r="E19" s="129"/>
      <c r="F19" s="129"/>
      <c r="G19" s="129"/>
      <c r="H19" s="129"/>
      <c r="I19" s="129"/>
      <c r="J19" s="129"/>
      <c r="K19" s="129"/>
    </row>
    <row r="20" spans="1:11" ht="15.75" customHeight="1">
      <c r="A20" s="350"/>
      <c r="B20" s="349"/>
      <c r="C20" s="338"/>
      <c r="D20" s="129"/>
      <c r="E20" s="129"/>
      <c r="F20" s="129"/>
      <c r="G20" s="129"/>
      <c r="H20" s="129"/>
      <c r="I20" s="129"/>
      <c r="J20" s="129"/>
      <c r="K20" s="129"/>
    </row>
    <row r="21" spans="1:11" ht="15.75" customHeight="1">
      <c r="A21" s="350" t="s">
        <v>21</v>
      </c>
      <c r="B21" s="419" t="s">
        <v>487</v>
      </c>
      <c r="C21" s="338"/>
      <c r="D21" s="129"/>
      <c r="E21" s="129"/>
      <c r="F21" s="129"/>
      <c r="G21" s="129"/>
      <c r="H21" s="129"/>
      <c r="I21" s="129"/>
      <c r="J21" s="129"/>
      <c r="K21" s="129"/>
    </row>
    <row r="22" spans="1:11" ht="15.75" customHeight="1">
      <c r="A22" s="350" t="s">
        <v>402</v>
      </c>
      <c r="B22" s="349" t="s">
        <v>486</v>
      </c>
      <c r="C22" s="338">
        <v>16140</v>
      </c>
      <c r="D22" s="129"/>
      <c r="E22" s="129"/>
      <c r="F22" s="129"/>
      <c r="G22" s="129"/>
      <c r="H22" s="129"/>
      <c r="I22" s="129"/>
      <c r="J22" s="129"/>
      <c r="K22" s="129"/>
    </row>
    <row r="23" spans="1:11" ht="15.75" customHeight="1">
      <c r="A23" s="350" t="s">
        <v>485</v>
      </c>
      <c r="B23" s="11" t="s">
        <v>370</v>
      </c>
      <c r="C23" s="335">
        <v>4358</v>
      </c>
      <c r="D23" s="129"/>
      <c r="E23" s="129"/>
      <c r="F23" s="129"/>
      <c r="G23" s="129"/>
      <c r="H23" s="129"/>
      <c r="I23" s="129"/>
      <c r="J23" s="129"/>
      <c r="K23" s="129"/>
    </row>
    <row r="24" spans="1:11" ht="15.75" customHeight="1">
      <c r="A24" s="350"/>
      <c r="B24" s="419" t="s">
        <v>2</v>
      </c>
      <c r="C24" s="15">
        <f>SUM(C22:C23)</f>
        <v>20498</v>
      </c>
      <c r="D24" s="129"/>
      <c r="E24" s="129"/>
      <c r="F24" s="129"/>
      <c r="G24" s="129"/>
      <c r="H24" s="129"/>
      <c r="I24" s="129"/>
      <c r="J24" s="129"/>
      <c r="K24" s="129"/>
    </row>
    <row r="25" spans="1:11" ht="21.75" customHeight="1">
      <c r="A25" s="350"/>
      <c r="B25" s="348"/>
      <c r="C25" s="15"/>
      <c r="D25" s="129"/>
      <c r="E25" s="129"/>
      <c r="F25" s="129"/>
      <c r="G25" s="129"/>
      <c r="H25" s="129"/>
      <c r="I25" s="129"/>
      <c r="J25" s="129"/>
      <c r="K25" s="129"/>
    </row>
    <row r="26" spans="1:11" ht="21.75" customHeight="1">
      <c r="A26" s="129" t="s">
        <v>28</v>
      </c>
      <c r="B26" s="347" t="s">
        <v>471</v>
      </c>
      <c r="C26" s="15"/>
      <c r="D26" s="129"/>
      <c r="E26" s="129"/>
      <c r="F26" s="129"/>
      <c r="G26" s="129"/>
      <c r="H26" s="129"/>
      <c r="I26" s="129"/>
      <c r="J26" s="129"/>
      <c r="K26" s="129"/>
    </row>
    <row r="27" spans="1:11" ht="21.75" customHeight="1">
      <c r="A27" s="337" t="s">
        <v>470</v>
      </c>
      <c r="B27" s="11" t="s">
        <v>469</v>
      </c>
      <c r="C27" s="338">
        <v>89900</v>
      </c>
      <c r="D27" s="129"/>
      <c r="E27" s="129"/>
      <c r="F27" s="129"/>
      <c r="G27" s="129"/>
      <c r="H27" s="129"/>
      <c r="I27" s="129"/>
      <c r="J27" s="129"/>
      <c r="K27" s="129"/>
    </row>
    <row r="28" spans="1:12" ht="21.75" customHeight="1">
      <c r="A28" s="350" t="s">
        <v>484</v>
      </c>
      <c r="B28" s="11" t="s">
        <v>370</v>
      </c>
      <c r="C28" s="335">
        <v>24273</v>
      </c>
      <c r="D28" s="129"/>
      <c r="E28" s="129"/>
      <c r="F28" s="129"/>
      <c r="G28" s="129"/>
      <c r="H28" s="129"/>
      <c r="I28" s="129"/>
      <c r="J28" s="129"/>
      <c r="K28" s="129"/>
      <c r="L28" s="346"/>
    </row>
    <row r="29" spans="1:11" ht="21.75" customHeight="1">
      <c r="A29" s="129"/>
      <c r="B29" s="13" t="s">
        <v>368</v>
      </c>
      <c r="C29" s="15">
        <f>C27+C28</f>
        <v>114173</v>
      </c>
      <c r="D29" s="129"/>
      <c r="E29" s="129"/>
      <c r="F29" s="129"/>
      <c r="G29" s="129"/>
      <c r="H29" s="129"/>
      <c r="I29" s="129"/>
      <c r="J29" s="129"/>
      <c r="K29" s="129"/>
    </row>
    <row r="30" spans="1:11" ht="21.75" customHeight="1">
      <c r="A30" s="129"/>
      <c r="B30" s="345"/>
      <c r="C30" s="338"/>
      <c r="D30" s="129"/>
      <c r="E30" s="129"/>
      <c r="F30" s="129"/>
      <c r="G30" s="129"/>
      <c r="H30" s="129"/>
      <c r="I30" s="129"/>
      <c r="J30" s="129"/>
      <c r="K30" s="129"/>
    </row>
    <row r="31" spans="1:11" ht="21.75" customHeight="1">
      <c r="A31" s="129"/>
      <c r="B31" s="421" t="s">
        <v>492</v>
      </c>
      <c r="C31" s="338"/>
      <c r="D31" s="129"/>
      <c r="E31" s="129"/>
      <c r="F31" s="129"/>
      <c r="G31" s="129"/>
      <c r="H31" s="129"/>
      <c r="I31" s="129"/>
      <c r="J31" s="129"/>
      <c r="K31" s="129"/>
    </row>
    <row r="32" spans="1:11" ht="21.75" customHeight="1">
      <c r="A32" s="129"/>
      <c r="B32" s="345" t="s">
        <v>491</v>
      </c>
      <c r="C32" s="338">
        <v>338167</v>
      </c>
      <c r="D32" s="129"/>
      <c r="E32" s="129"/>
      <c r="F32" s="129"/>
      <c r="G32" s="129"/>
      <c r="H32" s="129"/>
      <c r="I32" s="129"/>
      <c r="J32" s="129"/>
      <c r="K32" s="129"/>
    </row>
    <row r="33" spans="1:11" ht="21.75" customHeight="1">
      <c r="A33" s="129"/>
      <c r="B33" s="11" t="s">
        <v>370</v>
      </c>
      <c r="C33" s="335">
        <v>87923</v>
      </c>
      <c r="D33" s="129"/>
      <c r="E33" s="129"/>
      <c r="F33" s="129"/>
      <c r="G33" s="129"/>
      <c r="H33" s="129"/>
      <c r="I33" s="129"/>
      <c r="J33" s="129"/>
      <c r="K33" s="129"/>
    </row>
    <row r="34" spans="1:11" ht="21.75" customHeight="1">
      <c r="A34" s="129"/>
      <c r="B34" s="13" t="s">
        <v>368</v>
      </c>
      <c r="C34" s="420">
        <f>SUM(C32:C33)</f>
        <v>426090</v>
      </c>
      <c r="D34" s="129"/>
      <c r="E34" s="129"/>
      <c r="F34" s="129"/>
      <c r="G34" s="129"/>
      <c r="H34" s="129"/>
      <c r="I34" s="129"/>
      <c r="J34" s="129"/>
      <c r="K34" s="129"/>
    </row>
    <row r="35" spans="1:11" ht="21.75" customHeight="1">
      <c r="A35" s="129"/>
      <c r="B35" s="345"/>
      <c r="C35" s="338"/>
      <c r="D35" s="129"/>
      <c r="E35" s="129"/>
      <c r="F35" s="129"/>
      <c r="G35" s="129"/>
      <c r="H35" s="129"/>
      <c r="I35" s="129"/>
      <c r="J35" s="129"/>
      <c r="K35" s="129"/>
    </row>
    <row r="36" spans="1:11" ht="21.75" customHeight="1">
      <c r="A36" s="343" t="s">
        <v>66</v>
      </c>
      <c r="B36" s="344" t="s">
        <v>451</v>
      </c>
      <c r="C36" s="338"/>
      <c r="D36" s="129"/>
      <c r="E36" s="129"/>
      <c r="F36" s="129"/>
      <c r="G36" s="129"/>
      <c r="H36" s="129"/>
      <c r="I36" s="129"/>
      <c r="J36" s="129"/>
      <c r="K36" s="129"/>
    </row>
    <row r="37" spans="1:11" ht="21.75" customHeight="1">
      <c r="A37" s="343" t="s">
        <v>468</v>
      </c>
      <c r="B37" s="342" t="s">
        <v>467</v>
      </c>
      <c r="C37" s="217">
        <v>18000</v>
      </c>
      <c r="D37" s="129"/>
      <c r="E37" s="129"/>
      <c r="F37" s="129"/>
      <c r="G37" s="129"/>
      <c r="H37" s="129"/>
      <c r="I37" s="129"/>
      <c r="J37" s="129"/>
      <c r="K37" s="129"/>
    </row>
    <row r="38" spans="1:11" ht="21.75" customHeight="1">
      <c r="A38" s="337"/>
      <c r="B38" s="11" t="s">
        <v>370</v>
      </c>
      <c r="C38" s="221">
        <v>4860</v>
      </c>
      <c r="D38" s="129"/>
      <c r="E38" s="129"/>
      <c r="F38" s="129"/>
      <c r="G38" s="129"/>
      <c r="H38" s="129"/>
      <c r="I38" s="129"/>
      <c r="J38" s="129"/>
      <c r="K38" s="129"/>
    </row>
    <row r="39" spans="1:11" ht="21.75" customHeight="1">
      <c r="A39" s="337"/>
      <c r="B39" s="13" t="s">
        <v>368</v>
      </c>
      <c r="C39" s="15">
        <f>C37+C38</f>
        <v>22860</v>
      </c>
      <c r="D39" s="129"/>
      <c r="E39" s="129"/>
      <c r="F39" s="129"/>
      <c r="G39" s="129"/>
      <c r="H39" s="129"/>
      <c r="I39" s="129"/>
      <c r="J39" s="129"/>
      <c r="K39" s="129"/>
    </row>
    <row r="40" spans="1:11" ht="18.75" customHeight="1">
      <c r="A40" s="340"/>
      <c r="B40" s="341"/>
      <c r="C40" s="338"/>
      <c r="D40" s="129"/>
      <c r="E40" s="129"/>
      <c r="F40" s="129"/>
      <c r="G40" s="129"/>
      <c r="H40" s="129"/>
      <c r="I40" s="129"/>
      <c r="J40" s="129"/>
      <c r="K40" s="129"/>
    </row>
    <row r="41" spans="1:11" ht="29.25" customHeight="1">
      <c r="A41" s="340" t="s">
        <v>67</v>
      </c>
      <c r="B41" s="339" t="s">
        <v>466</v>
      </c>
      <c r="C41" s="338"/>
      <c r="D41" s="129"/>
      <c r="E41" s="129"/>
      <c r="F41" s="129"/>
      <c r="G41" s="129"/>
      <c r="H41" s="129"/>
      <c r="I41" s="129"/>
      <c r="J41" s="129"/>
      <c r="K41" s="129"/>
    </row>
    <row r="42" spans="1:11" ht="23.25" customHeight="1">
      <c r="A42" s="337" t="s">
        <v>465</v>
      </c>
      <c r="B42" s="11" t="s">
        <v>369</v>
      </c>
      <c r="C42" s="336">
        <v>283860</v>
      </c>
      <c r="D42" s="129"/>
      <c r="E42" s="129"/>
      <c r="F42" s="129"/>
      <c r="G42" s="129"/>
      <c r="H42" s="129"/>
      <c r="I42" s="129"/>
      <c r="J42" s="129"/>
      <c r="K42" s="129"/>
    </row>
    <row r="43" spans="2:11" ht="24.75" customHeight="1">
      <c r="B43" s="11" t="s">
        <v>370</v>
      </c>
      <c r="C43" s="335">
        <v>76642</v>
      </c>
      <c r="D43" s="129"/>
      <c r="E43" s="129"/>
      <c r="F43" s="129"/>
      <c r="G43" s="129"/>
      <c r="H43" s="129"/>
      <c r="I43" s="129"/>
      <c r="J43" s="129"/>
      <c r="K43" s="129"/>
    </row>
    <row r="44" spans="1:11" ht="14.25">
      <c r="A44" s="129"/>
      <c r="B44" s="13" t="s">
        <v>368</v>
      </c>
      <c r="C44" s="15">
        <f>C42+C43</f>
        <v>360502</v>
      </c>
      <c r="D44" s="129"/>
      <c r="E44" s="129"/>
      <c r="F44" s="129"/>
      <c r="G44" s="129"/>
      <c r="H44" s="129"/>
      <c r="I44" s="129"/>
      <c r="J44" s="129"/>
      <c r="K44" s="129"/>
    </row>
    <row r="45" spans="1:11" ht="15">
      <c r="A45" s="129"/>
      <c r="B45" s="11"/>
      <c r="C45" s="11"/>
      <c r="D45" s="129"/>
      <c r="E45" s="129"/>
      <c r="F45" s="129"/>
      <c r="G45" s="129"/>
      <c r="H45" s="129"/>
      <c r="I45" s="129"/>
      <c r="J45" s="129"/>
      <c r="K45" s="129"/>
    </row>
    <row r="46" spans="1:11" ht="15">
      <c r="A46" s="129"/>
      <c r="B46" s="11"/>
      <c r="C46" s="11"/>
      <c r="D46" s="129"/>
      <c r="E46" s="129"/>
      <c r="F46" s="129"/>
      <c r="G46" s="129"/>
      <c r="H46" s="129"/>
      <c r="I46" s="129"/>
      <c r="J46" s="129"/>
      <c r="K46" s="129"/>
    </row>
    <row r="47" spans="1:11" ht="14.25">
      <c r="A47" s="129"/>
      <c r="B47" s="13" t="s">
        <v>371</v>
      </c>
      <c r="C47" s="15">
        <f>C19+C24+C29+C39+C44+C34</f>
        <v>4569058</v>
      </c>
      <c r="D47" s="129"/>
      <c r="E47" s="129"/>
      <c r="F47" s="129"/>
      <c r="G47" s="129"/>
      <c r="H47" s="129"/>
      <c r="I47" s="129"/>
      <c r="J47" s="129"/>
      <c r="K47" s="129"/>
    </row>
    <row r="48" ht="12.75">
      <c r="C48" s="217"/>
    </row>
  </sheetData>
  <sheetProtection/>
  <mergeCells count="5">
    <mergeCell ref="B8:K8"/>
    <mergeCell ref="B9:K9"/>
    <mergeCell ref="B10:K10"/>
    <mergeCell ref="A6:C6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Bazsi</cp:lastModifiedBy>
  <cp:lastPrinted>2020-02-14T08:15:58Z</cp:lastPrinted>
  <dcterms:created xsi:type="dcterms:W3CDTF">2002-11-26T17:22:50Z</dcterms:created>
  <dcterms:modified xsi:type="dcterms:W3CDTF">2020-12-30T15:22:42Z</dcterms:modified>
  <cp:category/>
  <cp:version/>
  <cp:contentType/>
  <cp:contentStatus/>
</cp:coreProperties>
</file>