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85" windowWidth="15480" windowHeight="7875" firstSheet="1" activeTab="6"/>
  </bookViews>
  <sheets>
    <sheet name="mérleg" sheetId="2" r:id="rId1"/>
    <sheet name="2.köt-önk." sheetId="1" r:id="rId2"/>
    <sheet name="3.bevételek" sheetId="3" r:id="rId3"/>
    <sheet name="4.kiadások" sheetId="4" r:id="rId4"/>
    <sheet name="5.ellátottak" sheetId="8" r:id="rId5"/>
    <sheet name="6.PE átadás" sheetId="5" r:id="rId6"/>
    <sheet name="7.Felhalmozási" sheetId="6" r:id="rId7"/>
    <sheet name="8.Létszám" sheetId="7" r:id="rId8"/>
  </sheets>
  <definedNames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14" i="8"/>
  <c r="F17"/>
  <c r="F24" s="1"/>
  <c r="F21"/>
  <c r="E21"/>
  <c r="E17" s="1"/>
  <c r="E24" s="1"/>
  <c r="E14"/>
  <c r="F25" i="6"/>
  <c r="E25"/>
  <c r="F28" i="5"/>
  <c r="G26" i="4"/>
  <c r="G14"/>
  <c r="G9"/>
  <c r="F26"/>
  <c r="F14"/>
  <c r="F9"/>
  <c r="G39" i="3"/>
  <c r="G29"/>
  <c r="G23"/>
  <c r="G16"/>
  <c r="G14" s="1"/>
  <c r="G7"/>
  <c r="F39"/>
  <c r="F29"/>
  <c r="F23"/>
  <c r="F16"/>
  <c r="F14" s="1"/>
  <c r="F7"/>
  <c r="G30" i="4" l="1"/>
  <c r="F30"/>
  <c r="G22" i="3"/>
  <c r="G53" s="1"/>
  <c r="F22"/>
  <c r="F53" s="1"/>
  <c r="K33" i="1"/>
  <c r="J33"/>
  <c r="I33"/>
  <c r="J18"/>
  <c r="H14"/>
  <c r="I14"/>
  <c r="J14"/>
  <c r="K14"/>
  <c r="I18"/>
  <c r="K18"/>
  <c r="H86"/>
  <c r="G86"/>
  <c r="H80"/>
  <c r="G80"/>
  <c r="H71"/>
  <c r="G71"/>
  <c r="H65"/>
  <c r="H59" s="1"/>
  <c r="G65"/>
  <c r="G59" s="1"/>
  <c r="G79" s="1"/>
  <c r="H46"/>
  <c r="G46"/>
  <c r="H40"/>
  <c r="G40"/>
  <c r="H33"/>
  <c r="G33"/>
  <c r="H29"/>
  <c r="G29"/>
  <c r="H21"/>
  <c r="G21"/>
  <c r="G18"/>
  <c r="G14"/>
  <c r="H9"/>
  <c r="G9"/>
  <c r="F86"/>
  <c r="F80"/>
  <c r="F71"/>
  <c r="F65"/>
  <c r="F59" s="1"/>
  <c r="F46"/>
  <c r="F40"/>
  <c r="F33"/>
  <c r="F29"/>
  <c r="F21"/>
  <c r="F18"/>
  <c r="F14"/>
  <c r="F9" s="1"/>
  <c r="F79" l="1"/>
  <c r="G89"/>
  <c r="F39"/>
  <c r="F49" s="1"/>
  <c r="G39"/>
  <c r="G49" s="1"/>
  <c r="H79"/>
  <c r="H39"/>
  <c r="H49" s="1"/>
  <c r="H89"/>
  <c r="F89"/>
  <c r="G31" i="2" l="1"/>
  <c r="G32" s="1"/>
  <c r="F31"/>
  <c r="F32" s="1"/>
  <c r="F34" s="1"/>
  <c r="D31"/>
  <c r="D32" s="1"/>
  <c r="C31"/>
  <c r="C32" s="1"/>
  <c r="G21"/>
  <c r="F21"/>
  <c r="F22" s="1"/>
  <c r="C21"/>
  <c r="G15"/>
  <c r="G22" s="1"/>
  <c r="F15"/>
  <c r="D15"/>
  <c r="D22" s="1"/>
  <c r="D34" s="1"/>
  <c r="C15"/>
  <c r="C22" s="1"/>
  <c r="G34" l="1"/>
  <c r="C34"/>
  <c r="K86" i="1"/>
  <c r="J86"/>
  <c r="I86"/>
  <c r="K80"/>
  <c r="J80"/>
  <c r="I80"/>
  <c r="K71"/>
  <c r="J71"/>
  <c r="I71"/>
  <c r="K65"/>
  <c r="K59" s="1"/>
  <c r="J65"/>
  <c r="J59" s="1"/>
  <c r="I65"/>
  <c r="I59" s="1"/>
  <c r="K46"/>
  <c r="J46"/>
  <c r="I46"/>
  <c r="K40"/>
  <c r="J40"/>
  <c r="I40"/>
  <c r="K29"/>
  <c r="J29"/>
  <c r="I29"/>
  <c r="K21"/>
  <c r="J21"/>
  <c r="I21"/>
  <c r="K9"/>
  <c r="J9"/>
  <c r="I9"/>
  <c r="J79" l="1"/>
  <c r="J89" s="1"/>
  <c r="K79"/>
  <c r="K89" s="1"/>
  <c r="I79"/>
  <c r="I89" s="1"/>
  <c r="J39"/>
  <c r="J49" s="1"/>
  <c r="I39"/>
  <c r="I49" s="1"/>
  <c r="K39"/>
  <c r="K49" s="1"/>
</calcChain>
</file>

<file path=xl/sharedStrings.xml><?xml version="1.0" encoding="utf-8"?>
<sst xmlns="http://schemas.openxmlformats.org/spreadsheetml/2006/main" count="511" uniqueCount="319">
  <si>
    <t>2. számú melléklet</t>
  </si>
  <si>
    <t>Sorsz.</t>
  </si>
  <si>
    <t>Megnevezés</t>
  </si>
  <si>
    <t>Eredeti előirányzat összesen</t>
  </si>
  <si>
    <t>Ebből: Kötelező feladatok</t>
  </si>
  <si>
    <t>Ebből: Önként vállalt feladatok</t>
  </si>
  <si>
    <t>Módosított előirányzat összesen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</si>
  <si>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</si>
  <si>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</si>
  <si>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</si>
  <si>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</si>
  <si>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</si>
  <si>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</si>
  <si>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</si>
  <si>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</si>
  <si>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</si>
  <si>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</si>
  <si>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</si>
  <si>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</si>
  <si>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Kommunális adó</t>
  </si>
  <si>
    <t>Iparűzési adó</t>
  </si>
  <si>
    <t>3.3.</t>
  </si>
  <si>
    <t>Átengedett központi adók</t>
  </si>
  <si>
    <t>Gépjárműadó</t>
  </si>
  <si>
    <t>3.4.</t>
  </si>
  <si>
    <t>Bíróságok, pótlékok és egyéb sajátos bevételek</t>
  </si>
  <si>
    <t>Kapott támogatások</t>
  </si>
  <si>
    <t>4.</t>
  </si>
  <si>
    <t>Önkormányzatok költségvetési támogatása</t>
  </si>
  <si>
    <t>4.1.</t>
  </si>
  <si>
    <t>Normatív támogatások</t>
  </si>
  <si>
    <t>4.2.</t>
  </si>
  <si>
    <t xml:space="preserve">Központosított előirányzatok </t>
  </si>
  <si>
    <t>4.3.</t>
  </si>
  <si>
    <t>Helyi önkormányzatok kiegészítő támogatása (ÖNHIKI)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</si>
  <si>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</si>
  <si>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</si>
  <si>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</si>
  <si>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</si>
  <si>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</si>
  <si>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</si>
  <si>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</si>
  <si>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</si>
  <si>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</si>
  <si>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</si>
  <si>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</si>
  <si>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</si>
  <si>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</si>
  <si>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</si>
  <si>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</si>
  <si>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</si>
  <si>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</si>
  <si>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</si>
  <si>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kívülről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</si>
  <si>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</si>
  <si>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</si>
  <si>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</si>
  <si>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</si>
  <si>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</si>
  <si>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</si>
  <si>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</si>
  <si>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</si>
  <si>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</si>
  <si>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</si>
  <si>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</si>
  <si>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hitel felvétel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</si>
  <si>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</si>
  <si>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</si>
  <si>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</si>
  <si>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</si>
  <si>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</si>
  <si>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</si>
  <si>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</si>
  <si>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</si>
  <si>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</si>
  <si>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</si>
  <si>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</si>
  <si>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2. számú melléklet folytatása</t>
  </si>
  <si>
    <t>Sorszám</t>
  </si>
  <si>
    <t>KIADÁSOK</t>
  </si>
  <si>
    <t xml:space="preserve">Működési kiadások </t>
  </si>
  <si>
    <t>19.</t>
  </si>
  <si>
    <t>Személyi jellegű kiadások</t>
  </si>
  <si>
    <t>20.</t>
  </si>
  <si>
    <t xml:space="preserve">Munkaadót terhelő járulékok és </t>
  </si>
  <si>
    <t>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</si>
  <si>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</si>
  <si>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</si>
  <si>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</si>
  <si>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</si>
  <si>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</si>
  <si>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</si>
  <si>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</si>
  <si>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</si>
  <si>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</si>
  <si>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</si>
  <si>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</si>
  <si>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</si>
  <si>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Intézményi beruházások</t>
  </si>
  <si>
    <t>25.</t>
  </si>
  <si>
    <t>Felújítási kiadások</t>
  </si>
  <si>
    <t>26.</t>
  </si>
  <si>
    <t>Kormányzati beruházások</t>
  </si>
  <si>
    <t>27.</t>
  </si>
  <si>
    <t>Lakástámogatás, lakásépítés</t>
  </si>
  <si>
    <t>28.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</si>
  <si>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</si>
  <si>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</si>
  <si>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</si>
  <si>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</si>
  <si>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</si>
  <si>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</si>
  <si>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</si>
  <si>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</si>
  <si>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</si>
  <si>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</si>
  <si>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Felhalmozási célú hitel törlesztés</t>
  </si>
  <si>
    <t>32.</t>
  </si>
  <si>
    <t>Értékpapír vásárlás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</si>
  <si>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</si>
  <si>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</si>
  <si>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</si>
  <si>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</si>
  <si>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</si>
  <si>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</si>
  <si>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Céltartalék</t>
  </si>
  <si>
    <t xml:space="preserve">Kiadások mindösszesen </t>
  </si>
  <si>
    <t>Költségvetési létszámkeret</t>
  </si>
  <si>
    <t xml:space="preserve"> Ezer forintban !</t>
  </si>
  <si>
    <t>Sor-
szám</t>
  </si>
  <si>
    <t>Bevételek</t>
  </si>
  <si>
    <t>Kiadások</t>
  </si>
  <si>
    <t>2014. évi előirányzat</t>
  </si>
  <si>
    <t>2014. évi módosított előirányzat</t>
  </si>
  <si>
    <t>A</t>
  </si>
  <si>
    <t>B</t>
  </si>
  <si>
    <t>C</t>
  </si>
  <si>
    <t>D</t>
  </si>
  <si>
    <t>E</t>
  </si>
  <si>
    <t>F</t>
  </si>
  <si>
    <t>G</t>
  </si>
  <si>
    <t>Működési bevételek</t>
  </si>
  <si>
    <t>Működési kiadások</t>
  </si>
  <si>
    <t>Intézmányi működési bevételek</t>
  </si>
  <si>
    <t>Személyi juttatások</t>
  </si>
  <si>
    <t>Munkaadókat terhelő járulék</t>
  </si>
  <si>
    <t>Önkormányzatok működési támogatásai</t>
  </si>
  <si>
    <t>Dologi kiadások</t>
  </si>
  <si>
    <t>Működési célú pénzeszközátvétel</t>
  </si>
  <si>
    <t>Egyéb működési célú kiadások</t>
  </si>
  <si>
    <t>EU támogatás</t>
  </si>
  <si>
    <t>Ellátottak pénzbeni juttatásai</t>
  </si>
  <si>
    <t>Tartalékok</t>
  </si>
  <si>
    <t>Működési bevételek összesen:</t>
  </si>
  <si>
    <t>Működési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</si>
  <si>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</si>
  <si>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</si>
  <si>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</si>
  <si>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</si>
  <si>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</si>
  <si>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</si>
  <si>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</si>
  <si>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</si>
  <si>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 xml:space="preserve">Egyéb </t>
  </si>
  <si>
    <t>Finanszírozási célú bevételek (16+…+24)</t>
  </si>
  <si>
    <t>Finanszírozási célú kiadások (14+…+24)</t>
  </si>
  <si>
    <t>MŰKÖDÉSI BEVÉTELEK ÖSSZESEN (13+14+15+25)</t>
  </si>
  <si>
    <t>MŰKÖDÉSI KIADÁSOK ÖSSZESEN (13+25)</t>
  </si>
  <si>
    <t>Felhalmozási bevételek</t>
  </si>
  <si>
    <t>Felhalmozási kiadások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</si>
  <si>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</si>
  <si>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</si>
  <si>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</si>
  <si>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</si>
  <si>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</si>
  <si>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</si>
  <si>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</si>
  <si>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Támogatásértékű bevételek</t>
  </si>
  <si>
    <t>Egyéb felhalmozási célú kiadások</t>
  </si>
  <si>
    <t>Átvett pénzeszközök államháztartáson kívülről</t>
  </si>
  <si>
    <t>EU-s támogatásból származó forrás</t>
  </si>
  <si>
    <t>Felhalmozási bevételek összesen:</t>
  </si>
  <si>
    <t>Felhalmozási kiadások összesen:</t>
  </si>
  <si>
    <t>FELHALMOZÁSI BEVÉTELEK ÖSSZESEN (11+12+22)</t>
  </si>
  <si>
    <t>FELHALMOZÁSI KIADÁSOK ÖSSZESEN (11+22)</t>
  </si>
  <si>
    <t>24.</t>
  </si>
  <si>
    <t>KÖLTSÉGVETÉSI BEVÉTELEK ÖSSZESEN:</t>
  </si>
  <si>
    <t>KÖLTSÉGVETÉSI KIADÁSOK ÖSSZESEN</t>
  </si>
  <si>
    <t>1. számú melléklet</t>
  </si>
  <si>
    <t>Őrimagyarósd Községi Önkormányzatnak 2014. évi módosított költségvetési mérlege</t>
  </si>
  <si>
    <t>Őrimagyarósd Községi Önkormányzat 2014. évi módosított bevételei és kiadásai</t>
  </si>
  <si>
    <t>Tartózkodási idő utáni IFA</t>
  </si>
  <si>
    <t>,</t>
  </si>
  <si>
    <t>3. számú melléklet</t>
  </si>
  <si>
    <t xml:space="preserve">Őrimagyarósd Községi Önkormányzat </t>
  </si>
  <si>
    <t>INTÉZMÉNYI MŰKÖDÉSI BEVÉTELEK</t>
  </si>
  <si>
    <t>Bérleti díjak</t>
  </si>
  <si>
    <t xml:space="preserve">       - Földhasználat</t>
  </si>
  <si>
    <t xml:space="preserve">       - Szolgálati lakás</t>
  </si>
  <si>
    <t>Kamatbevételek</t>
  </si>
  <si>
    <t>Egyéb sajátos bevétel</t>
  </si>
  <si>
    <t>KÖZHATALMI BEVÉTELEK</t>
  </si>
  <si>
    <t xml:space="preserve">                  Kommunális adó</t>
  </si>
  <si>
    <t xml:space="preserve">                  Iparűzési adó</t>
  </si>
  <si>
    <t xml:space="preserve">                  Idegenfogalmi adó</t>
  </si>
  <si>
    <t>MŰKÖDÉSI CÉLÚ TÁMOGATÁSOK ÁH-N BELÜLRŐL</t>
  </si>
  <si>
    <t>Településüzemeltetés támog.</t>
  </si>
  <si>
    <t>Zöldterület gazdálkodással kapcs.fel.</t>
  </si>
  <si>
    <t>Közvilágítás fenntartásának támog.</t>
  </si>
  <si>
    <t>Köztemető fenntartásásval kapcs.fel.</t>
  </si>
  <si>
    <t>Közutak fenntartásának támog.</t>
  </si>
  <si>
    <t>Egyéb önkormányzati feladatok támogatása</t>
  </si>
  <si>
    <t>Szociális és gyermekjóléti fel.tám.</t>
  </si>
  <si>
    <t>Hozzájárulás a pénzbeni szoc.ellátáshoz</t>
  </si>
  <si>
    <t>Falugondnoki szolgáltatás</t>
  </si>
  <si>
    <t>Kistelepülések szociális feladatainak támogatása</t>
  </si>
  <si>
    <t>Könyvtári és közművelődési feladatok támog.</t>
  </si>
  <si>
    <t>Központosított előirányzat - üdülőhelyi feladatok ellátása</t>
  </si>
  <si>
    <t>Egyes jövedelempótló támogatások</t>
  </si>
  <si>
    <t>Működőképesség megőrzését szoláló kiegészítő támogatás</t>
  </si>
  <si>
    <t>MŰKÖDÉSI CÉLÚ PÉNZESZKÖZÁTVÉTEL</t>
  </si>
  <si>
    <t>Kirendeltség finanszírozása (KÖH)</t>
  </si>
  <si>
    <t>Kirendeltség finanszírozása (Vas Megyei Kormányhivatal)</t>
  </si>
  <si>
    <t>OEP finanszírozás (védőnői szolgálat)</t>
  </si>
  <si>
    <t>Védőnői szolgálathoz költséghozzájárulás (települési)</t>
  </si>
  <si>
    <t>Óvodás gyermekek szállítása</t>
  </si>
  <si>
    <t xml:space="preserve">Pénzmaradvány </t>
  </si>
  <si>
    <t>FELHALMOZÁSI BEVÉTEL - Falubusz értékesítés</t>
  </si>
  <si>
    <t>36.</t>
  </si>
  <si>
    <t>Mindösszesen</t>
  </si>
  <si>
    <t>Bevételi előirányzatok</t>
  </si>
  <si>
    <t>Eredeti ei.</t>
  </si>
  <si>
    <t>Módosított ei.</t>
  </si>
  <si>
    <t>2014. évi módosított költségvetési bevételeinek részletezése</t>
  </si>
  <si>
    <t xml:space="preserve">Egyéb közhatalmi bevételek                                                                                                                                                                                        </t>
  </si>
  <si>
    <t>Központosított előirányzat - bérkompenzáció, ágazati pótlék</t>
  </si>
  <si>
    <t>Téli közfoglalkoztatás támogatása</t>
  </si>
  <si>
    <t>Kistérségi startmunka mintaprogram támogatása</t>
  </si>
  <si>
    <t>Őrségi Többcélú Kistérségi Társulástól átvett pénz</t>
  </si>
  <si>
    <t xml:space="preserve">FELHALMOZÁSI CÉLÚ TÁMOGATÁSOK ÁH-N BELÜLRŐL </t>
  </si>
  <si>
    <t>37.</t>
  </si>
  <si>
    <t>38.</t>
  </si>
  <si>
    <t>39.</t>
  </si>
  <si>
    <t>40.</t>
  </si>
  <si>
    <t>41.</t>
  </si>
  <si>
    <t>42.</t>
  </si>
  <si>
    <t>4. számú melléklet</t>
  </si>
  <si>
    <t>Őrimagyarósd Községi Önkormányzat</t>
  </si>
  <si>
    <t>SZEMÉLYI JELLEGŰ KIADÁSOK</t>
  </si>
  <si>
    <t>Rendszeres személyi juttatás</t>
  </si>
  <si>
    <t>Nem rendszeres személyi juttatás</t>
  </si>
  <si>
    <t>Külső személyi juttatás</t>
  </si>
  <si>
    <t>MUNKAADÓKAT TERHELŐ JÁRULÉKOK ÉS SZOCHO</t>
  </si>
  <si>
    <t>SZOCHO</t>
  </si>
  <si>
    <t>EHO</t>
  </si>
  <si>
    <t>DOLOGI KIADÁSOK</t>
  </si>
  <si>
    <t>ELLÁTOTTAK PÉNZBELI JUTTATÁSAI</t>
  </si>
  <si>
    <t>MŰKÖDÉSI CÉLÚ PÉNZESZKÖZÁTADÁSOK</t>
  </si>
  <si>
    <t>FELHALMOZÁSI KIADÁSOK</t>
  </si>
  <si>
    <t>Beruházások</t>
  </si>
  <si>
    <t>KIADÁSOK MINDÖSSZESEN</t>
  </si>
  <si>
    <t>Kiadási előirányzatok</t>
  </si>
  <si>
    <t xml:space="preserve"> 2014. évi módosított költségvetési kiadásai kiemelt előirányzatok szerinti bontásban</t>
  </si>
  <si>
    <t>Korkedvezmény-biztosítási járulék</t>
  </si>
  <si>
    <t>Munkáltatót terhelő SZJA</t>
  </si>
  <si>
    <t>6. számú melléklet</t>
  </si>
  <si>
    <t xml:space="preserve">Őrimagyarósd Községi Önkormányzatnak  </t>
  </si>
  <si>
    <t>és támogatásértékű pénzeszközátadásai</t>
  </si>
  <si>
    <t>Terv</t>
  </si>
  <si>
    <t>Körmendi Orvosi Ügyelet támogatása</t>
  </si>
  <si>
    <t>Ny-dtúli Reg. Hulladékg. Önk. Társ. tagdíja</t>
  </si>
  <si>
    <t>Zalamenti és Őrségi Önk. Szoc. és Gyermejólt. Társ. (tagdíj)</t>
  </si>
  <si>
    <t>Vasi Hegyhát Rábamente Közhasznú Turisztikai Egyesület (tagdíj)</t>
  </si>
  <si>
    <t xml:space="preserve">Vasi Őrtorony tagdíj </t>
  </si>
  <si>
    <t>Állatorvosi szolg. támogatása</t>
  </si>
  <si>
    <t>Helyi civil szervezetek támogatása</t>
  </si>
  <si>
    <t>Busa Hungarica ösztöndíj</t>
  </si>
  <si>
    <t>Zalalövői Napközi Otthonos Óvoda támogatása</t>
  </si>
  <si>
    <t>Zalalövői Napközi Otthonos Óvoda hozzájárulás</t>
  </si>
  <si>
    <t>Összesen:</t>
  </si>
  <si>
    <t>a 2014. évi módosított működési célú pénzeszközátadásai</t>
  </si>
  <si>
    <t>Körmendi Katasztrófavédelmi Kirendeletség támogatása</t>
  </si>
  <si>
    <t>TÖOSZ tagdíj</t>
  </si>
  <si>
    <t>Őrségi Többcélú Kistérségi Társulás tagdíj</t>
  </si>
  <si>
    <t>7. számú melléklet</t>
  </si>
  <si>
    <t>BERUHÁZÁSOK</t>
  </si>
  <si>
    <t>Szennyvízpályázat 2014.évi része</t>
  </si>
  <si>
    <t>Falubusz csere pályázati önrésze</t>
  </si>
  <si>
    <t>FELÚJÍTÁSOK</t>
  </si>
  <si>
    <t>Dózsa György u. áteresz csere</t>
  </si>
  <si>
    <t>Kultúrház felújítás</t>
  </si>
  <si>
    <t>Temető kerítés</t>
  </si>
  <si>
    <t>Dózsa György u. 320 hrsz portalanítása</t>
  </si>
  <si>
    <t>2014. évi módosított felhalmozási kiadásai</t>
  </si>
  <si>
    <t>8. számú melléklet</t>
  </si>
  <si>
    <t>Teljes munkaidős</t>
  </si>
  <si>
    <t>Részmunkaidős</t>
  </si>
  <si>
    <t>Összesen</t>
  </si>
  <si>
    <t>Módosítás</t>
  </si>
  <si>
    <t>Köztisztviselő</t>
  </si>
  <si>
    <t>-</t>
  </si>
  <si>
    <t>Közalkalmazott</t>
  </si>
  <si>
    <t>Munka törvénykönyves</t>
  </si>
  <si>
    <t>Közfoglalkoztatott</t>
  </si>
  <si>
    <t>Őrimagyarósd Községi Önkormányzat  2014. évi módosított engedélyezett létszámkerete</t>
  </si>
  <si>
    <t>Költségvetési módosított létszámkeret: 8 fő</t>
  </si>
  <si>
    <t>5. számú melléklet</t>
  </si>
  <si>
    <t xml:space="preserve">Őrimagyarósd Községi Önkormányzatnak </t>
  </si>
  <si>
    <t>RENDSZERES PÉNZBELI ELLÁTÁSOK</t>
  </si>
  <si>
    <t>Foglalkozatást helyettesítő támogatás</t>
  </si>
  <si>
    <t>ESETI PÉNZBELI ELLÁTÁSOK</t>
  </si>
  <si>
    <t>Átmeneti segély</t>
  </si>
  <si>
    <t>Temetési segély</t>
  </si>
  <si>
    <t>Méltányossági  közgyógyellátás</t>
  </si>
  <si>
    <t>Egyéb eseti önkormányzati pénzbeli ellátás</t>
  </si>
  <si>
    <t>Tanévkezdési támogatás</t>
  </si>
  <si>
    <t>ÖSSZESEN:</t>
  </si>
  <si>
    <t xml:space="preserve"> 2014. évi módosított szociális jellegű pénzeszközátadásai</t>
  </si>
  <si>
    <t>A 9/2014. (VIII.01.) önkormányzati rendelethez</t>
  </si>
</sst>
</file>

<file path=xl/styles.xml><?xml version="1.0" encoding="utf-8"?>
<styleSheet xmlns="http://schemas.openxmlformats.org/spreadsheetml/2006/main">
  <numFmts count="5">
    <numFmt numFmtId="6" formatCode="#,##0\ &quot;Ft&quot;;[Red]\-#,##0\ &quot;Ft&quot;"/>
    <numFmt numFmtId="43" formatCode="_-* #,##0.00\ _F_t_-;\-* #,##0.00\ _F_t_-;_-* &quot;-&quot;??\ _F_t_-;_-@_-"/>
    <numFmt numFmtId="164" formatCode="#,###"/>
    <numFmt numFmtId="165" formatCode="#,##0\ &quot;Ft&quot;"/>
    <numFmt numFmtId="166" formatCode="#,##0\ _F_t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5" fillId="0" borderId="0"/>
  </cellStyleXfs>
  <cellXfs count="36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1" fillId="0" borderId="0" xfId="2"/>
    <xf numFmtId="0" fontId="4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/>
    </xf>
    <xf numFmtId="0" fontId="6" fillId="0" borderId="8" xfId="1" applyFont="1" applyBorder="1" applyAlignment="1">
      <alignment horizontal="center"/>
    </xf>
    <xf numFmtId="3" fontId="5" fillId="0" borderId="7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0" fontId="6" fillId="0" borderId="9" xfId="1" applyFont="1" applyBorder="1" applyAlignment="1">
      <alignment horizontal="center"/>
    </xf>
    <xf numFmtId="3" fontId="7" fillId="0" borderId="10" xfId="1" applyNumberFormat="1" applyFont="1" applyBorder="1" applyAlignment="1">
      <alignment horizontal="right"/>
    </xf>
    <xf numFmtId="3" fontId="7" fillId="0" borderId="11" xfId="1" applyNumberFormat="1" applyFont="1" applyBorder="1" applyAlignment="1">
      <alignment horizontal="right" wrapText="1"/>
    </xf>
    <xf numFmtId="0" fontId="6" fillId="0" borderId="12" xfId="1" applyFont="1" applyBorder="1" applyAlignment="1">
      <alignment horizontal="center"/>
    </xf>
    <xf numFmtId="3" fontId="7" fillId="0" borderId="13" xfId="1" applyNumberFormat="1" applyFont="1" applyBorder="1" applyAlignment="1">
      <alignment horizontal="right"/>
    </xf>
    <xf numFmtId="3" fontId="7" fillId="0" borderId="14" xfId="1" applyNumberFormat="1" applyFont="1" applyBorder="1" applyAlignment="1">
      <alignment horizontal="right" wrapText="1"/>
    </xf>
    <xf numFmtId="49" fontId="6" fillId="0" borderId="12" xfId="1" applyNumberFormat="1" applyFont="1" applyBorder="1" applyAlignment="1">
      <alignment horizontal="center"/>
    </xf>
    <xf numFmtId="0" fontId="7" fillId="0" borderId="15" xfId="1" applyFont="1" applyBorder="1" applyAlignment="1">
      <alignment horizontal="left"/>
    </xf>
    <xf numFmtId="3" fontId="10" fillId="0" borderId="13" xfId="1" applyNumberFormat="1" applyFont="1" applyBorder="1" applyAlignment="1">
      <alignment horizontal="right"/>
    </xf>
    <xf numFmtId="0" fontId="7" fillId="0" borderId="0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3" fontId="7" fillId="0" borderId="16" xfId="1" applyNumberFormat="1" applyFont="1" applyBorder="1" applyAlignment="1">
      <alignment horizontal="right"/>
    </xf>
    <xf numFmtId="3" fontId="10" fillId="0" borderId="17" xfId="1" applyNumberFormat="1" applyFont="1" applyBorder="1" applyAlignment="1">
      <alignment horizontal="right"/>
    </xf>
    <xf numFmtId="3" fontId="7" fillId="0" borderId="0" xfId="1" applyNumberFormat="1" applyFont="1" applyBorder="1"/>
    <xf numFmtId="3" fontId="7" fillId="0" borderId="18" xfId="1" applyNumberFormat="1" applyFont="1" applyBorder="1"/>
    <xf numFmtId="49" fontId="6" fillId="0" borderId="19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right"/>
    </xf>
    <xf numFmtId="3" fontId="7" fillId="0" borderId="20" xfId="1" applyNumberFormat="1" applyFont="1" applyBorder="1" applyAlignment="1">
      <alignment horizontal="right" wrapText="1"/>
    </xf>
    <xf numFmtId="49" fontId="6" fillId="0" borderId="6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/>
    </xf>
    <xf numFmtId="49" fontId="6" fillId="0" borderId="21" xfId="1" applyNumberFormat="1" applyFont="1" applyBorder="1" applyAlignment="1">
      <alignment horizontal="center"/>
    </xf>
    <xf numFmtId="3" fontId="7" fillId="0" borderId="14" xfId="1" applyNumberFormat="1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3" fontId="8" fillId="0" borderId="11" xfId="1" applyNumberFormat="1" applyFont="1" applyBorder="1" applyAlignment="1">
      <alignment horizontal="right"/>
    </xf>
    <xf numFmtId="3" fontId="7" fillId="0" borderId="22" xfId="1" applyNumberFormat="1" applyFont="1" applyBorder="1" applyAlignment="1">
      <alignment horizontal="right"/>
    </xf>
    <xf numFmtId="3" fontId="7" fillId="0" borderId="20" xfId="1" applyNumberFormat="1" applyFont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8" fillId="0" borderId="20" xfId="1" applyNumberFormat="1" applyFont="1" applyBorder="1" applyAlignment="1">
      <alignment horizontal="right"/>
    </xf>
    <xf numFmtId="49" fontId="6" fillId="0" borderId="23" xfId="1" applyNumberFormat="1" applyFont="1" applyBorder="1" applyAlignment="1">
      <alignment horizontal="center"/>
    </xf>
    <xf numFmtId="3" fontId="7" fillId="2" borderId="5" xfId="1" applyNumberFormat="1" applyFont="1" applyFill="1" applyBorder="1" applyAlignment="1">
      <alignment horizontal="right"/>
    </xf>
    <xf numFmtId="49" fontId="6" fillId="0" borderId="6" xfId="1" applyNumberFormat="1" applyFont="1" applyBorder="1" applyAlignment="1">
      <alignment horizontal="center"/>
    </xf>
    <xf numFmtId="3" fontId="8" fillId="0" borderId="7" xfId="1" applyNumberFormat="1" applyFont="1" applyBorder="1" applyAlignment="1">
      <alignment horizontal="right"/>
    </xf>
    <xf numFmtId="3" fontId="8" fillId="0" borderId="8" xfId="1" applyNumberFormat="1" applyFont="1" applyBorder="1" applyAlignment="1">
      <alignment horizontal="right"/>
    </xf>
    <xf numFmtId="49" fontId="6" fillId="0" borderId="27" xfId="1" applyNumberFormat="1" applyFont="1" applyBorder="1" applyAlignment="1">
      <alignment horizontal="center"/>
    </xf>
    <xf numFmtId="3" fontId="7" fillId="0" borderId="11" xfId="1" applyNumberFormat="1" applyFont="1" applyBorder="1" applyAlignment="1">
      <alignment horizontal="right"/>
    </xf>
    <xf numFmtId="3" fontId="8" fillId="0" borderId="8" xfId="1" applyNumberFormat="1" applyFont="1" applyBorder="1" applyAlignment="1">
      <alignment horizontal="right" wrapText="1"/>
    </xf>
    <xf numFmtId="49" fontId="6" fillId="0" borderId="28" xfId="1" applyNumberFormat="1" applyFont="1" applyBorder="1" applyAlignment="1">
      <alignment horizontal="center"/>
    </xf>
    <xf numFmtId="3" fontId="11" fillId="0" borderId="29" xfId="1" applyNumberFormat="1" applyFont="1" applyBorder="1" applyAlignment="1">
      <alignment horizontal="right"/>
    </xf>
    <xf numFmtId="3" fontId="11" fillId="0" borderId="30" xfId="1" applyNumberFormat="1" applyFont="1" applyBorder="1" applyAlignment="1">
      <alignment horizontal="right"/>
    </xf>
    <xf numFmtId="0" fontId="6" fillId="0" borderId="6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9" xfId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right"/>
    </xf>
    <xf numFmtId="3" fontId="4" fillId="0" borderId="11" xfId="1" applyNumberFormat="1" applyFont="1" applyBorder="1" applyAlignment="1">
      <alignment horizontal="right"/>
    </xf>
    <xf numFmtId="0" fontId="6" fillId="0" borderId="12" xfId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right"/>
    </xf>
    <xf numFmtId="3" fontId="4" fillId="0" borderId="14" xfId="1" applyNumberFormat="1" applyFont="1" applyBorder="1" applyAlignment="1">
      <alignment horizontal="right"/>
    </xf>
    <xf numFmtId="3" fontId="4" fillId="0" borderId="31" xfId="1" applyNumberFormat="1" applyFont="1" applyBorder="1" applyAlignment="1">
      <alignment horizontal="right"/>
    </xf>
    <xf numFmtId="3" fontId="12" fillId="0" borderId="31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6" fillId="0" borderId="21" xfId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4" fillId="0" borderId="35" xfId="1" applyNumberFormat="1" applyFont="1" applyBorder="1" applyAlignment="1">
      <alignment horizontal="right"/>
    </xf>
    <xf numFmtId="3" fontId="4" fillId="0" borderId="22" xfId="1" applyNumberFormat="1" applyFont="1" applyBorder="1" applyAlignment="1">
      <alignment horizontal="right"/>
    </xf>
    <xf numFmtId="3" fontId="4" fillId="0" borderId="20" xfId="1" applyNumberFormat="1" applyFont="1" applyBorder="1" applyAlignment="1">
      <alignment horizontal="right"/>
    </xf>
    <xf numFmtId="0" fontId="6" fillId="0" borderId="6" xfId="1" applyFont="1" applyBorder="1" applyAlignment="1">
      <alignment horizontal="center"/>
    </xf>
    <xf numFmtId="3" fontId="4" fillId="0" borderId="14" xfId="1" applyNumberFormat="1" applyFont="1" applyBorder="1" applyAlignment="1">
      <alignment horizontal="right" wrapText="1"/>
    </xf>
    <xf numFmtId="0" fontId="6" fillId="0" borderId="6" xfId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0" fontId="6" fillId="0" borderId="28" xfId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right"/>
    </xf>
    <xf numFmtId="3" fontId="5" fillId="0" borderId="30" xfId="1" applyNumberFormat="1" applyFont="1" applyBorder="1" applyAlignment="1">
      <alignment horizontal="right"/>
    </xf>
    <xf numFmtId="0" fontId="16" fillId="0" borderId="0" xfId="8" applyFont="1" applyAlignment="1">
      <alignment vertical="center"/>
    </xf>
    <xf numFmtId="164" fontId="3" fillId="0" borderId="0" xfId="1" applyNumberFormat="1" applyFill="1" applyAlignment="1">
      <alignment vertical="center" wrapText="1"/>
    </xf>
    <xf numFmtId="164" fontId="3" fillId="0" borderId="0" xfId="1" applyNumberFormat="1" applyFill="1" applyAlignment="1">
      <alignment horizontal="center" vertical="center" wrapText="1"/>
    </xf>
    <xf numFmtId="164" fontId="18" fillId="0" borderId="0" xfId="1" applyNumberFormat="1" applyFont="1" applyFill="1" applyAlignment="1">
      <alignment horizontal="right" vertical="center"/>
    </xf>
    <xf numFmtId="164" fontId="20" fillId="0" borderId="41" xfId="1" applyNumberFormat="1" applyFont="1" applyFill="1" applyBorder="1" applyAlignment="1">
      <alignment horizontal="centerContinuous" vertical="center" wrapText="1"/>
    </xf>
    <xf numFmtId="164" fontId="20" fillId="0" borderId="42" xfId="1" applyNumberFormat="1" applyFont="1" applyFill="1" applyBorder="1" applyAlignment="1">
      <alignment horizontal="centerContinuous" vertical="center" wrapText="1"/>
    </xf>
    <xf numFmtId="164" fontId="20" fillId="0" borderId="43" xfId="1" applyNumberFormat="1" applyFont="1" applyFill="1" applyBorder="1" applyAlignment="1">
      <alignment horizontal="centerContinuous" vertical="center" wrapText="1"/>
    </xf>
    <xf numFmtId="164" fontId="20" fillId="0" borderId="44" xfId="1" applyNumberFormat="1" applyFont="1" applyFill="1" applyBorder="1" applyAlignment="1">
      <alignment horizontal="centerContinuous" vertical="center" wrapText="1"/>
    </xf>
    <xf numFmtId="164" fontId="20" fillId="0" borderId="45" xfId="1" applyNumberFormat="1" applyFont="1" applyFill="1" applyBorder="1" applyAlignment="1">
      <alignment horizontal="centerContinuous" vertical="center" wrapText="1"/>
    </xf>
    <xf numFmtId="164" fontId="20" fillId="0" borderId="41" xfId="1" applyNumberFormat="1" applyFont="1" applyFill="1" applyBorder="1" applyAlignment="1">
      <alignment horizontal="center" vertical="center" wrapText="1"/>
    </xf>
    <xf numFmtId="164" fontId="20" fillId="0" borderId="42" xfId="1" applyNumberFormat="1" applyFont="1" applyFill="1" applyBorder="1" applyAlignment="1">
      <alignment horizontal="center" vertical="center" wrapText="1"/>
    </xf>
    <xf numFmtId="164" fontId="20" fillId="0" borderId="43" xfId="1" applyNumberFormat="1" applyFont="1" applyFill="1" applyBorder="1" applyAlignment="1">
      <alignment horizontal="center" vertical="center" wrapText="1"/>
    </xf>
    <xf numFmtId="164" fontId="20" fillId="0" borderId="47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Alignment="1">
      <alignment horizontal="center" vertical="center" wrapText="1"/>
    </xf>
    <xf numFmtId="164" fontId="22" fillId="0" borderId="48" xfId="1" applyNumberFormat="1" applyFont="1" applyFill="1" applyBorder="1" applyAlignment="1">
      <alignment horizontal="center" vertical="center" wrapText="1"/>
    </xf>
    <xf numFmtId="164" fontId="22" fillId="0" borderId="41" xfId="1" applyNumberFormat="1" applyFont="1" applyFill="1" applyBorder="1" applyAlignment="1">
      <alignment horizontal="center" vertical="center" wrapText="1"/>
    </xf>
    <xf numFmtId="164" fontId="22" fillId="0" borderId="42" xfId="1" applyNumberFormat="1" applyFont="1" applyFill="1" applyBorder="1" applyAlignment="1">
      <alignment horizontal="center" vertical="center" wrapText="1"/>
    </xf>
    <xf numFmtId="164" fontId="22" fillId="0" borderId="43" xfId="1" applyNumberFormat="1" applyFont="1" applyFill="1" applyBorder="1" applyAlignment="1">
      <alignment horizontal="center" vertical="center" wrapText="1"/>
    </xf>
    <xf numFmtId="164" fontId="22" fillId="0" borderId="47" xfId="1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Alignment="1">
      <alignment horizontal="center" vertical="center" wrapText="1"/>
    </xf>
    <xf numFmtId="164" fontId="22" fillId="0" borderId="49" xfId="1" applyNumberFormat="1" applyFont="1" applyFill="1" applyBorder="1" applyAlignment="1">
      <alignment horizontal="center" vertical="center" wrapText="1"/>
    </xf>
    <xf numFmtId="164" fontId="22" fillId="0" borderId="50" xfId="1" applyNumberFormat="1" applyFont="1" applyFill="1" applyBorder="1" applyAlignment="1">
      <alignment horizontal="center" vertical="center" wrapText="1"/>
    </xf>
    <xf numFmtId="164" fontId="22" fillId="0" borderId="31" xfId="1" applyNumberFormat="1" applyFont="1" applyFill="1" applyBorder="1" applyAlignment="1">
      <alignment horizontal="center" vertical="center" wrapText="1"/>
    </xf>
    <xf numFmtId="164" fontId="22" fillId="0" borderId="32" xfId="1" applyNumberFormat="1" applyFont="1" applyFill="1" applyBorder="1" applyAlignment="1">
      <alignment horizontal="center" vertical="center" wrapText="1"/>
    </xf>
    <xf numFmtId="164" fontId="22" fillId="0" borderId="51" xfId="1" applyNumberFormat="1" applyFont="1" applyFill="1" applyBorder="1" applyAlignment="1">
      <alignment horizontal="center" vertical="center" wrapText="1"/>
    </xf>
    <xf numFmtId="164" fontId="3" fillId="0" borderId="52" xfId="1" applyNumberFormat="1" applyFill="1" applyBorder="1" applyAlignment="1">
      <alignment horizontal="left" vertical="center" wrapText="1" indent="1"/>
    </xf>
    <xf numFmtId="164" fontId="23" fillId="0" borderId="53" xfId="1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4" xfId="1" applyNumberFormat="1" applyFont="1" applyFill="1" applyBorder="1" applyAlignment="1" applyProtection="1">
      <alignment vertical="center" wrapText="1"/>
      <protection locked="0"/>
    </xf>
    <xf numFmtId="164" fontId="23" fillId="0" borderId="55" xfId="1" applyNumberFormat="1" applyFont="1" applyFill="1" applyBorder="1" applyAlignment="1" applyProtection="1">
      <alignment vertical="center" wrapText="1"/>
      <protection locked="0"/>
    </xf>
    <xf numFmtId="164" fontId="23" fillId="0" borderId="56" xfId="1" applyNumberFormat="1" applyFont="1" applyFill="1" applyBorder="1" applyAlignment="1" applyProtection="1">
      <alignment vertical="center" wrapText="1"/>
      <protection locked="0"/>
    </xf>
    <xf numFmtId="164" fontId="23" fillId="0" borderId="57" xfId="1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8" xfId="1" applyNumberFormat="1" applyFont="1" applyFill="1" applyBorder="1" applyAlignment="1" applyProtection="1">
      <alignment vertical="center" wrapText="1"/>
      <protection locked="0"/>
    </xf>
    <xf numFmtId="164" fontId="23" fillId="0" borderId="59" xfId="1" applyNumberFormat="1" applyFont="1" applyFill="1" applyBorder="1" applyAlignment="1" applyProtection="1">
      <alignment vertical="center" wrapText="1"/>
      <protection locked="0"/>
    </xf>
    <xf numFmtId="164" fontId="23" fillId="0" borderId="60" xfId="1" applyNumberFormat="1" applyFont="1" applyFill="1" applyBorder="1" applyAlignment="1" applyProtection="1">
      <alignment vertical="center" wrapText="1"/>
      <protection locked="0"/>
    </xf>
    <xf numFmtId="164" fontId="23" fillId="0" borderId="61" xfId="1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2" xfId="1" applyNumberFormat="1" applyFill="1" applyBorder="1" applyAlignment="1">
      <alignment horizontal="left" vertical="center" wrapText="1" indent="1"/>
    </xf>
    <xf numFmtId="164" fontId="23" fillId="0" borderId="63" xfId="1" applyNumberFormat="1" applyFont="1" applyFill="1" applyBorder="1" applyAlignment="1" applyProtection="1">
      <alignment vertical="center" wrapText="1"/>
      <protection locked="0"/>
    </xf>
    <xf numFmtId="164" fontId="23" fillId="0" borderId="50" xfId="1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1" xfId="1" applyNumberFormat="1" applyFont="1" applyFill="1" applyBorder="1" applyAlignment="1" applyProtection="1">
      <alignment vertical="center" wrapText="1"/>
      <protection locked="0"/>
    </xf>
    <xf numFmtId="164" fontId="23" fillId="0" borderId="0" xfId="1" applyNumberFormat="1" applyFont="1" applyFill="1" applyBorder="1" applyAlignment="1" applyProtection="1">
      <alignment vertical="center" wrapText="1"/>
      <protection locked="0"/>
    </xf>
    <xf numFmtId="164" fontId="23" fillId="0" borderId="51" xfId="1" applyNumberFormat="1" applyFont="1" applyFill="1" applyBorder="1" applyAlignment="1" applyProtection="1">
      <alignment vertical="center" wrapText="1"/>
      <protection locked="0"/>
    </xf>
    <xf numFmtId="164" fontId="22" fillId="0" borderId="41" xfId="1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2" xfId="1" applyNumberFormat="1" applyFont="1" applyFill="1" applyBorder="1" applyAlignment="1" applyProtection="1">
      <alignment vertical="center" wrapText="1"/>
    </xf>
    <xf numFmtId="164" fontId="22" fillId="0" borderId="43" xfId="1" applyNumberFormat="1" applyFont="1" applyFill="1" applyBorder="1" applyAlignment="1" applyProtection="1">
      <alignment vertical="center" wrapText="1"/>
    </xf>
    <xf numFmtId="164" fontId="22" fillId="0" borderId="41" xfId="1" applyNumberFormat="1" applyFont="1" applyFill="1" applyBorder="1" applyAlignment="1" applyProtection="1">
      <alignment horizontal="left" vertical="center" wrapText="1" indent="1"/>
    </xf>
    <xf numFmtId="164" fontId="22" fillId="0" borderId="47" xfId="1" applyNumberFormat="1" applyFont="1" applyFill="1" applyBorder="1" applyAlignment="1" applyProtection="1">
      <alignment vertical="center" wrapText="1"/>
    </xf>
    <xf numFmtId="164" fontId="22" fillId="0" borderId="50" xfId="1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1" xfId="1" applyNumberFormat="1" applyFont="1" applyFill="1" applyBorder="1" applyAlignment="1" applyProtection="1">
      <alignment horizontal="right" vertical="center" wrapText="1"/>
      <protection locked="0"/>
    </xf>
    <xf numFmtId="164" fontId="22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7" xfId="1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1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1" xfId="1" applyNumberFormat="1" applyFont="1" applyFill="1" applyBorder="1" applyAlignment="1" applyProtection="1">
      <alignment horizontal="right" vertical="center" wrapText="1"/>
      <protection locked="0"/>
    </xf>
    <xf numFmtId="164" fontId="22" fillId="0" borderId="57" xfId="1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22" fillId="0" borderId="59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60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9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6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41" xfId="1" applyNumberFormat="1" applyFont="1" applyFill="1" applyBorder="1" applyAlignment="1">
      <alignment horizontal="left" vertical="center" wrapText="1" indent="1"/>
    </xf>
    <xf numFmtId="164" fontId="25" fillId="0" borderId="49" xfId="1" applyNumberFormat="1" applyFont="1" applyFill="1" applyBorder="1" applyAlignment="1">
      <alignment horizontal="center" vertical="center" wrapText="1"/>
    </xf>
    <xf numFmtId="164" fontId="19" fillId="0" borderId="50" xfId="1" applyNumberFormat="1" applyFont="1" applyFill="1" applyBorder="1" applyAlignment="1">
      <alignment horizontal="center" vertical="center" wrapText="1"/>
    </xf>
    <xf numFmtId="164" fontId="22" fillId="0" borderId="31" xfId="1" applyNumberFormat="1" applyFont="1" applyFill="1" applyBorder="1" applyAlignment="1" applyProtection="1">
      <alignment horizontal="center" vertical="center" wrapText="1"/>
    </xf>
    <xf numFmtId="164" fontId="22" fillId="0" borderId="32" xfId="1" applyNumberFormat="1" applyFont="1" applyFill="1" applyBorder="1" applyAlignment="1" applyProtection="1">
      <alignment horizontal="center" vertical="center" wrapText="1"/>
    </xf>
    <xf numFmtId="164" fontId="22" fillId="0" borderId="51" xfId="1" applyNumberFormat="1" applyFont="1" applyFill="1" applyBorder="1" applyAlignment="1" applyProtection="1">
      <alignment horizontal="center" vertical="center" wrapText="1"/>
    </xf>
    <xf numFmtId="164" fontId="15" fillId="0" borderId="52" xfId="8" applyNumberFormat="1" applyFill="1" applyBorder="1" applyAlignment="1">
      <alignment horizontal="left" vertical="center" wrapText="1" indent="1"/>
    </xf>
    <xf numFmtId="164" fontId="23" fillId="0" borderId="53" xfId="8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4" xfId="8" applyNumberFormat="1" applyFont="1" applyFill="1" applyBorder="1" applyAlignment="1" applyProtection="1">
      <alignment vertical="center" wrapText="1"/>
      <protection locked="0"/>
    </xf>
    <xf numFmtId="164" fontId="23" fillId="0" borderId="55" xfId="8" applyNumberFormat="1" applyFont="1" applyFill="1" applyBorder="1" applyAlignment="1" applyProtection="1">
      <alignment vertical="center" wrapText="1"/>
      <protection locked="0"/>
    </xf>
    <xf numFmtId="164" fontId="23" fillId="0" borderId="56" xfId="8" applyNumberFormat="1" applyFont="1" applyFill="1" applyBorder="1" applyAlignment="1" applyProtection="1">
      <alignment vertical="center" wrapText="1"/>
      <protection locked="0"/>
    </xf>
    <xf numFmtId="164" fontId="23" fillId="0" borderId="57" xfId="8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8" xfId="8" applyNumberFormat="1" applyFont="1" applyFill="1" applyBorder="1" applyAlignment="1" applyProtection="1">
      <alignment vertical="center" wrapText="1"/>
      <protection locked="0"/>
    </xf>
    <xf numFmtId="164" fontId="23" fillId="0" borderId="59" xfId="8" applyNumberFormat="1" applyFont="1" applyFill="1" applyBorder="1" applyAlignment="1" applyProtection="1">
      <alignment vertical="center" wrapText="1"/>
      <protection locked="0"/>
    </xf>
    <xf numFmtId="164" fontId="23" fillId="0" borderId="60" xfId="8" applyNumberFormat="1" applyFont="1" applyFill="1" applyBorder="1" applyAlignment="1" applyProtection="1">
      <alignment vertical="center" wrapText="1"/>
      <protection locked="0"/>
    </xf>
    <xf numFmtId="164" fontId="24" fillId="0" borderId="57" xfId="8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64" xfId="8" applyNumberFormat="1" applyFont="1" applyFill="1" applyBorder="1" applyAlignment="1" applyProtection="1">
      <alignment vertical="center" wrapText="1"/>
      <protection locked="0"/>
    </xf>
    <xf numFmtId="164" fontId="23" fillId="0" borderId="63" xfId="8" applyNumberFormat="1" applyFont="1" applyFill="1" applyBorder="1" applyAlignment="1" applyProtection="1">
      <alignment vertical="center" wrapText="1"/>
      <protection locked="0"/>
    </xf>
    <xf numFmtId="164" fontId="22" fillId="0" borderId="41" xfId="8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2" xfId="8" applyNumberFormat="1" applyFont="1" applyFill="1" applyBorder="1" applyAlignment="1" applyProtection="1">
      <alignment vertical="center" wrapText="1"/>
    </xf>
    <xf numFmtId="164" fontId="22" fillId="0" borderId="43" xfId="8" applyNumberFormat="1" applyFont="1" applyFill="1" applyBorder="1" applyAlignment="1" applyProtection="1">
      <alignment vertical="center" wrapText="1"/>
    </xf>
    <xf numFmtId="164" fontId="22" fillId="0" borderId="47" xfId="8" applyNumberFormat="1" applyFont="1" applyFill="1" applyBorder="1" applyAlignment="1" applyProtection="1">
      <alignment vertical="center" wrapText="1"/>
    </xf>
    <xf numFmtId="164" fontId="19" fillId="0" borderId="41" xfId="8" applyNumberFormat="1" applyFont="1" applyFill="1" applyBorder="1" applyAlignment="1">
      <alignment horizontal="left" vertical="center" wrapText="1" indent="1"/>
    </xf>
    <xf numFmtId="164" fontId="22" fillId="0" borderId="42" xfId="8" applyNumberFormat="1" applyFont="1" applyFill="1" applyBorder="1" applyAlignment="1">
      <alignment vertical="center" wrapText="1"/>
    </xf>
    <xf numFmtId="164" fontId="22" fillId="0" borderId="43" xfId="8" applyNumberFormat="1" applyFont="1" applyFill="1" applyBorder="1" applyAlignment="1">
      <alignment vertical="center" wrapText="1"/>
    </xf>
    <xf numFmtId="164" fontId="22" fillId="0" borderId="47" xfId="8" applyNumberFormat="1" applyFont="1" applyFill="1" applyBorder="1" applyAlignment="1">
      <alignment vertical="center" wrapText="1"/>
    </xf>
    <xf numFmtId="164" fontId="25" fillId="0" borderId="48" xfId="8" applyNumberFormat="1" applyFont="1" applyFill="1" applyBorder="1" applyAlignment="1">
      <alignment horizontal="left" vertical="center" wrapText="1" indent="1"/>
    </xf>
    <xf numFmtId="164" fontId="19" fillId="0" borderId="65" xfId="8" applyNumberFormat="1" applyFont="1" applyFill="1" applyBorder="1" applyAlignment="1">
      <alignment horizontal="left" vertical="center" wrapText="1" indent="1"/>
    </xf>
    <xf numFmtId="164" fontId="22" fillId="0" borderId="66" xfId="8" applyNumberFormat="1" applyFont="1" applyFill="1" applyBorder="1" applyAlignment="1">
      <alignment vertical="center" wrapText="1"/>
    </xf>
    <xf numFmtId="164" fontId="22" fillId="0" borderId="67" xfId="8" applyNumberFormat="1" applyFont="1" applyFill="1" applyBorder="1" applyAlignment="1">
      <alignment vertical="center" wrapText="1"/>
    </xf>
    <xf numFmtId="164" fontId="22" fillId="0" borderId="68" xfId="8" applyNumberFormat="1" applyFont="1" applyFill="1" applyBorder="1" applyAlignment="1">
      <alignment vertical="center" wrapText="1"/>
    </xf>
    <xf numFmtId="164" fontId="22" fillId="0" borderId="65" xfId="8" applyNumberFormat="1" applyFont="1" applyFill="1" applyBorder="1" applyAlignment="1">
      <alignment horizontal="left" vertical="center" wrapText="1" indent="1"/>
    </xf>
    <xf numFmtId="164" fontId="22" fillId="0" borderId="66" xfId="8" applyNumberFormat="1" applyFont="1" applyFill="1" applyBorder="1" applyAlignment="1" applyProtection="1">
      <alignment horizontal="right" vertical="center" wrapText="1"/>
    </xf>
    <xf numFmtId="164" fontId="22" fillId="0" borderId="67" xfId="8" applyNumberFormat="1" applyFont="1" applyFill="1" applyBorder="1" applyAlignment="1" applyProtection="1">
      <alignment horizontal="right" vertical="center" wrapText="1"/>
    </xf>
    <xf numFmtId="164" fontId="22" fillId="0" borderId="68" xfId="8" applyNumberFormat="1" applyFont="1" applyFill="1" applyBorder="1" applyAlignment="1" applyProtection="1">
      <alignment horizontal="right" vertical="center" wrapText="1"/>
    </xf>
    <xf numFmtId="164" fontId="26" fillId="0" borderId="0" xfId="1" applyNumberFormat="1" applyFont="1" applyFill="1" applyAlignment="1">
      <alignment vertical="center" wrapText="1"/>
    </xf>
    <xf numFmtId="0" fontId="16" fillId="0" borderId="0" xfId="8" applyFont="1"/>
    <xf numFmtId="0" fontId="17" fillId="0" borderId="0" xfId="8" applyFont="1" applyAlignment="1"/>
    <xf numFmtId="0" fontId="9" fillId="0" borderId="6" xfId="1" applyFont="1" applyBorder="1" applyAlignment="1">
      <alignment horizontal="left"/>
    </xf>
    <xf numFmtId="3" fontId="5" fillId="0" borderId="6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3" fontId="4" fillId="0" borderId="12" xfId="1" applyNumberFormat="1" applyFont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3" fontId="12" fillId="0" borderId="17" xfId="1" applyNumberFormat="1" applyFont="1" applyBorder="1" applyAlignment="1">
      <alignment horizontal="right"/>
    </xf>
    <xf numFmtId="3" fontId="4" fillId="0" borderId="70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5" fillId="0" borderId="28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3" fontId="7" fillId="0" borderId="12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3" fontId="7" fillId="0" borderId="21" xfId="1" applyNumberFormat="1" applyFont="1" applyBorder="1"/>
    <xf numFmtId="3" fontId="7" fillId="0" borderId="19" xfId="1" applyNumberFormat="1" applyFont="1" applyBorder="1" applyAlignment="1">
      <alignment horizontal="right"/>
    </xf>
    <xf numFmtId="3" fontId="8" fillId="0" borderId="9" xfId="1" applyNumberFormat="1" applyFont="1" applyBorder="1" applyAlignment="1">
      <alignment horizontal="right"/>
    </xf>
    <xf numFmtId="3" fontId="8" fillId="0" borderId="19" xfId="1" applyNumberFormat="1" applyFont="1" applyBorder="1" applyAlignment="1">
      <alignment horizontal="right"/>
    </xf>
    <xf numFmtId="3" fontId="7" fillId="2" borderId="19" xfId="1" applyNumberFormat="1" applyFont="1" applyFill="1" applyBorder="1" applyAlignment="1">
      <alignment horizontal="right"/>
    </xf>
    <xf numFmtId="3" fontId="8" fillId="0" borderId="6" xfId="1" applyNumberFormat="1" applyFont="1" applyBorder="1" applyAlignment="1">
      <alignment horizontal="right"/>
    </xf>
    <xf numFmtId="3" fontId="11" fillId="0" borderId="28" xfId="1" applyNumberFormat="1" applyFont="1" applyBorder="1" applyAlignment="1">
      <alignment horizontal="right"/>
    </xf>
    <xf numFmtId="0" fontId="28" fillId="3" borderId="0" xfId="2" applyFont="1" applyFill="1" applyAlignment="1">
      <alignment horizontal="right"/>
    </xf>
    <xf numFmtId="0" fontId="27" fillId="0" borderId="0" xfId="2" applyFont="1" applyAlignment="1">
      <alignment horizontal="center"/>
    </xf>
    <xf numFmtId="0" fontId="1" fillId="0" borderId="58" xfId="2" applyNumberFormat="1" applyBorder="1"/>
    <xf numFmtId="165" fontId="30" fillId="3" borderId="58" xfId="2" applyNumberFormat="1" applyFont="1" applyFill="1" applyBorder="1"/>
    <xf numFmtId="165" fontId="28" fillId="3" borderId="58" xfId="2" applyNumberFormat="1" applyFont="1" applyFill="1" applyBorder="1"/>
    <xf numFmtId="166" fontId="28" fillId="3" borderId="58" xfId="2" applyNumberFormat="1" applyFont="1" applyFill="1" applyBorder="1"/>
    <xf numFmtId="165" fontId="34" fillId="3" borderId="58" xfId="2" applyNumberFormat="1" applyFont="1" applyFill="1" applyBorder="1"/>
    <xf numFmtId="165" fontId="35" fillId="3" borderId="58" xfId="2" applyNumberFormat="1" applyFont="1" applyFill="1" applyBorder="1"/>
    <xf numFmtId="0" fontId="2" fillId="0" borderId="0" xfId="2" applyFont="1"/>
    <xf numFmtId="0" fontId="1" fillId="0" borderId="71" xfId="2" applyNumberFormat="1" applyBorder="1" applyAlignment="1">
      <alignment horizontal="left"/>
    </xf>
    <xf numFmtId="0" fontId="1" fillId="0" borderId="63" xfId="2" applyNumberFormat="1" applyBorder="1" applyAlignment="1">
      <alignment horizontal="left"/>
    </xf>
    <xf numFmtId="0" fontId="36" fillId="0" borderId="59" xfId="2" applyNumberFormat="1" applyFont="1" applyBorder="1" applyAlignment="1">
      <alignment horizontal="right"/>
    </xf>
    <xf numFmtId="165" fontId="37" fillId="3" borderId="58" xfId="2" applyNumberFormat="1" applyFont="1" applyFill="1" applyBorder="1"/>
    <xf numFmtId="165" fontId="37" fillId="3" borderId="58" xfId="2" applyNumberFormat="1" applyFont="1" applyFill="1" applyBorder="1" applyAlignment="1">
      <alignment horizontal="right"/>
    </xf>
    <xf numFmtId="0" fontId="2" fillId="0" borderId="71" xfId="2" applyNumberFormat="1" applyFont="1" applyBorder="1" applyAlignment="1">
      <alignment horizontal="left"/>
    </xf>
    <xf numFmtId="0" fontId="2" fillId="0" borderId="63" xfId="2" applyNumberFormat="1" applyFont="1" applyBorder="1" applyAlignment="1">
      <alignment horizontal="left"/>
    </xf>
    <xf numFmtId="0" fontId="2" fillId="0" borderId="59" xfId="2" applyNumberFormat="1" applyFont="1" applyBorder="1" applyAlignment="1">
      <alignment horizontal="right"/>
    </xf>
    <xf numFmtId="165" fontId="35" fillId="3" borderId="58" xfId="2" applyNumberFormat="1" applyFont="1" applyFill="1" applyBorder="1" applyAlignment="1">
      <alignment horizontal="right"/>
    </xf>
    <xf numFmtId="0" fontId="1" fillId="0" borderId="0" xfId="2" applyFont="1"/>
    <xf numFmtId="0" fontId="1" fillId="0" borderId="63" xfId="2" applyNumberFormat="1" applyFont="1" applyBorder="1" applyAlignment="1">
      <alignment horizontal="left"/>
    </xf>
    <xf numFmtId="0" fontId="1" fillId="0" borderId="59" xfId="2" applyNumberFormat="1" applyFont="1" applyBorder="1" applyAlignment="1">
      <alignment horizontal="left"/>
    </xf>
    <xf numFmtId="6" fontId="30" fillId="3" borderId="58" xfId="2" applyNumberFormat="1" applyFont="1" applyFill="1" applyBorder="1"/>
    <xf numFmtId="0" fontId="1" fillId="0" borderId="58" xfId="2" applyNumberFormat="1" applyFill="1" applyBorder="1"/>
    <xf numFmtId="0" fontId="28" fillId="3" borderId="0" xfId="2" applyFont="1" applyFill="1"/>
    <xf numFmtId="0" fontId="1" fillId="0" borderId="58" xfId="2" applyBorder="1"/>
    <xf numFmtId="0" fontId="1" fillId="0" borderId="58" xfId="2" applyFont="1" applyBorder="1"/>
    <xf numFmtId="0" fontId="35" fillId="3" borderId="58" xfId="2" applyNumberFormat="1" applyFont="1" applyFill="1" applyBorder="1" applyAlignment="1">
      <alignment horizontal="center" vertical="center"/>
    </xf>
    <xf numFmtId="0" fontId="27" fillId="0" borderId="0" xfId="2" applyFont="1" applyAlignment="1"/>
    <xf numFmtId="0" fontId="31" fillId="0" borderId="71" xfId="2" applyNumberFormat="1" applyFont="1" applyBorder="1" applyAlignment="1">
      <alignment horizontal="left"/>
    </xf>
    <xf numFmtId="0" fontId="31" fillId="0" borderId="63" xfId="2" applyNumberFormat="1" applyFont="1" applyBorder="1" applyAlignment="1">
      <alignment horizontal="left"/>
    </xf>
    <xf numFmtId="0" fontId="33" fillId="0" borderId="71" xfId="2" applyNumberFormat="1" applyFont="1" applyBorder="1" applyAlignment="1">
      <alignment horizontal="left"/>
    </xf>
    <xf numFmtId="0" fontId="39" fillId="0" borderId="63" xfId="2" applyNumberFormat="1" applyFont="1" applyBorder="1" applyAlignment="1">
      <alignment horizontal="left"/>
    </xf>
    <xf numFmtId="0" fontId="0" fillId="0" borderId="58" xfId="2" applyNumberFormat="1" applyFont="1" applyBorder="1"/>
    <xf numFmtId="0" fontId="0" fillId="0" borderId="58" xfId="2" applyNumberFormat="1" applyFont="1" applyFill="1" applyBorder="1"/>
    <xf numFmtId="165" fontId="28" fillId="3" borderId="0" xfId="2" applyNumberFormat="1" applyFont="1" applyFill="1" applyBorder="1"/>
    <xf numFmtId="0" fontId="31" fillId="0" borderId="0" xfId="2" applyFont="1" applyAlignment="1">
      <alignment horizontal="right"/>
    </xf>
    <xf numFmtId="165" fontId="1" fillId="0" borderId="58" xfId="2" applyNumberFormat="1" applyBorder="1"/>
    <xf numFmtId="0" fontId="1" fillId="0" borderId="71" xfId="2" applyBorder="1" applyAlignment="1">
      <alignment horizontal="left"/>
    </xf>
    <xf numFmtId="0" fontId="1" fillId="0" borderId="63" xfId="2" applyBorder="1" applyAlignment="1">
      <alignment horizontal="left"/>
    </xf>
    <xf numFmtId="0" fontId="1" fillId="0" borderId="0" xfId="2" applyBorder="1"/>
    <xf numFmtId="165" fontId="1" fillId="0" borderId="31" xfId="2" applyNumberFormat="1" applyFill="1" applyBorder="1"/>
    <xf numFmtId="0" fontId="1" fillId="0" borderId="58" xfId="2" applyBorder="1" applyAlignment="1">
      <alignment horizontal="left"/>
    </xf>
    <xf numFmtId="165" fontId="41" fillId="0" borderId="58" xfId="2" applyNumberFormat="1" applyFont="1" applyBorder="1"/>
    <xf numFmtId="0" fontId="40" fillId="0" borderId="0" xfId="2" applyFont="1" applyBorder="1" applyAlignment="1">
      <alignment horizontal="left"/>
    </xf>
    <xf numFmtId="165" fontId="41" fillId="0" borderId="0" xfId="2" applyNumberFormat="1" applyFont="1" applyBorder="1"/>
    <xf numFmtId="0" fontId="2" fillId="0" borderId="58" xfId="2" applyFont="1" applyBorder="1" applyAlignment="1">
      <alignment horizontal="center"/>
    </xf>
    <xf numFmtId="0" fontId="1" fillId="0" borderId="71" xfId="2" applyFont="1" applyBorder="1" applyAlignment="1">
      <alignment horizontal="left"/>
    </xf>
    <xf numFmtId="0" fontId="1" fillId="0" borderId="59" xfId="2" applyBorder="1" applyAlignment="1">
      <alignment horizontal="left"/>
    </xf>
    <xf numFmtId="0" fontId="0" fillId="0" borderId="71" xfId="2" applyFont="1" applyBorder="1" applyAlignment="1">
      <alignment horizontal="left"/>
    </xf>
    <xf numFmtId="0" fontId="2" fillId="0" borderId="71" xfId="2" applyFont="1" applyBorder="1" applyAlignment="1">
      <alignment horizontal="left"/>
    </xf>
    <xf numFmtId="0" fontId="1" fillId="0" borderId="63" xfId="2" applyBorder="1" applyAlignment="1">
      <alignment horizontal="center"/>
    </xf>
    <xf numFmtId="0" fontId="1" fillId="0" borderId="59" xfId="2" applyBorder="1" applyAlignment="1">
      <alignment horizontal="center"/>
    </xf>
    <xf numFmtId="0" fontId="2" fillId="0" borderId="58" xfId="2" applyFont="1" applyBorder="1" applyAlignment="1">
      <alignment horizontal="center" vertical="center"/>
    </xf>
    <xf numFmtId="0" fontId="0" fillId="0" borderId="58" xfId="2" applyFont="1" applyBorder="1"/>
    <xf numFmtId="0" fontId="15" fillId="0" borderId="0" xfId="8"/>
    <xf numFmtId="0" fontId="15" fillId="0" borderId="0" xfId="8" applyAlignment="1">
      <alignment horizontal="right"/>
    </xf>
    <xf numFmtId="0" fontId="15" fillId="0" borderId="58" xfId="8" applyBorder="1" applyAlignment="1">
      <alignment horizontal="center"/>
    </xf>
    <xf numFmtId="0" fontId="43" fillId="0" borderId="58" xfId="8" applyFont="1" applyBorder="1" applyAlignment="1">
      <alignment horizontal="center"/>
    </xf>
    <xf numFmtId="0" fontId="15" fillId="0" borderId="58" xfId="8" applyBorder="1" applyAlignment="1">
      <alignment horizontal="right"/>
    </xf>
    <xf numFmtId="0" fontId="15" fillId="0" borderId="58" xfId="8" applyFont="1" applyBorder="1"/>
    <xf numFmtId="0" fontId="15" fillId="0" borderId="58" xfId="8" applyBorder="1"/>
    <xf numFmtId="0" fontId="42" fillId="0" borderId="0" xfId="8" applyFont="1" applyFill="1" applyBorder="1"/>
    <xf numFmtId="165" fontId="2" fillId="0" borderId="58" xfId="2" applyNumberFormat="1" applyFont="1" applyBorder="1"/>
    <xf numFmtId="165" fontId="44" fillId="0" borderId="58" xfId="2" applyNumberFormat="1" applyFont="1" applyBorder="1"/>
    <xf numFmtId="0" fontId="27" fillId="0" borderId="0" xfId="0" applyFont="1" applyAlignment="1">
      <alignment horizontal="center"/>
    </xf>
    <xf numFmtId="164" fontId="19" fillId="0" borderId="40" xfId="1" applyNumberFormat="1" applyFont="1" applyFill="1" applyBorder="1" applyAlignment="1">
      <alignment horizontal="center" vertical="center" wrapText="1"/>
    </xf>
    <xf numFmtId="164" fontId="19" fillId="0" borderId="46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22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8" fillId="0" borderId="24" xfId="1" applyFont="1" applyBorder="1" applyAlignment="1">
      <alignment horizontal="left"/>
    </xf>
    <xf numFmtId="0" fontId="8" fillId="0" borderId="25" xfId="1" applyFont="1" applyBorder="1" applyAlignment="1">
      <alignment horizontal="left"/>
    </xf>
    <xf numFmtId="0" fontId="8" fillId="0" borderId="26" xfId="1" applyFont="1" applyBorder="1" applyAlignment="1">
      <alignment horizontal="left"/>
    </xf>
    <xf numFmtId="0" fontId="8" fillId="0" borderId="7" xfId="1" applyFont="1" applyBorder="1" applyAlignment="1"/>
    <xf numFmtId="0" fontId="8" fillId="0" borderId="29" xfId="1" applyFont="1" applyBorder="1" applyAlignment="1">
      <alignment horizontal="left"/>
    </xf>
    <xf numFmtId="3" fontId="4" fillId="0" borderId="14" xfId="1" applyNumberFormat="1" applyFont="1" applyBorder="1" applyAlignment="1">
      <alignment horizontal="right" wrapText="1"/>
    </xf>
    <xf numFmtId="0" fontId="7" fillId="0" borderId="15" xfId="1" applyFont="1" applyBorder="1" applyAlignment="1">
      <alignment horizontal="left" wrapText="1"/>
    </xf>
    <xf numFmtId="0" fontId="7" fillId="0" borderId="0" xfId="1" applyFont="1" applyBorder="1"/>
    <xf numFmtId="0" fontId="7" fillId="0" borderId="16" xfId="1" applyFont="1" applyBorder="1"/>
    <xf numFmtId="0" fontId="10" fillId="0" borderId="15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32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wrapText="1"/>
    </xf>
    <xf numFmtId="3" fontId="4" fillId="0" borderId="12" xfId="1" applyNumberFormat="1" applyFont="1" applyBorder="1" applyAlignment="1">
      <alignment horizontal="right" wrapText="1"/>
    </xf>
    <xf numFmtId="0" fontId="10" fillId="0" borderId="13" xfId="1" applyFont="1" applyBorder="1" applyAlignment="1">
      <alignment horizontal="left"/>
    </xf>
    <xf numFmtId="0" fontId="7" fillId="0" borderId="33" xfId="1" applyFont="1" applyBorder="1" applyAlignment="1">
      <alignment horizontal="left"/>
    </xf>
    <xf numFmtId="0" fontId="7" fillId="0" borderId="32" xfId="1" applyFont="1" applyBorder="1" applyAlignment="1">
      <alignment horizontal="left"/>
    </xf>
    <xf numFmtId="0" fontId="7" fillId="0" borderId="34" xfId="1" applyFont="1" applyBorder="1" applyAlignment="1">
      <alignment horizontal="left"/>
    </xf>
    <xf numFmtId="0" fontId="7" fillId="0" borderId="35" xfId="1" applyFont="1" applyBorder="1" applyAlignment="1">
      <alignment horizontal="left"/>
    </xf>
    <xf numFmtId="0" fontId="7" fillId="0" borderId="36" xfId="1" applyFont="1" applyBorder="1" applyAlignment="1">
      <alignment horizontal="left"/>
    </xf>
    <xf numFmtId="0" fontId="7" fillId="0" borderId="37" xfId="1" applyFont="1" applyBorder="1" applyAlignment="1">
      <alignment horizontal="left"/>
    </xf>
    <xf numFmtId="0" fontId="7" fillId="0" borderId="38" xfId="1" applyFont="1" applyBorder="1" applyAlignment="1">
      <alignment horizontal="left"/>
    </xf>
    <xf numFmtId="0" fontId="7" fillId="0" borderId="39" xfId="1" applyFont="1" applyBorder="1" applyAlignment="1">
      <alignment horizontal="left"/>
    </xf>
    <xf numFmtId="0" fontId="8" fillId="0" borderId="29" xfId="1" applyFont="1" applyBorder="1" applyAlignment="1"/>
    <xf numFmtId="0" fontId="31" fillId="0" borderId="71" xfId="2" applyNumberFormat="1" applyFont="1" applyBorder="1" applyAlignment="1">
      <alignment horizontal="left"/>
    </xf>
    <xf numFmtId="0" fontId="31" fillId="0" borderId="63" xfId="2" applyNumberFormat="1" applyFont="1" applyBorder="1" applyAlignment="1">
      <alignment horizontal="left"/>
    </xf>
    <xf numFmtId="0" fontId="31" fillId="0" borderId="59" xfId="2" applyNumberFormat="1" applyFont="1" applyBorder="1" applyAlignment="1">
      <alignment horizontal="left"/>
    </xf>
    <xf numFmtId="0" fontId="32" fillId="0" borderId="71" xfId="2" applyNumberFormat="1" applyFont="1" applyBorder="1" applyAlignment="1">
      <alignment horizontal="left"/>
    </xf>
    <xf numFmtId="0" fontId="32" fillId="0" borderId="63" xfId="2" applyNumberFormat="1" applyFont="1" applyBorder="1" applyAlignment="1">
      <alignment horizontal="left"/>
    </xf>
    <xf numFmtId="0" fontId="32" fillId="0" borderId="59" xfId="2" applyNumberFormat="1" applyFont="1" applyBorder="1" applyAlignment="1">
      <alignment horizontal="left"/>
    </xf>
    <xf numFmtId="0" fontId="1" fillId="0" borderId="71" xfId="2" applyNumberFormat="1" applyBorder="1" applyAlignment="1">
      <alignment horizontal="center"/>
    </xf>
    <xf numFmtId="0" fontId="1" fillId="0" borderId="63" xfId="2" applyNumberFormat="1" applyBorder="1" applyAlignment="1">
      <alignment horizontal="center"/>
    </xf>
    <xf numFmtId="0" fontId="1" fillId="0" borderId="59" xfId="2" applyNumberFormat="1" applyBorder="1" applyAlignment="1">
      <alignment horizontal="center"/>
    </xf>
    <xf numFmtId="0" fontId="33" fillId="0" borderId="71" xfId="2" applyNumberFormat="1" applyFont="1" applyBorder="1" applyAlignment="1">
      <alignment horizontal="left"/>
    </xf>
    <xf numFmtId="0" fontId="33" fillId="0" borderId="63" xfId="2" applyNumberFormat="1" applyFont="1" applyBorder="1" applyAlignment="1">
      <alignment horizontal="left"/>
    </xf>
    <xf numFmtId="0" fontId="33" fillId="0" borderId="59" xfId="2" applyNumberFormat="1" applyFont="1" applyBorder="1" applyAlignment="1">
      <alignment horizontal="left"/>
    </xf>
    <xf numFmtId="0" fontId="2" fillId="0" borderId="58" xfId="2" applyNumberFormat="1" applyFont="1" applyBorder="1" applyAlignment="1">
      <alignment horizontal="center"/>
    </xf>
    <xf numFmtId="0" fontId="29" fillId="0" borderId="58" xfId="2" applyNumberFormat="1" applyFont="1" applyBorder="1" applyAlignment="1">
      <alignment horizontal="left"/>
    </xf>
    <xf numFmtId="0" fontId="1" fillId="0" borderId="58" xfId="2" applyNumberFormat="1" applyBorder="1" applyAlignment="1">
      <alignment horizontal="left"/>
    </xf>
    <xf numFmtId="0" fontId="27" fillId="0" borderId="0" xfId="2" applyFont="1" applyAlignment="1">
      <alignment horizontal="center"/>
    </xf>
    <xf numFmtId="0" fontId="2" fillId="0" borderId="58" xfId="2" applyNumberFormat="1" applyFont="1" applyBorder="1" applyAlignment="1">
      <alignment horizontal="left"/>
    </xf>
    <xf numFmtId="0" fontId="2" fillId="0" borderId="71" xfId="2" applyNumberFormat="1" applyFont="1" applyBorder="1" applyAlignment="1">
      <alignment horizontal="left"/>
    </xf>
    <xf numFmtId="0" fontId="2" fillId="0" borderId="63" xfId="2" applyNumberFormat="1" applyFont="1" applyBorder="1" applyAlignment="1">
      <alignment horizontal="left"/>
    </xf>
    <xf numFmtId="0" fontId="2" fillId="0" borderId="59" xfId="2" applyNumberFormat="1" applyFont="1" applyBorder="1" applyAlignment="1">
      <alignment horizontal="left"/>
    </xf>
    <xf numFmtId="0" fontId="1" fillId="0" borderId="58" xfId="2" applyNumberFormat="1" applyFont="1" applyBorder="1" applyAlignment="1">
      <alignment horizontal="left"/>
    </xf>
    <xf numFmtId="0" fontId="29" fillId="0" borderId="71" xfId="2" applyFont="1" applyBorder="1" applyAlignment="1"/>
    <xf numFmtId="0" fontId="29" fillId="0" borderId="63" xfId="2" applyFont="1" applyBorder="1" applyAlignment="1"/>
    <xf numFmtId="0" fontId="2" fillId="0" borderId="71" xfId="2" applyNumberFormat="1" applyFont="1" applyBorder="1" applyAlignment="1">
      <alignment horizontal="center"/>
    </xf>
    <xf numFmtId="0" fontId="2" fillId="0" borderId="63" xfId="2" applyNumberFormat="1" applyFont="1" applyBorder="1" applyAlignment="1">
      <alignment horizontal="center"/>
    </xf>
    <xf numFmtId="0" fontId="2" fillId="0" borderId="59" xfId="2" applyNumberFormat="1" applyFont="1" applyBorder="1" applyAlignment="1">
      <alignment horizontal="center"/>
    </xf>
    <xf numFmtId="0" fontId="31" fillId="0" borderId="58" xfId="2" applyNumberFormat="1" applyFont="1" applyBorder="1" applyAlignment="1">
      <alignment horizontal="left"/>
    </xf>
    <xf numFmtId="0" fontId="38" fillId="0" borderId="58" xfId="2" applyNumberFormat="1" applyFont="1" applyBorder="1" applyAlignment="1">
      <alignment horizontal="left"/>
    </xf>
    <xf numFmtId="0" fontId="0" fillId="0" borderId="58" xfId="2" applyNumberFormat="1" applyFont="1" applyBorder="1" applyAlignment="1">
      <alignment horizontal="left"/>
    </xf>
    <xf numFmtId="0" fontId="1" fillId="0" borderId="58" xfId="2" applyBorder="1" applyAlignment="1">
      <alignment horizontal="left"/>
    </xf>
    <xf numFmtId="0" fontId="2" fillId="0" borderId="58" xfId="2" applyFont="1" applyBorder="1" applyAlignment="1">
      <alignment horizontal="left"/>
    </xf>
    <xf numFmtId="0" fontId="2" fillId="0" borderId="58" xfId="2" applyFont="1" applyBorder="1" applyAlignment="1">
      <alignment horizontal="center"/>
    </xf>
    <xf numFmtId="0" fontId="1" fillId="0" borderId="71" xfId="2" applyBorder="1" applyAlignment="1">
      <alignment horizontal="center"/>
    </xf>
    <xf numFmtId="0" fontId="1" fillId="0" borderId="63" xfId="2" applyBorder="1" applyAlignment="1">
      <alignment horizontal="center"/>
    </xf>
    <xf numFmtId="0" fontId="1" fillId="0" borderId="59" xfId="2" applyBorder="1" applyAlignment="1">
      <alignment horizontal="center"/>
    </xf>
    <xf numFmtId="0" fontId="27" fillId="0" borderId="0" xfId="2" applyFont="1" applyAlignment="1">
      <alignment horizontal="center" wrapText="1"/>
    </xf>
    <xf numFmtId="0" fontId="1" fillId="0" borderId="71" xfId="2" applyBorder="1" applyAlignment="1">
      <alignment horizontal="left"/>
    </xf>
    <xf numFmtId="0" fontId="1" fillId="0" borderId="63" xfId="2" applyBorder="1" applyAlignment="1">
      <alignment horizontal="left"/>
    </xf>
    <xf numFmtId="0" fontId="1" fillId="0" borderId="59" xfId="2" applyBorder="1" applyAlignment="1">
      <alignment horizontal="left"/>
    </xf>
    <xf numFmtId="0" fontId="1" fillId="0" borderId="71" xfId="2" applyBorder="1" applyAlignment="1"/>
    <xf numFmtId="0" fontId="1" fillId="0" borderId="63" xfId="2" applyBorder="1" applyAlignment="1"/>
    <xf numFmtId="0" fontId="1" fillId="0" borderId="59" xfId="2" applyBorder="1" applyAlignment="1"/>
    <xf numFmtId="0" fontId="44" fillId="0" borderId="71" xfId="2" applyFont="1" applyBorder="1" applyAlignment="1">
      <alignment horizontal="right"/>
    </xf>
    <xf numFmtId="0" fontId="44" fillId="0" borderId="63" xfId="2" applyFont="1" applyBorder="1" applyAlignment="1">
      <alignment horizontal="right"/>
    </xf>
    <xf numFmtId="0" fontId="44" fillId="0" borderId="59" xfId="2" applyFont="1" applyBorder="1" applyAlignment="1">
      <alignment horizontal="right"/>
    </xf>
    <xf numFmtId="0" fontId="29" fillId="0" borderId="71" xfId="2" applyFont="1" applyBorder="1" applyAlignment="1">
      <alignment horizontal="left"/>
    </xf>
    <xf numFmtId="0" fontId="29" fillId="0" borderId="63" xfId="2" applyFont="1" applyBorder="1" applyAlignment="1">
      <alignment horizontal="left"/>
    </xf>
    <xf numFmtId="0" fontId="29" fillId="0" borderId="59" xfId="2" applyFont="1" applyBorder="1" applyAlignment="1">
      <alignment horizontal="left"/>
    </xf>
    <xf numFmtId="0" fontId="1" fillId="0" borderId="58" xfId="2" applyFont="1" applyBorder="1" applyAlignment="1">
      <alignment horizontal="left"/>
    </xf>
    <xf numFmtId="0" fontId="40" fillId="0" borderId="71" xfId="2" applyFont="1" applyBorder="1" applyAlignment="1">
      <alignment horizontal="left"/>
    </xf>
    <xf numFmtId="0" fontId="40" fillId="0" borderId="63" xfId="2" applyFont="1" applyBorder="1" applyAlignment="1">
      <alignment horizontal="left"/>
    </xf>
    <xf numFmtId="0" fontId="40" fillId="0" borderId="59" xfId="2" applyFont="1" applyBorder="1" applyAlignment="1">
      <alignment horizontal="left"/>
    </xf>
    <xf numFmtId="0" fontId="1" fillId="0" borderId="71" xfId="2" applyFont="1" applyBorder="1" applyAlignment="1">
      <alignment horizontal="left"/>
    </xf>
    <xf numFmtId="0" fontId="2" fillId="0" borderId="58" xfId="2" applyFont="1" applyBorder="1" applyAlignment="1">
      <alignment horizontal="center" vertical="center"/>
    </xf>
    <xf numFmtId="0" fontId="42" fillId="0" borderId="72" xfId="8" applyFont="1" applyBorder="1" applyAlignment="1">
      <alignment horizontal="center" vertical="center"/>
    </xf>
    <xf numFmtId="0" fontId="42" fillId="0" borderId="54" xfId="8" applyFont="1" applyBorder="1" applyAlignment="1">
      <alignment horizontal="center" vertical="center"/>
    </xf>
    <xf numFmtId="0" fontId="42" fillId="0" borderId="71" xfId="8" applyFont="1" applyBorder="1" applyAlignment="1">
      <alignment horizontal="center"/>
    </xf>
    <xf numFmtId="0" fontId="42" fillId="0" borderId="59" xfId="8" applyFont="1" applyBorder="1" applyAlignment="1">
      <alignment horizontal="center"/>
    </xf>
  </cellXfs>
  <cellStyles count="9">
    <cellStyle name="Ezres 2" xfId="3"/>
    <cellStyle name="Hiperhivatkozás" xfId="4"/>
    <cellStyle name="Már látott hiperhivatkozás" xfId="5"/>
    <cellStyle name="Normál" xfId="0" builtinId="0"/>
    <cellStyle name="Normál 2" xfId="1"/>
    <cellStyle name="Normál 3" xfId="2"/>
    <cellStyle name="Normál 3 2" xfId="6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zoomScaleNormal="100" zoomScaleSheetLayoutView="100" workbookViewId="0">
      <selection activeCell="A2" sqref="A2:G2"/>
    </sheetView>
  </sheetViews>
  <sheetFormatPr defaultRowHeight="12.75"/>
  <cols>
    <col min="1" max="1" width="5.42578125" style="74" customWidth="1"/>
    <col min="2" max="2" width="43.7109375" style="75" customWidth="1"/>
    <col min="3" max="4" width="11.7109375" style="74" customWidth="1"/>
    <col min="5" max="5" width="43.7109375" style="74" customWidth="1"/>
    <col min="6" max="7" width="11.7109375" style="74" customWidth="1"/>
    <col min="8" max="16384" width="9.140625" style="74"/>
  </cols>
  <sheetData>
    <row r="1" spans="1:8" ht="14.25" customHeight="1">
      <c r="C1" s="75"/>
      <c r="G1" s="2" t="s">
        <v>188</v>
      </c>
      <c r="H1" s="73"/>
    </row>
    <row r="2" spans="1:8" ht="14.25" customHeight="1">
      <c r="A2" s="255" t="s">
        <v>318</v>
      </c>
      <c r="B2" s="255"/>
      <c r="C2" s="255"/>
      <c r="D2" s="255"/>
      <c r="E2" s="255"/>
      <c r="F2" s="255"/>
      <c r="G2" s="255"/>
      <c r="H2" s="73"/>
    </row>
    <row r="3" spans="1:8" ht="18" customHeight="1">
      <c r="A3" s="255" t="s">
        <v>189</v>
      </c>
      <c r="B3" s="255"/>
      <c r="C3" s="255"/>
      <c r="D3" s="255"/>
      <c r="E3" s="255"/>
      <c r="F3" s="255"/>
      <c r="G3" s="255"/>
    </row>
    <row r="4" spans="1:8" ht="14.25" thickBot="1">
      <c r="C4" s="75"/>
      <c r="G4" s="76" t="s">
        <v>128</v>
      </c>
    </row>
    <row r="5" spans="1:8" ht="18" customHeight="1" thickBot="1">
      <c r="A5" s="256" t="s">
        <v>129</v>
      </c>
      <c r="B5" s="77" t="s">
        <v>130</v>
      </c>
      <c r="C5" s="78"/>
      <c r="D5" s="79"/>
      <c r="E5" s="77" t="s">
        <v>131</v>
      </c>
      <c r="F5" s="80"/>
      <c r="G5" s="81"/>
    </row>
    <row r="6" spans="1:8" s="86" customFormat="1" ht="35.25" customHeight="1" thickBot="1">
      <c r="A6" s="257"/>
      <c r="B6" s="82" t="s">
        <v>2</v>
      </c>
      <c r="C6" s="83" t="s">
        <v>132</v>
      </c>
      <c r="D6" s="84" t="s">
        <v>133</v>
      </c>
      <c r="E6" s="82" t="s">
        <v>2</v>
      </c>
      <c r="F6" s="83" t="s">
        <v>132</v>
      </c>
      <c r="G6" s="85" t="s">
        <v>133</v>
      </c>
    </row>
    <row r="7" spans="1:8" s="92" customFormat="1" ht="12" customHeight="1" thickBot="1">
      <c r="A7" s="87" t="s">
        <v>134</v>
      </c>
      <c r="B7" s="88" t="s">
        <v>135</v>
      </c>
      <c r="C7" s="89" t="s">
        <v>136</v>
      </c>
      <c r="D7" s="90" t="s">
        <v>137</v>
      </c>
      <c r="E7" s="88" t="s">
        <v>138</v>
      </c>
      <c r="F7" s="89" t="s">
        <v>139</v>
      </c>
      <c r="G7" s="91" t="s">
        <v>140</v>
      </c>
    </row>
    <row r="8" spans="1:8" s="92" customFormat="1" ht="12" customHeight="1">
      <c r="A8" s="93"/>
      <c r="B8" s="94" t="s">
        <v>141</v>
      </c>
      <c r="C8" s="95"/>
      <c r="D8" s="96"/>
      <c r="E8" s="94" t="s">
        <v>142</v>
      </c>
      <c r="F8" s="95"/>
      <c r="G8" s="97"/>
    </row>
    <row r="9" spans="1:8" ht="12.95" customHeight="1">
      <c r="A9" s="98" t="s">
        <v>9</v>
      </c>
      <c r="B9" s="99" t="s">
        <v>143</v>
      </c>
      <c r="C9" s="100">
        <v>505</v>
      </c>
      <c r="D9" s="101">
        <v>505</v>
      </c>
      <c r="E9" s="99" t="s">
        <v>144</v>
      </c>
      <c r="F9" s="100">
        <v>7984</v>
      </c>
      <c r="G9" s="102">
        <v>10811</v>
      </c>
    </row>
    <row r="10" spans="1:8" ht="12.95" customHeight="1">
      <c r="A10" s="98" t="s">
        <v>11</v>
      </c>
      <c r="B10" s="103" t="s">
        <v>12</v>
      </c>
      <c r="C10" s="104">
        <v>2500</v>
      </c>
      <c r="D10" s="105">
        <v>2530</v>
      </c>
      <c r="E10" s="103" t="s">
        <v>145</v>
      </c>
      <c r="F10" s="104">
        <v>2084</v>
      </c>
      <c r="G10" s="106">
        <v>2531</v>
      </c>
    </row>
    <row r="11" spans="1:8" ht="12.95" customHeight="1">
      <c r="A11" s="98" t="s">
        <v>13</v>
      </c>
      <c r="B11" s="107" t="s">
        <v>146</v>
      </c>
      <c r="C11" s="104">
        <v>13386</v>
      </c>
      <c r="D11" s="105">
        <v>13201</v>
      </c>
      <c r="E11" s="103" t="s">
        <v>147</v>
      </c>
      <c r="F11" s="104">
        <v>6066</v>
      </c>
      <c r="G11" s="106">
        <v>6265</v>
      </c>
    </row>
    <row r="12" spans="1:8" ht="12.95" customHeight="1">
      <c r="A12" s="98" t="s">
        <v>27</v>
      </c>
      <c r="B12" s="103" t="s">
        <v>148</v>
      </c>
      <c r="C12" s="104">
        <v>2358</v>
      </c>
      <c r="D12" s="105">
        <v>6415</v>
      </c>
      <c r="E12" s="103" t="s">
        <v>149</v>
      </c>
      <c r="F12" s="104">
        <v>2208</v>
      </c>
      <c r="G12" s="106">
        <v>2187</v>
      </c>
    </row>
    <row r="13" spans="1:8" ht="12.95" customHeight="1">
      <c r="A13" s="108" t="s">
        <v>42</v>
      </c>
      <c r="B13" s="103" t="s">
        <v>150</v>
      </c>
      <c r="C13" s="104">
        <v>0</v>
      </c>
      <c r="D13" s="109"/>
      <c r="E13" s="103" t="s">
        <v>151</v>
      </c>
      <c r="F13" s="104">
        <v>596</v>
      </c>
      <c r="G13" s="106">
        <v>596</v>
      </c>
    </row>
    <row r="14" spans="1:8" ht="12.95" customHeight="1" thickBot="1">
      <c r="A14" s="108" t="s">
        <v>44</v>
      </c>
      <c r="B14" s="110"/>
      <c r="C14" s="111"/>
      <c r="D14" s="112"/>
      <c r="E14" s="103" t="s">
        <v>152</v>
      </c>
      <c r="F14" s="111"/>
      <c r="G14" s="113"/>
    </row>
    <row r="15" spans="1:8" ht="15.95" customHeight="1" thickBot="1">
      <c r="A15" s="108" t="s">
        <v>46</v>
      </c>
      <c r="B15" s="114" t="s">
        <v>153</v>
      </c>
      <c r="C15" s="115">
        <f>SUM(C9:C13)</f>
        <v>18749</v>
      </c>
      <c r="D15" s="116">
        <f>SUM(D9:D13)</f>
        <v>22651</v>
      </c>
      <c r="E15" s="117" t="s">
        <v>154</v>
      </c>
      <c r="F15" s="115">
        <f>SUM(F9:F14)</f>
        <v>18938</v>
      </c>
      <c r="G15" s="118">
        <f>SUM(G9:G14)</f>
        <v>22390</v>
      </c>
    </row>
    <row r="16" spans="1:8" ht="12.95" customHeight="1">
      <c r="A16" s="108" t="s">
        <v>49</v>
      </c>
      <c r="B16" s="119" t="s">
        <v>155</v>
      </c>
      <c r="C16" s="120">
        <v>1531</v>
      </c>
      <c r="D16" s="121">
        <v>1531</v>
      </c>
      <c r="E16" s="122" t="s">
        <v>156</v>
      </c>
      <c r="F16" s="123"/>
      <c r="G16" s="124"/>
    </row>
    <row r="17" spans="1:7" ht="12.95" customHeight="1">
      <c r="A17" s="108" t="s">
        <v>52</v>
      </c>
      <c r="B17" s="125" t="s">
        <v>157</v>
      </c>
      <c r="C17" s="126"/>
      <c r="D17" s="127"/>
      <c r="E17" s="122" t="s">
        <v>158</v>
      </c>
      <c r="F17" s="128"/>
      <c r="G17" s="129"/>
    </row>
    <row r="18" spans="1:7" ht="12.95" customHeight="1">
      <c r="A18" s="108" t="s">
        <v>54</v>
      </c>
      <c r="B18" s="122" t="s">
        <v>159</v>
      </c>
      <c r="C18" s="128"/>
      <c r="D18" s="130"/>
      <c r="E18" s="122" t="s">
        <v>160</v>
      </c>
      <c r="F18" s="128"/>
      <c r="G18" s="129"/>
    </row>
    <row r="19" spans="1:7" ht="12.95" customHeight="1">
      <c r="A19" s="108" t="s">
        <v>56</v>
      </c>
      <c r="B19" s="122" t="s">
        <v>161</v>
      </c>
      <c r="C19" s="128"/>
      <c r="D19" s="130"/>
      <c r="E19" s="122" t="s">
        <v>162</v>
      </c>
      <c r="F19" s="128"/>
      <c r="G19" s="129"/>
    </row>
    <row r="20" spans="1:7" ht="12.95" customHeight="1" thickBot="1">
      <c r="A20" s="108" t="s">
        <v>60</v>
      </c>
      <c r="B20" s="99"/>
      <c r="C20" s="131"/>
      <c r="D20" s="132"/>
      <c r="E20" s="99" t="s">
        <v>163</v>
      </c>
      <c r="F20" s="131"/>
      <c r="G20" s="133"/>
    </row>
    <row r="21" spans="1:7" ht="15.95" customHeight="1" thickBot="1">
      <c r="A21" s="108" t="s">
        <v>62</v>
      </c>
      <c r="B21" s="114" t="s">
        <v>164</v>
      </c>
      <c r="C21" s="115">
        <f>SUM(C18:C20)</f>
        <v>0</v>
      </c>
      <c r="D21" s="116"/>
      <c r="E21" s="114" t="s">
        <v>165</v>
      </c>
      <c r="F21" s="115">
        <f>SUM(F16:F20)</f>
        <v>0</v>
      </c>
      <c r="G21" s="118">
        <f>SUM(G16:G20)</f>
        <v>0</v>
      </c>
    </row>
    <row r="22" spans="1:7" ht="18" customHeight="1" thickBot="1">
      <c r="A22" s="108" t="s">
        <v>64</v>
      </c>
      <c r="B22" s="134" t="s">
        <v>166</v>
      </c>
      <c r="C22" s="115">
        <f>+C15+C16+C17+C21</f>
        <v>20280</v>
      </c>
      <c r="D22" s="116">
        <f>SUM(D15:D19)</f>
        <v>24182</v>
      </c>
      <c r="E22" s="134" t="s">
        <v>167</v>
      </c>
      <c r="F22" s="115">
        <f>+F15+F21</f>
        <v>18938</v>
      </c>
      <c r="G22" s="118">
        <f>+G15+G21</f>
        <v>22390</v>
      </c>
    </row>
    <row r="23" spans="1:7" s="75" customFormat="1" ht="12.95" customHeight="1">
      <c r="A23" s="135"/>
      <c r="B23" s="136" t="s">
        <v>168</v>
      </c>
      <c r="C23" s="137"/>
      <c r="D23" s="138"/>
      <c r="E23" s="136" t="s">
        <v>169</v>
      </c>
      <c r="F23" s="137"/>
      <c r="G23" s="139"/>
    </row>
    <row r="24" spans="1:7" ht="12.95" customHeight="1">
      <c r="A24" s="140" t="s">
        <v>66</v>
      </c>
      <c r="B24" s="141" t="s">
        <v>43</v>
      </c>
      <c r="C24" s="142">
        <v>2000</v>
      </c>
      <c r="D24" s="143">
        <v>2000</v>
      </c>
      <c r="E24" s="141" t="s">
        <v>170</v>
      </c>
      <c r="F24" s="142">
        <v>3342</v>
      </c>
      <c r="G24" s="144">
        <v>3342</v>
      </c>
    </row>
    <row r="25" spans="1:7" ht="12.95" customHeight="1">
      <c r="A25" s="140" t="s">
        <v>68</v>
      </c>
      <c r="B25" s="145" t="s">
        <v>171</v>
      </c>
      <c r="C25" s="146"/>
      <c r="D25" s="147"/>
      <c r="E25" s="145" t="s">
        <v>172</v>
      </c>
      <c r="F25" s="146"/>
      <c r="G25" s="148">
        <v>3400</v>
      </c>
    </row>
    <row r="26" spans="1:7" ht="12.95" customHeight="1">
      <c r="A26" s="140" t="s">
        <v>71</v>
      </c>
      <c r="B26" s="145" t="s">
        <v>173</v>
      </c>
      <c r="C26" s="146"/>
      <c r="D26" s="147"/>
      <c r="E26" s="145" t="s">
        <v>174</v>
      </c>
      <c r="F26" s="146"/>
      <c r="G26" s="148"/>
    </row>
    <row r="27" spans="1:7" ht="12.95" customHeight="1">
      <c r="A27" s="140" t="s">
        <v>73</v>
      </c>
      <c r="B27" s="145" t="s">
        <v>175</v>
      </c>
      <c r="C27" s="146"/>
      <c r="D27" s="147">
        <v>2950</v>
      </c>
      <c r="E27" s="145" t="s">
        <v>176</v>
      </c>
      <c r="F27" s="146"/>
      <c r="G27" s="148"/>
    </row>
    <row r="28" spans="1:7" ht="12.95" customHeight="1">
      <c r="A28" s="140" t="s">
        <v>81</v>
      </c>
      <c r="B28" s="145" t="s">
        <v>177</v>
      </c>
      <c r="C28" s="146"/>
      <c r="D28" s="147"/>
      <c r="E28" s="145" t="s">
        <v>178</v>
      </c>
      <c r="F28" s="146"/>
      <c r="G28" s="148"/>
    </row>
    <row r="29" spans="1:7" ht="12.95" customHeight="1">
      <c r="A29" s="140" t="s">
        <v>83</v>
      </c>
      <c r="B29" s="145" t="s">
        <v>179</v>
      </c>
      <c r="C29" s="146"/>
      <c r="D29" s="147"/>
      <c r="E29" s="149" t="s">
        <v>152</v>
      </c>
      <c r="F29" s="146"/>
      <c r="G29" s="148"/>
    </row>
    <row r="30" spans="1:7" ht="12.95" customHeight="1" thickBot="1">
      <c r="A30" s="140" t="s">
        <v>86</v>
      </c>
      <c r="B30" s="145" t="s">
        <v>180</v>
      </c>
      <c r="C30" s="150"/>
      <c r="D30" s="151"/>
      <c r="E30" s="145"/>
      <c r="F30" s="146"/>
      <c r="G30" s="148"/>
    </row>
    <row r="31" spans="1:7" ht="18" customHeight="1" thickBot="1">
      <c r="A31" s="140" t="s">
        <v>88</v>
      </c>
      <c r="B31" s="152" t="s">
        <v>181</v>
      </c>
      <c r="C31" s="153">
        <f>SUM(C24:C30)</f>
        <v>2000</v>
      </c>
      <c r="D31" s="154">
        <f>SUM(D24:D30)</f>
        <v>4950</v>
      </c>
      <c r="E31" s="152" t="s">
        <v>182</v>
      </c>
      <c r="F31" s="153">
        <f>SUM(F24:F30)</f>
        <v>3342</v>
      </c>
      <c r="G31" s="155">
        <f>SUM(G24:G30)</f>
        <v>6742</v>
      </c>
    </row>
    <row r="32" spans="1:7" ht="26.25" customHeight="1" thickBot="1">
      <c r="A32" s="140" t="s">
        <v>90</v>
      </c>
      <c r="B32" s="156" t="s">
        <v>183</v>
      </c>
      <c r="C32" s="157">
        <f>SUM(C31)</f>
        <v>2000</v>
      </c>
      <c r="D32" s="158">
        <f>SUM(D31)</f>
        <v>4950</v>
      </c>
      <c r="E32" s="156" t="s">
        <v>184</v>
      </c>
      <c r="F32" s="157">
        <f>SUM(F31)</f>
        <v>3342</v>
      </c>
      <c r="G32" s="159">
        <f>SUM(G31)</f>
        <v>6742</v>
      </c>
    </row>
    <row r="33" spans="1:10" ht="12" customHeight="1" thickBot="1">
      <c r="A33" s="160"/>
      <c r="B33" s="161"/>
      <c r="C33" s="162"/>
      <c r="D33" s="163"/>
      <c r="E33" s="161"/>
      <c r="F33" s="162"/>
      <c r="G33" s="164"/>
    </row>
    <row r="34" spans="1:10" ht="18" customHeight="1" thickBot="1">
      <c r="A34" s="160" t="s">
        <v>185</v>
      </c>
      <c r="B34" s="165" t="s">
        <v>186</v>
      </c>
      <c r="C34" s="166">
        <f>SUM(C22+C32)</f>
        <v>22280</v>
      </c>
      <c r="D34" s="167">
        <f>SUM(D22+D32)</f>
        <v>29132</v>
      </c>
      <c r="E34" s="165" t="s">
        <v>187</v>
      </c>
      <c r="F34" s="166">
        <f>SUM(F32+F22)</f>
        <v>22280</v>
      </c>
      <c r="G34" s="168">
        <f>SUM(G32+G22)</f>
        <v>29132</v>
      </c>
    </row>
    <row r="37" spans="1:10" ht="15.75">
      <c r="B37" s="169"/>
    </row>
    <row r="38" spans="1:10" ht="15">
      <c r="A38" s="170"/>
      <c r="B38" s="170"/>
      <c r="C38" s="170"/>
      <c r="D38" s="170"/>
      <c r="E38" s="170"/>
      <c r="F38" s="170"/>
      <c r="G38" s="170"/>
    </row>
    <row r="39" spans="1:10" ht="14.25">
      <c r="B39" s="171"/>
      <c r="C39" s="171"/>
      <c r="D39" s="171"/>
      <c r="E39" s="171"/>
      <c r="F39" s="171"/>
      <c r="G39" s="171"/>
      <c r="H39" s="171"/>
      <c r="I39" s="171"/>
      <c r="J39" s="171"/>
    </row>
  </sheetData>
  <mergeCells count="3">
    <mergeCell ref="A3:G3"/>
    <mergeCell ref="A5:A6"/>
    <mergeCell ref="A2:G2"/>
  </mergeCells>
  <printOptions horizontalCentered="1"/>
  <pageMargins left="0.31496062992125984" right="0.27559055118110237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91"/>
  <sheetViews>
    <sheetView topLeftCell="A81" workbookViewId="0">
      <selection activeCell="M16" sqref="M16"/>
    </sheetView>
  </sheetViews>
  <sheetFormatPr defaultRowHeight="15"/>
  <cols>
    <col min="1" max="1" width="6" style="3" customWidth="1"/>
    <col min="2" max="4" width="9.140625" style="3"/>
    <col min="5" max="5" width="13.85546875" style="3" customWidth="1"/>
    <col min="6" max="11" width="8.7109375" style="3" customWidth="1"/>
    <col min="12" max="16384" width="9.140625" style="3"/>
  </cols>
  <sheetData>
    <row r="1" spans="1:11">
      <c r="A1" s="1"/>
      <c r="B1" s="1"/>
      <c r="C1" s="1"/>
      <c r="D1" s="1"/>
      <c r="E1" s="1"/>
      <c r="F1" s="1"/>
      <c r="G1" s="264"/>
      <c r="H1" s="264"/>
      <c r="I1" s="2"/>
      <c r="J1" s="264" t="s">
        <v>0</v>
      </c>
      <c r="K1" s="264"/>
    </row>
    <row r="2" spans="1:11" ht="12" customHeight="1"/>
    <row r="3" spans="1:11">
      <c r="A3" s="265" t="s">
        <v>318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</row>
    <row r="4" spans="1:11">
      <c r="A4" s="265" t="s">
        <v>190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thickTop="1" thickBot="1">
      <c r="A6" s="266" t="s">
        <v>1</v>
      </c>
      <c r="B6" s="267" t="s">
        <v>2</v>
      </c>
      <c r="C6" s="267"/>
      <c r="D6" s="267"/>
      <c r="E6" s="267"/>
      <c r="F6" s="268" t="s">
        <v>3</v>
      </c>
      <c r="G6" s="258" t="s">
        <v>4</v>
      </c>
      <c r="H6" s="260" t="s">
        <v>5</v>
      </c>
      <c r="I6" s="270" t="s">
        <v>6</v>
      </c>
      <c r="J6" s="258" t="s">
        <v>4</v>
      </c>
      <c r="K6" s="260" t="s">
        <v>5</v>
      </c>
    </row>
    <row r="7" spans="1:11" ht="19.5" customHeight="1" thickTop="1">
      <c r="A7" s="266"/>
      <c r="B7" s="267"/>
      <c r="C7" s="267"/>
      <c r="D7" s="267"/>
      <c r="E7" s="267"/>
      <c r="F7" s="269"/>
      <c r="G7" s="259"/>
      <c r="H7" s="260"/>
      <c r="I7" s="271"/>
      <c r="J7" s="259"/>
      <c r="K7" s="260"/>
    </row>
    <row r="8" spans="1:11">
      <c r="A8" s="4"/>
      <c r="B8" s="261" t="s">
        <v>7</v>
      </c>
      <c r="C8" s="261"/>
      <c r="D8" s="261"/>
      <c r="E8" s="261"/>
      <c r="F8" s="5"/>
      <c r="G8" s="5"/>
      <c r="H8" s="6"/>
      <c r="I8" s="172"/>
      <c r="J8" s="5"/>
      <c r="K8" s="6"/>
    </row>
    <row r="9" spans="1:11">
      <c r="A9" s="4"/>
      <c r="B9" s="261" t="s">
        <v>8</v>
      </c>
      <c r="C9" s="261"/>
      <c r="D9" s="261"/>
      <c r="E9" s="261"/>
      <c r="F9" s="7">
        <f t="shared" ref="F9:K9" si="0">SUM(F10+F11+F14+F18+F20)</f>
        <v>3005</v>
      </c>
      <c r="G9" s="7">
        <f t="shared" si="0"/>
        <v>1498</v>
      </c>
      <c r="H9" s="8">
        <f t="shared" si="0"/>
        <v>1507</v>
      </c>
      <c r="I9" s="173">
        <f t="shared" si="0"/>
        <v>3035</v>
      </c>
      <c r="J9" s="7">
        <f t="shared" si="0"/>
        <v>787</v>
      </c>
      <c r="K9" s="8">
        <f t="shared" si="0"/>
        <v>2248</v>
      </c>
    </row>
    <row r="10" spans="1:11">
      <c r="A10" s="9" t="s">
        <v>9</v>
      </c>
      <c r="B10" s="262" t="s">
        <v>10</v>
      </c>
      <c r="C10" s="262"/>
      <c r="D10" s="262"/>
      <c r="E10" s="262"/>
      <c r="F10" s="10">
        <v>505</v>
      </c>
      <c r="G10" s="10"/>
      <c r="H10" s="11">
        <v>505</v>
      </c>
      <c r="I10" s="181">
        <v>505</v>
      </c>
      <c r="J10" s="10"/>
      <c r="K10" s="11">
        <v>505</v>
      </c>
    </row>
    <row r="11" spans="1:11">
      <c r="A11" s="12" t="s">
        <v>11</v>
      </c>
      <c r="B11" s="263" t="s">
        <v>12</v>
      </c>
      <c r="C11" s="263"/>
      <c r="D11" s="263"/>
      <c r="E11" s="263"/>
      <c r="F11" s="13"/>
      <c r="G11" s="13"/>
      <c r="H11" s="14"/>
      <c r="I11" s="182">
        <v>30</v>
      </c>
      <c r="J11" s="13">
        <v>30</v>
      </c>
      <c r="K11" s="14"/>
    </row>
    <row r="12" spans="1:11">
      <c r="A12" s="12" t="s">
        <v>13</v>
      </c>
      <c r="B12" s="263" t="s">
        <v>14</v>
      </c>
      <c r="C12" s="263"/>
      <c r="D12" s="263"/>
      <c r="E12" s="263"/>
      <c r="F12" s="13"/>
      <c r="G12" s="13"/>
      <c r="H12" s="14"/>
      <c r="I12" s="182"/>
      <c r="J12" s="13"/>
      <c r="K12" s="14"/>
    </row>
    <row r="13" spans="1:11">
      <c r="A13" s="15" t="s">
        <v>15</v>
      </c>
      <c r="B13" s="263" t="s">
        <v>16</v>
      </c>
      <c r="C13" s="263"/>
      <c r="D13" s="263"/>
      <c r="E13" s="263"/>
      <c r="F13" s="13"/>
      <c r="G13" s="13"/>
      <c r="H13" s="14"/>
      <c r="I13" s="182"/>
      <c r="J13" s="13"/>
      <c r="K13" s="14"/>
    </row>
    <row r="14" spans="1:11">
      <c r="A14" s="15" t="s">
        <v>17</v>
      </c>
      <c r="B14" s="263" t="s">
        <v>18</v>
      </c>
      <c r="C14" s="263"/>
      <c r="D14" s="263"/>
      <c r="E14" s="263"/>
      <c r="F14" s="13">
        <f t="shared" ref="F14:K14" si="1">SUM(F15:F17)</f>
        <v>1900</v>
      </c>
      <c r="G14" s="13">
        <f t="shared" si="1"/>
        <v>898</v>
      </c>
      <c r="H14" s="14">
        <f t="shared" si="1"/>
        <v>1002</v>
      </c>
      <c r="I14" s="182">
        <f t="shared" si="1"/>
        <v>1900</v>
      </c>
      <c r="J14" s="13">
        <f t="shared" si="1"/>
        <v>157</v>
      </c>
      <c r="K14" s="14">
        <f t="shared" si="1"/>
        <v>1743</v>
      </c>
    </row>
    <row r="15" spans="1:11">
      <c r="A15" s="15"/>
      <c r="B15" s="16"/>
      <c r="C15" s="272" t="s">
        <v>19</v>
      </c>
      <c r="D15" s="272"/>
      <c r="E15" s="273"/>
      <c r="F15" s="17">
        <v>600</v>
      </c>
      <c r="G15" s="13">
        <v>298</v>
      </c>
      <c r="H15" s="14">
        <v>302</v>
      </c>
      <c r="I15" s="183">
        <v>600</v>
      </c>
      <c r="J15" s="13">
        <v>57</v>
      </c>
      <c r="K15" s="14">
        <v>543</v>
      </c>
    </row>
    <row r="16" spans="1:11">
      <c r="A16" s="15"/>
      <c r="B16" s="16"/>
      <c r="C16" s="272" t="s">
        <v>20</v>
      </c>
      <c r="D16" s="272"/>
      <c r="E16" s="273"/>
      <c r="F16" s="17">
        <v>1200</v>
      </c>
      <c r="G16" s="13">
        <v>500</v>
      </c>
      <c r="H16" s="14">
        <v>700</v>
      </c>
      <c r="I16" s="183">
        <v>1200</v>
      </c>
      <c r="J16" s="13">
        <v>0</v>
      </c>
      <c r="K16" s="14">
        <v>1200</v>
      </c>
    </row>
    <row r="17" spans="1:11">
      <c r="A17" s="15"/>
      <c r="B17" s="16"/>
      <c r="C17" s="18" t="s">
        <v>191</v>
      </c>
      <c r="D17" s="18"/>
      <c r="E17" s="19"/>
      <c r="F17" s="17">
        <v>100</v>
      </c>
      <c r="G17" s="20">
        <v>100</v>
      </c>
      <c r="H17" s="14"/>
      <c r="I17" s="21">
        <v>100</v>
      </c>
      <c r="J17" s="20">
        <v>100</v>
      </c>
      <c r="K17" s="14"/>
    </row>
    <row r="18" spans="1:11">
      <c r="A18" s="15" t="s">
        <v>21</v>
      </c>
      <c r="B18" s="263" t="s">
        <v>22</v>
      </c>
      <c r="C18" s="263"/>
      <c r="D18" s="263"/>
      <c r="E18" s="263"/>
      <c r="F18" s="22">
        <f>SUM(F19)</f>
        <v>600</v>
      </c>
      <c r="G18" s="23">
        <f>SUM(G19)</f>
        <v>600</v>
      </c>
      <c r="H18" s="14"/>
      <c r="I18" s="184">
        <f>SUM(I19)</f>
        <v>600</v>
      </c>
      <c r="J18" s="23">
        <f>SUM(J19)</f>
        <v>600</v>
      </c>
      <c r="K18" s="14">
        <f>K19</f>
        <v>0</v>
      </c>
    </row>
    <row r="19" spans="1:11">
      <c r="A19" s="15"/>
      <c r="B19" s="16"/>
      <c r="C19" s="272" t="s">
        <v>23</v>
      </c>
      <c r="D19" s="272"/>
      <c r="E19" s="273"/>
      <c r="F19" s="17">
        <v>600</v>
      </c>
      <c r="G19" s="13">
        <v>600</v>
      </c>
      <c r="H19" s="14"/>
      <c r="I19" s="183">
        <v>600</v>
      </c>
      <c r="J19" s="13">
        <v>600</v>
      </c>
      <c r="K19" s="14"/>
    </row>
    <row r="20" spans="1:11">
      <c r="A20" s="24" t="s">
        <v>24</v>
      </c>
      <c r="B20" s="274" t="s">
        <v>25</v>
      </c>
      <c r="C20" s="274"/>
      <c r="D20" s="274"/>
      <c r="E20" s="274"/>
      <c r="F20" s="25"/>
      <c r="G20" s="25"/>
      <c r="H20" s="26"/>
      <c r="I20" s="185"/>
      <c r="J20" s="25"/>
      <c r="K20" s="26"/>
    </row>
    <row r="21" spans="1:11">
      <c r="A21" s="27"/>
      <c r="B21" s="261" t="s">
        <v>26</v>
      </c>
      <c r="C21" s="261"/>
      <c r="D21" s="261"/>
      <c r="E21" s="261"/>
      <c r="F21" s="7">
        <f>SUM(F22:F28)</f>
        <v>13386</v>
      </c>
      <c r="G21" s="7">
        <f>SUM(G22:G28)</f>
        <v>11501</v>
      </c>
      <c r="H21" s="8">
        <f>SUM(H22:H28)</f>
        <v>1885</v>
      </c>
      <c r="I21" s="173">
        <f t="shared" ref="I21:K21" si="2">SUM(I22:I28)</f>
        <v>13201</v>
      </c>
      <c r="J21" s="7">
        <f t="shared" si="2"/>
        <v>11781</v>
      </c>
      <c r="K21" s="8">
        <f t="shared" si="2"/>
        <v>1420</v>
      </c>
    </row>
    <row r="22" spans="1:11">
      <c r="A22" s="28" t="s">
        <v>27</v>
      </c>
      <c r="B22" s="262" t="s">
        <v>28</v>
      </c>
      <c r="C22" s="262"/>
      <c r="D22" s="262"/>
      <c r="E22" s="262"/>
      <c r="F22" s="10">
        <v>11324</v>
      </c>
      <c r="G22" s="10">
        <v>11324</v>
      </c>
      <c r="H22" s="11"/>
      <c r="I22" s="181">
        <v>11604</v>
      </c>
      <c r="J22" s="10">
        <v>11604</v>
      </c>
      <c r="K22" s="11"/>
    </row>
    <row r="23" spans="1:11">
      <c r="A23" s="15" t="s">
        <v>29</v>
      </c>
      <c r="B23" s="263" t="s">
        <v>30</v>
      </c>
      <c r="C23" s="263"/>
      <c r="D23" s="263"/>
      <c r="E23" s="263"/>
      <c r="F23" s="13"/>
      <c r="G23" s="13"/>
      <c r="H23" s="14"/>
      <c r="I23" s="182"/>
      <c r="J23" s="13"/>
      <c r="K23" s="14"/>
    </row>
    <row r="24" spans="1:11">
      <c r="A24" s="15" t="s">
        <v>31</v>
      </c>
      <c r="B24" s="263" t="s">
        <v>32</v>
      </c>
      <c r="C24" s="263"/>
      <c r="D24" s="263"/>
      <c r="E24" s="263"/>
      <c r="F24" s="13">
        <v>177</v>
      </c>
      <c r="G24" s="13">
        <v>177</v>
      </c>
      <c r="H24" s="14"/>
      <c r="I24" s="182">
        <v>177</v>
      </c>
      <c r="J24" s="13">
        <v>177</v>
      </c>
      <c r="K24" s="14"/>
    </row>
    <row r="25" spans="1:11">
      <c r="A25" s="15" t="s">
        <v>33</v>
      </c>
      <c r="B25" s="263" t="s">
        <v>34</v>
      </c>
      <c r="C25" s="263"/>
      <c r="D25" s="263"/>
      <c r="E25" s="263"/>
      <c r="F25" s="13">
        <v>1885</v>
      </c>
      <c r="G25" s="13"/>
      <c r="H25" s="14">
        <v>1885</v>
      </c>
      <c r="I25" s="182">
        <v>1420</v>
      </c>
      <c r="J25" s="13"/>
      <c r="K25" s="14">
        <v>1420</v>
      </c>
    </row>
    <row r="26" spans="1:11">
      <c r="A26" s="29" t="s">
        <v>35</v>
      </c>
      <c r="B26" s="263" t="s">
        <v>36</v>
      </c>
      <c r="C26" s="263"/>
      <c r="D26" s="263"/>
      <c r="E26" s="263"/>
      <c r="F26" s="13"/>
      <c r="G26" s="13"/>
      <c r="H26" s="30"/>
      <c r="I26" s="182"/>
      <c r="J26" s="13"/>
      <c r="K26" s="30"/>
    </row>
    <row r="27" spans="1:11">
      <c r="A27" s="15" t="s">
        <v>37</v>
      </c>
      <c r="B27" s="263" t="s">
        <v>38</v>
      </c>
      <c r="C27" s="263"/>
      <c r="D27" s="263"/>
      <c r="E27" s="263"/>
      <c r="F27" s="13"/>
      <c r="G27" s="13"/>
      <c r="H27" s="30"/>
      <c r="I27" s="182"/>
      <c r="J27" s="13"/>
      <c r="K27" s="30"/>
    </row>
    <row r="28" spans="1:11">
      <c r="A28" s="15" t="s">
        <v>39</v>
      </c>
      <c r="B28" s="274" t="s">
        <v>40</v>
      </c>
      <c r="C28" s="274"/>
      <c r="D28" s="274"/>
      <c r="E28" s="274"/>
      <c r="F28" s="13"/>
      <c r="G28" s="13"/>
      <c r="H28" s="30"/>
      <c r="I28" s="182"/>
      <c r="J28" s="13"/>
      <c r="K28" s="30"/>
    </row>
    <row r="29" spans="1:11">
      <c r="A29" s="28"/>
      <c r="B29" s="277" t="s">
        <v>41</v>
      </c>
      <c r="C29" s="277"/>
      <c r="D29" s="277"/>
      <c r="E29" s="277"/>
      <c r="F29" s="31">
        <f>SUM(F30:F32)</f>
        <v>2000</v>
      </c>
      <c r="G29" s="31">
        <f>SUM(G30:G32)</f>
        <v>0</v>
      </c>
      <c r="H29" s="32">
        <f>SUM(H30:H32)</f>
        <v>2000</v>
      </c>
      <c r="I29" s="186">
        <f t="shared" ref="I29:K29" si="3">SUM(I30:I32)</f>
        <v>2000</v>
      </c>
      <c r="J29" s="31">
        <f t="shared" si="3"/>
        <v>0</v>
      </c>
      <c r="K29" s="32">
        <f t="shared" si="3"/>
        <v>2000</v>
      </c>
    </row>
    <row r="30" spans="1:11">
      <c r="A30" s="28" t="s">
        <v>42</v>
      </c>
      <c r="B30" s="262" t="s">
        <v>43</v>
      </c>
      <c r="C30" s="262"/>
      <c r="D30" s="262"/>
      <c r="E30" s="262"/>
      <c r="F30" s="10">
        <v>2000</v>
      </c>
      <c r="G30" s="10"/>
      <c r="H30" s="11">
        <v>2000</v>
      </c>
      <c r="I30" s="181">
        <v>2000</v>
      </c>
      <c r="J30" s="10"/>
      <c r="K30" s="11">
        <v>2000</v>
      </c>
    </row>
    <row r="31" spans="1:11">
      <c r="A31" s="15" t="s">
        <v>44</v>
      </c>
      <c r="B31" s="263" t="s">
        <v>45</v>
      </c>
      <c r="C31" s="263"/>
      <c r="D31" s="263"/>
      <c r="E31" s="263"/>
      <c r="F31" s="13"/>
      <c r="G31" s="13"/>
      <c r="H31" s="14"/>
      <c r="I31" s="182"/>
      <c r="J31" s="13"/>
      <c r="K31" s="14"/>
    </row>
    <row r="32" spans="1:11">
      <c r="A32" s="24" t="s">
        <v>46</v>
      </c>
      <c r="B32" s="275" t="s">
        <v>47</v>
      </c>
      <c r="C32" s="275"/>
      <c r="D32" s="275"/>
      <c r="E32" s="275"/>
      <c r="F32" s="25"/>
      <c r="G32" s="33"/>
      <c r="H32" s="34"/>
      <c r="I32" s="185"/>
      <c r="J32" s="33"/>
      <c r="K32" s="34"/>
    </row>
    <row r="33" spans="1:11">
      <c r="A33" s="24"/>
      <c r="B33" s="276" t="s">
        <v>48</v>
      </c>
      <c r="C33" s="276"/>
      <c r="D33" s="276"/>
      <c r="E33" s="276"/>
      <c r="F33" s="35">
        <f>SUM(F36:F38,F34)</f>
        <v>2358</v>
      </c>
      <c r="G33" s="35">
        <f>SUM(G36:G38,G34)</f>
        <v>2098</v>
      </c>
      <c r="H33" s="36">
        <f>SUM(H34:H38)</f>
        <v>260</v>
      </c>
      <c r="I33" s="187">
        <f>SUM(I38+I37+I36+I34)</f>
        <v>9365</v>
      </c>
      <c r="J33" s="35">
        <f>SUM(J38+J37+J36+J34)</f>
        <v>8915</v>
      </c>
      <c r="K33" s="36">
        <f>SUM(K38+K37+K36+K34)</f>
        <v>450</v>
      </c>
    </row>
    <row r="34" spans="1:11">
      <c r="A34" s="28" t="s">
        <v>49</v>
      </c>
      <c r="B34" s="262" t="s">
        <v>50</v>
      </c>
      <c r="C34" s="262"/>
      <c r="D34" s="262"/>
      <c r="E34" s="262"/>
      <c r="F34" s="10">
        <v>2358</v>
      </c>
      <c r="G34" s="10">
        <v>2098</v>
      </c>
      <c r="H34" s="11">
        <v>260</v>
      </c>
      <c r="I34" s="181">
        <v>6415</v>
      </c>
      <c r="J34" s="10">
        <v>5965</v>
      </c>
      <c r="K34" s="11">
        <v>450</v>
      </c>
    </row>
    <row r="35" spans="1:11">
      <c r="A35" s="15"/>
      <c r="B35" s="263" t="s">
        <v>51</v>
      </c>
      <c r="C35" s="263"/>
      <c r="D35" s="263"/>
      <c r="E35" s="263"/>
      <c r="F35" s="13">
        <v>1513</v>
      </c>
      <c r="G35" s="13">
        <v>1513</v>
      </c>
      <c r="H35" s="14"/>
      <c r="I35" s="182">
        <v>1733</v>
      </c>
      <c r="J35" s="13">
        <v>1733</v>
      </c>
      <c r="K35" s="14"/>
    </row>
    <row r="36" spans="1:11">
      <c r="A36" s="15" t="s">
        <v>52</v>
      </c>
      <c r="B36" s="263" t="s">
        <v>53</v>
      </c>
      <c r="C36" s="263"/>
      <c r="D36" s="263"/>
      <c r="E36" s="263"/>
      <c r="F36" s="13"/>
      <c r="G36" s="13"/>
      <c r="H36" s="14"/>
      <c r="I36" s="182"/>
      <c r="J36" s="13"/>
      <c r="K36" s="14"/>
    </row>
    <row r="37" spans="1:11">
      <c r="A37" s="15" t="s">
        <v>54</v>
      </c>
      <c r="B37" s="263" t="s">
        <v>55</v>
      </c>
      <c r="C37" s="263"/>
      <c r="D37" s="263"/>
      <c r="E37" s="263"/>
      <c r="F37" s="13"/>
      <c r="G37" s="13"/>
      <c r="H37" s="14"/>
      <c r="I37" s="182">
        <v>2950</v>
      </c>
      <c r="J37" s="13">
        <v>2950</v>
      </c>
      <c r="K37" s="14"/>
    </row>
    <row r="38" spans="1:11">
      <c r="A38" s="37" t="s">
        <v>56</v>
      </c>
      <c r="B38" s="263" t="s">
        <v>57</v>
      </c>
      <c r="C38" s="263"/>
      <c r="D38" s="263"/>
      <c r="E38" s="263"/>
      <c r="F38" s="38"/>
      <c r="G38" s="25"/>
      <c r="H38" s="34"/>
      <c r="I38" s="188"/>
      <c r="J38" s="25"/>
      <c r="K38" s="34"/>
    </row>
    <row r="39" spans="1:11">
      <c r="A39" s="37"/>
      <c r="B39" s="280" t="s">
        <v>58</v>
      </c>
      <c r="C39" s="281"/>
      <c r="D39" s="281"/>
      <c r="E39" s="282"/>
      <c r="F39" s="35">
        <f t="shared" ref="F39:K39" si="4">SUM(F33+F29+F21+F9)</f>
        <v>20749</v>
      </c>
      <c r="G39" s="35">
        <f t="shared" si="4"/>
        <v>15097</v>
      </c>
      <c r="H39" s="36">
        <f t="shared" si="4"/>
        <v>5652</v>
      </c>
      <c r="I39" s="187">
        <f t="shared" si="4"/>
        <v>27601</v>
      </c>
      <c r="J39" s="35">
        <f t="shared" si="4"/>
        <v>21483</v>
      </c>
      <c r="K39" s="36">
        <f t="shared" si="4"/>
        <v>6118</v>
      </c>
    </row>
    <row r="40" spans="1:11">
      <c r="A40" s="39"/>
      <c r="B40" s="283" t="s">
        <v>59</v>
      </c>
      <c r="C40" s="283"/>
      <c r="D40" s="283"/>
      <c r="E40" s="283"/>
      <c r="F40" s="40">
        <f>SUM(F41:F45)</f>
        <v>0</v>
      </c>
      <c r="G40" s="40">
        <f>SUM(G41:G45)</f>
        <v>0</v>
      </c>
      <c r="H40" s="41">
        <f>SUM(H41:H45)</f>
        <v>0</v>
      </c>
      <c r="I40" s="189">
        <f t="shared" ref="I40:K40" si="5">SUM(I41:I45)</f>
        <v>0</v>
      </c>
      <c r="J40" s="40">
        <f t="shared" si="5"/>
        <v>0</v>
      </c>
      <c r="K40" s="41">
        <f t="shared" si="5"/>
        <v>0</v>
      </c>
    </row>
    <row r="41" spans="1:11">
      <c r="A41" s="42" t="s">
        <v>60</v>
      </c>
      <c r="B41" s="262" t="s">
        <v>61</v>
      </c>
      <c r="C41" s="277"/>
      <c r="D41" s="277"/>
      <c r="E41" s="277"/>
      <c r="F41" s="10"/>
      <c r="G41" s="10"/>
      <c r="H41" s="43"/>
      <c r="I41" s="181"/>
      <c r="J41" s="10"/>
      <c r="K41" s="43"/>
    </row>
    <row r="42" spans="1:11">
      <c r="A42" s="15" t="s">
        <v>62</v>
      </c>
      <c r="B42" s="263" t="s">
        <v>63</v>
      </c>
      <c r="C42" s="263"/>
      <c r="D42" s="263"/>
      <c r="E42" s="263"/>
      <c r="F42" s="13"/>
      <c r="G42" s="13"/>
      <c r="H42" s="30"/>
      <c r="I42" s="182"/>
      <c r="J42" s="13"/>
      <c r="K42" s="30"/>
    </row>
    <row r="43" spans="1:11">
      <c r="A43" s="15" t="s">
        <v>64</v>
      </c>
      <c r="B43" s="263" t="s">
        <v>65</v>
      </c>
      <c r="C43" s="263"/>
      <c r="D43" s="263"/>
      <c r="E43" s="263"/>
      <c r="F43" s="13"/>
      <c r="G43" s="13"/>
      <c r="H43" s="14"/>
      <c r="I43" s="182"/>
      <c r="J43" s="13"/>
      <c r="K43" s="14"/>
    </row>
    <row r="44" spans="1:11">
      <c r="A44" s="15" t="s">
        <v>66</v>
      </c>
      <c r="B44" s="278" t="s">
        <v>67</v>
      </c>
      <c r="C44" s="272"/>
      <c r="D44" s="272"/>
      <c r="E44" s="273"/>
      <c r="F44" s="13"/>
      <c r="G44" s="13"/>
      <c r="H44" s="14"/>
      <c r="I44" s="182"/>
      <c r="J44" s="13"/>
      <c r="K44" s="14"/>
    </row>
    <row r="45" spans="1:11">
      <c r="A45" s="15" t="s">
        <v>68</v>
      </c>
      <c r="B45" s="274" t="s">
        <v>69</v>
      </c>
      <c r="C45" s="274"/>
      <c r="D45" s="274"/>
      <c r="E45" s="274"/>
      <c r="F45" s="13"/>
      <c r="G45" s="13"/>
      <c r="H45" s="14"/>
      <c r="I45" s="182"/>
      <c r="J45" s="13"/>
      <c r="K45" s="14"/>
    </row>
    <row r="46" spans="1:11">
      <c r="A46" s="39"/>
      <c r="B46" s="261" t="s">
        <v>70</v>
      </c>
      <c r="C46" s="261"/>
      <c r="D46" s="261"/>
      <c r="E46" s="261"/>
      <c r="F46" s="40">
        <f>SUM(F47:F48)</f>
        <v>1531</v>
      </c>
      <c r="G46" s="40">
        <f>SUM(G47:G48)</f>
        <v>1531</v>
      </c>
      <c r="H46" s="44">
        <f>SUM(H47:H48)</f>
        <v>0</v>
      </c>
      <c r="I46" s="189">
        <f t="shared" ref="I46:K46" si="6">SUM(I47:I48)</f>
        <v>1531</v>
      </c>
      <c r="J46" s="40">
        <f t="shared" si="6"/>
        <v>1531</v>
      </c>
      <c r="K46" s="44">
        <f t="shared" si="6"/>
        <v>0</v>
      </c>
    </row>
    <row r="47" spans="1:11">
      <c r="A47" s="39" t="s">
        <v>71</v>
      </c>
      <c r="B47" s="279" t="s">
        <v>72</v>
      </c>
      <c r="C47" s="279"/>
      <c r="D47" s="279"/>
      <c r="E47" s="279"/>
      <c r="F47" s="10">
        <v>1531</v>
      </c>
      <c r="G47" s="10">
        <v>1531</v>
      </c>
      <c r="H47" s="43"/>
      <c r="I47" s="181">
        <v>1531</v>
      </c>
      <c r="J47" s="10">
        <v>1531</v>
      </c>
      <c r="K47" s="43"/>
    </row>
    <row r="48" spans="1:11">
      <c r="A48" s="39" t="s">
        <v>73</v>
      </c>
      <c r="B48" s="279" t="s">
        <v>74</v>
      </c>
      <c r="C48" s="279"/>
      <c r="D48" s="279"/>
      <c r="E48" s="279"/>
      <c r="F48" s="10"/>
      <c r="G48" s="10"/>
      <c r="H48" s="43"/>
      <c r="I48" s="181"/>
      <c r="J48" s="10"/>
      <c r="K48" s="43"/>
    </row>
    <row r="49" spans="1:11">
      <c r="A49" s="28"/>
      <c r="B49" s="277" t="s">
        <v>75</v>
      </c>
      <c r="C49" s="277"/>
      <c r="D49" s="277"/>
      <c r="E49" s="277"/>
      <c r="F49" s="31">
        <f>SUM(F46+F40+F39)</f>
        <v>22280</v>
      </c>
      <c r="G49" s="31">
        <f>SUM(G46+G40+G39)</f>
        <v>16628</v>
      </c>
      <c r="H49" s="32">
        <f>SUM(H46+H40+H39)</f>
        <v>5652</v>
      </c>
      <c r="I49" s="186">
        <f t="shared" ref="I49:K49" si="7">SUM(I46+I40+I39)</f>
        <v>29132</v>
      </c>
      <c r="J49" s="31">
        <f t="shared" si="7"/>
        <v>23014</v>
      </c>
      <c r="K49" s="32">
        <f t="shared" si="7"/>
        <v>6118</v>
      </c>
    </row>
    <row r="50" spans="1:11" ht="15.75" thickBot="1">
      <c r="A50" s="45"/>
      <c r="B50" s="284" t="s">
        <v>76</v>
      </c>
      <c r="C50" s="284"/>
      <c r="D50" s="284"/>
      <c r="E50" s="284"/>
      <c r="F50" s="46"/>
      <c r="G50" s="46"/>
      <c r="H50" s="47"/>
      <c r="I50" s="190"/>
      <c r="J50" s="46"/>
      <c r="K50" s="47"/>
    </row>
    <row r="51" spans="1:11" ht="15.75" thickTop="1"/>
    <row r="53" spans="1:11">
      <c r="A53" s="1"/>
      <c r="B53" s="264" t="s">
        <v>77</v>
      </c>
      <c r="C53" s="264"/>
      <c r="D53" s="264"/>
      <c r="E53" s="264"/>
      <c r="F53" s="264"/>
      <c r="G53" s="264"/>
      <c r="H53" s="264"/>
      <c r="I53" s="264"/>
      <c r="J53" s="264"/>
      <c r="K53" s="264"/>
    </row>
    <row r="55" spans="1:11" ht="15.75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thickTop="1" thickBot="1">
      <c r="A56" s="266" t="s">
        <v>78</v>
      </c>
      <c r="B56" s="267" t="s">
        <v>2</v>
      </c>
      <c r="C56" s="267"/>
      <c r="D56" s="267"/>
      <c r="E56" s="267"/>
      <c r="F56" s="268" t="s">
        <v>3</v>
      </c>
      <c r="G56" s="258" t="s">
        <v>4</v>
      </c>
      <c r="H56" s="260" t="s">
        <v>5</v>
      </c>
      <c r="I56" s="270" t="s">
        <v>6</v>
      </c>
      <c r="J56" s="258" t="s">
        <v>4</v>
      </c>
      <c r="K56" s="260" t="s">
        <v>5</v>
      </c>
    </row>
    <row r="57" spans="1:11" ht="18.75" customHeight="1" thickTop="1">
      <c r="A57" s="266"/>
      <c r="B57" s="267"/>
      <c r="C57" s="267"/>
      <c r="D57" s="267"/>
      <c r="E57" s="267"/>
      <c r="F57" s="269"/>
      <c r="G57" s="259"/>
      <c r="H57" s="260"/>
      <c r="I57" s="271"/>
      <c r="J57" s="259"/>
      <c r="K57" s="260"/>
    </row>
    <row r="58" spans="1:11">
      <c r="A58" s="48"/>
      <c r="B58" s="292" t="s">
        <v>79</v>
      </c>
      <c r="C58" s="292"/>
      <c r="D58" s="292"/>
      <c r="E58" s="292"/>
      <c r="F58" s="5"/>
      <c r="G58" s="5"/>
      <c r="H58" s="49"/>
      <c r="I58" s="172"/>
      <c r="J58" s="5"/>
      <c r="K58" s="49"/>
    </row>
    <row r="59" spans="1:11">
      <c r="A59" s="50"/>
      <c r="B59" s="261" t="s">
        <v>80</v>
      </c>
      <c r="C59" s="261"/>
      <c r="D59" s="261"/>
      <c r="E59" s="261"/>
      <c r="F59" s="7">
        <f>SUM(F70,F69,F65,F64,F63,F61,F60)</f>
        <v>18938</v>
      </c>
      <c r="G59" s="7">
        <f>SUM(G70,G69,G65,G64,G63,G61,G60)</f>
        <v>16628</v>
      </c>
      <c r="H59" s="8">
        <f>SUM(H70,H69,H65,H64,H63,H61,H60)</f>
        <v>2310</v>
      </c>
      <c r="I59" s="173">
        <f t="shared" ref="I59:K59" si="8">SUM(I70,I69,I65,I64,I63,I61,I60)</f>
        <v>22390</v>
      </c>
      <c r="J59" s="7">
        <f t="shared" si="8"/>
        <v>20064</v>
      </c>
      <c r="K59" s="8">
        <f t="shared" si="8"/>
        <v>2326</v>
      </c>
    </row>
    <row r="60" spans="1:11">
      <c r="A60" s="51" t="s">
        <v>81</v>
      </c>
      <c r="B60" s="262" t="s">
        <v>82</v>
      </c>
      <c r="C60" s="262"/>
      <c r="D60" s="262"/>
      <c r="E60" s="262"/>
      <c r="F60" s="52">
        <v>7984</v>
      </c>
      <c r="G60" s="52">
        <v>7024</v>
      </c>
      <c r="H60" s="53">
        <v>960</v>
      </c>
      <c r="I60" s="174">
        <v>10811</v>
      </c>
      <c r="J60" s="52">
        <v>9851</v>
      </c>
      <c r="K60" s="53">
        <v>960</v>
      </c>
    </row>
    <row r="61" spans="1:11">
      <c r="A61" s="54" t="s">
        <v>83</v>
      </c>
      <c r="B61" s="286" t="s">
        <v>84</v>
      </c>
      <c r="C61" s="287"/>
      <c r="D61" s="287"/>
      <c r="E61" s="288"/>
      <c r="F61" s="293">
        <v>2084</v>
      </c>
      <c r="G61" s="293">
        <v>1864</v>
      </c>
      <c r="H61" s="285">
        <v>220</v>
      </c>
      <c r="I61" s="294">
        <v>2531</v>
      </c>
      <c r="J61" s="293">
        <v>2311</v>
      </c>
      <c r="K61" s="285">
        <v>220</v>
      </c>
    </row>
    <row r="62" spans="1:11">
      <c r="A62" s="54"/>
      <c r="B62" s="286" t="s">
        <v>85</v>
      </c>
      <c r="C62" s="287"/>
      <c r="D62" s="287"/>
      <c r="E62" s="288"/>
      <c r="F62" s="293"/>
      <c r="G62" s="293"/>
      <c r="H62" s="285"/>
      <c r="I62" s="294"/>
      <c r="J62" s="293"/>
      <c r="K62" s="285"/>
    </row>
    <row r="63" spans="1:11">
      <c r="A63" s="12" t="s">
        <v>86</v>
      </c>
      <c r="B63" s="263" t="s">
        <v>87</v>
      </c>
      <c r="C63" s="263"/>
      <c r="D63" s="263"/>
      <c r="E63" s="263"/>
      <c r="F63" s="55">
        <v>6066</v>
      </c>
      <c r="G63" s="55">
        <v>5901</v>
      </c>
      <c r="H63" s="56">
        <v>165</v>
      </c>
      <c r="I63" s="175">
        <v>6265</v>
      </c>
      <c r="J63" s="55">
        <v>6100</v>
      </c>
      <c r="K63" s="56">
        <v>165</v>
      </c>
    </row>
    <row r="64" spans="1:11">
      <c r="A64" s="12" t="s">
        <v>88</v>
      </c>
      <c r="B64" s="263" t="s">
        <v>89</v>
      </c>
      <c r="C64" s="263"/>
      <c r="D64" s="263"/>
      <c r="E64" s="263"/>
      <c r="F64" s="55"/>
      <c r="G64" s="55"/>
      <c r="H64" s="56"/>
      <c r="I64" s="175"/>
      <c r="J64" s="55" t="s">
        <v>192</v>
      </c>
      <c r="K64" s="56"/>
    </row>
    <row r="65" spans="1:11">
      <c r="A65" s="12" t="s">
        <v>90</v>
      </c>
      <c r="B65" s="272" t="s">
        <v>91</v>
      </c>
      <c r="C65" s="272"/>
      <c r="D65" s="272"/>
      <c r="E65" s="272"/>
      <c r="F65" s="57">
        <f>SUM(F66:F68)</f>
        <v>2804</v>
      </c>
      <c r="G65" s="57">
        <f>SUM(G66:G68)</f>
        <v>1839</v>
      </c>
      <c r="H65" s="56">
        <f>SUM(H66:H68)</f>
        <v>965</v>
      </c>
      <c r="I65" s="176">
        <f t="shared" ref="I65:K65" si="9">SUM(I66:I68)</f>
        <v>2783</v>
      </c>
      <c r="J65" s="57">
        <f t="shared" si="9"/>
        <v>1802</v>
      </c>
      <c r="K65" s="56">
        <f t="shared" si="9"/>
        <v>981</v>
      </c>
    </row>
    <row r="66" spans="1:11">
      <c r="A66" s="12"/>
      <c r="B66" s="289" t="s">
        <v>92</v>
      </c>
      <c r="C66" s="290"/>
      <c r="D66" s="290"/>
      <c r="E66" s="291"/>
      <c r="F66" s="58">
        <v>1317</v>
      </c>
      <c r="G66" s="59">
        <v>1206</v>
      </c>
      <c r="H66" s="56">
        <v>111</v>
      </c>
      <c r="I66" s="177">
        <v>1333</v>
      </c>
      <c r="J66" s="59">
        <v>1306</v>
      </c>
      <c r="K66" s="56">
        <v>27</v>
      </c>
    </row>
    <row r="67" spans="1:11">
      <c r="A67" s="12"/>
      <c r="B67" s="289" t="s">
        <v>93</v>
      </c>
      <c r="C67" s="290"/>
      <c r="D67" s="290"/>
      <c r="E67" s="291"/>
      <c r="F67" s="58">
        <v>891</v>
      </c>
      <c r="G67" s="59">
        <v>137</v>
      </c>
      <c r="H67" s="56">
        <v>754</v>
      </c>
      <c r="I67" s="177">
        <v>854</v>
      </c>
      <c r="J67" s="59"/>
      <c r="K67" s="56">
        <v>854</v>
      </c>
    </row>
    <row r="68" spans="1:11">
      <c r="A68" s="12"/>
      <c r="B68" s="289" t="s">
        <v>94</v>
      </c>
      <c r="C68" s="290"/>
      <c r="D68" s="290"/>
      <c r="E68" s="291"/>
      <c r="F68" s="58">
        <v>596</v>
      </c>
      <c r="G68" s="59">
        <v>496</v>
      </c>
      <c r="H68" s="56">
        <v>100</v>
      </c>
      <c r="I68" s="177">
        <v>596</v>
      </c>
      <c r="J68" s="59">
        <v>496</v>
      </c>
      <c r="K68" s="56">
        <v>100</v>
      </c>
    </row>
    <row r="69" spans="1:11">
      <c r="A69" s="60" t="s">
        <v>49</v>
      </c>
      <c r="B69" s="296" t="s">
        <v>95</v>
      </c>
      <c r="C69" s="272"/>
      <c r="D69" s="272"/>
      <c r="E69" s="297"/>
      <c r="F69" s="61"/>
      <c r="G69" s="61"/>
      <c r="H69" s="56"/>
      <c r="I69" s="175"/>
      <c r="J69" s="61"/>
      <c r="K69" s="56"/>
    </row>
    <row r="70" spans="1:11">
      <c r="A70" s="12" t="s">
        <v>46</v>
      </c>
      <c r="B70" s="298" t="s">
        <v>96</v>
      </c>
      <c r="C70" s="275"/>
      <c r="D70" s="275"/>
      <c r="E70" s="299"/>
      <c r="F70" s="62"/>
      <c r="G70" s="63"/>
      <c r="H70" s="64"/>
      <c r="I70" s="178"/>
      <c r="J70" s="63"/>
      <c r="K70" s="64"/>
    </row>
    <row r="71" spans="1:11">
      <c r="A71" s="65"/>
      <c r="B71" s="261" t="s">
        <v>97</v>
      </c>
      <c r="C71" s="261"/>
      <c r="D71" s="261"/>
      <c r="E71" s="261"/>
      <c r="F71" s="7">
        <f>SUM(F72:F78)</f>
        <v>3342</v>
      </c>
      <c r="G71" s="7">
        <f>SUM(G72:G78)</f>
        <v>0</v>
      </c>
      <c r="H71" s="8">
        <f>SUM(H72:H78)</f>
        <v>3342</v>
      </c>
      <c r="I71" s="173">
        <f t="shared" ref="I71:K71" si="10">SUM(I72:I78)</f>
        <v>6742</v>
      </c>
      <c r="J71" s="7">
        <f t="shared" si="10"/>
        <v>2950</v>
      </c>
      <c r="K71" s="8">
        <f t="shared" si="10"/>
        <v>3792</v>
      </c>
    </row>
    <row r="72" spans="1:11">
      <c r="A72" s="54">
        <v>24</v>
      </c>
      <c r="B72" s="262" t="s">
        <v>98</v>
      </c>
      <c r="C72" s="262"/>
      <c r="D72" s="262"/>
      <c r="E72" s="262"/>
      <c r="F72" s="52">
        <v>3342</v>
      </c>
      <c r="G72" s="52"/>
      <c r="H72" s="53">
        <v>3342</v>
      </c>
      <c r="I72" s="174">
        <v>3342</v>
      </c>
      <c r="J72" s="52"/>
      <c r="K72" s="53">
        <v>3342</v>
      </c>
    </row>
    <row r="73" spans="1:11">
      <c r="A73" s="54" t="s">
        <v>99</v>
      </c>
      <c r="B73" s="263" t="s">
        <v>100</v>
      </c>
      <c r="C73" s="263"/>
      <c r="D73" s="263"/>
      <c r="E73" s="263"/>
      <c r="F73" s="55"/>
      <c r="G73" s="55"/>
      <c r="H73" s="66"/>
      <c r="I73" s="175">
        <v>3400</v>
      </c>
      <c r="J73" s="55">
        <v>2950</v>
      </c>
      <c r="K73" s="66">
        <v>450</v>
      </c>
    </row>
    <row r="74" spans="1:11">
      <c r="A74" s="54" t="s">
        <v>101</v>
      </c>
      <c r="B74" s="278" t="s">
        <v>102</v>
      </c>
      <c r="C74" s="272"/>
      <c r="D74" s="272"/>
      <c r="E74" s="273"/>
      <c r="F74" s="55"/>
      <c r="G74" s="55"/>
      <c r="H74" s="66"/>
      <c r="I74" s="175"/>
      <c r="J74" s="55"/>
      <c r="K74" s="66"/>
    </row>
    <row r="75" spans="1:11">
      <c r="A75" s="54" t="s">
        <v>103</v>
      </c>
      <c r="B75" s="278" t="s">
        <v>104</v>
      </c>
      <c r="C75" s="272"/>
      <c r="D75" s="272"/>
      <c r="E75" s="273"/>
      <c r="F75" s="55"/>
      <c r="G75" s="55"/>
      <c r="H75" s="66"/>
      <c r="I75" s="175"/>
      <c r="J75" s="55"/>
      <c r="K75" s="66"/>
    </row>
    <row r="76" spans="1:11">
      <c r="A76" s="54" t="s">
        <v>105</v>
      </c>
      <c r="B76" s="263" t="s">
        <v>106</v>
      </c>
      <c r="C76" s="263"/>
      <c r="D76" s="263"/>
      <c r="E76" s="263"/>
      <c r="F76" s="55"/>
      <c r="G76" s="55"/>
      <c r="H76" s="66"/>
      <c r="I76" s="175"/>
      <c r="J76" s="55"/>
      <c r="K76" s="66"/>
    </row>
    <row r="77" spans="1:11">
      <c r="A77" s="54"/>
      <c r="B77" s="295" t="s">
        <v>107</v>
      </c>
      <c r="C77" s="295"/>
      <c r="D77" s="295"/>
      <c r="E77" s="295"/>
      <c r="F77" s="55"/>
      <c r="G77" s="55"/>
      <c r="H77" s="66"/>
      <c r="I77" s="175"/>
      <c r="J77" s="55"/>
      <c r="K77" s="66"/>
    </row>
    <row r="78" spans="1:11">
      <c r="A78" s="54"/>
      <c r="B78" s="295" t="s">
        <v>108</v>
      </c>
      <c r="C78" s="295"/>
      <c r="D78" s="295"/>
      <c r="E78" s="295"/>
      <c r="F78" s="55"/>
      <c r="G78" s="55"/>
      <c r="H78" s="66"/>
      <c r="I78" s="175"/>
      <c r="J78" s="55"/>
      <c r="K78" s="66"/>
    </row>
    <row r="79" spans="1:11">
      <c r="A79" s="67"/>
      <c r="B79" s="261" t="s">
        <v>109</v>
      </c>
      <c r="C79" s="261"/>
      <c r="D79" s="261"/>
      <c r="E79" s="261"/>
      <c r="F79" s="7">
        <f>SUM(F71+F59)</f>
        <v>22280</v>
      </c>
      <c r="G79" s="7">
        <f>SUM(G71+G59)</f>
        <v>16628</v>
      </c>
      <c r="H79" s="8">
        <f>SUM(H71+H59)</f>
        <v>5652</v>
      </c>
      <c r="I79" s="173">
        <f t="shared" ref="I79:K79" si="11">SUM(I71+I59)</f>
        <v>29132</v>
      </c>
      <c r="J79" s="7">
        <f t="shared" si="11"/>
        <v>23014</v>
      </c>
      <c r="K79" s="8">
        <f t="shared" si="11"/>
        <v>6118</v>
      </c>
    </row>
    <row r="80" spans="1:11">
      <c r="A80" s="67"/>
      <c r="B80" s="280" t="s">
        <v>110</v>
      </c>
      <c r="C80" s="281"/>
      <c r="D80" s="281"/>
      <c r="E80" s="282"/>
      <c r="F80" s="7">
        <f>SUM(F81:F85)</f>
        <v>0</v>
      </c>
      <c r="G80" s="7">
        <f>SUM(G81:G85)</f>
        <v>0</v>
      </c>
      <c r="H80" s="8">
        <f>SUM(H81:H85)</f>
        <v>0</v>
      </c>
      <c r="I80" s="173">
        <f t="shared" ref="I80:K80" si="12">SUM(I81:I85)</f>
        <v>0</v>
      </c>
      <c r="J80" s="7">
        <f t="shared" si="12"/>
        <v>0</v>
      </c>
      <c r="K80" s="8">
        <f t="shared" si="12"/>
        <v>0</v>
      </c>
    </row>
    <row r="81" spans="1:11">
      <c r="A81" s="54" t="s">
        <v>111</v>
      </c>
      <c r="B81" s="263" t="s">
        <v>112</v>
      </c>
      <c r="C81" s="263"/>
      <c r="D81" s="263"/>
      <c r="E81" s="263"/>
      <c r="F81" s="55"/>
      <c r="G81" s="55"/>
      <c r="H81" s="56"/>
      <c r="I81" s="175"/>
      <c r="J81" s="55"/>
      <c r="K81" s="56"/>
    </row>
    <row r="82" spans="1:11">
      <c r="A82" s="54" t="s">
        <v>113</v>
      </c>
      <c r="B82" s="263" t="s">
        <v>114</v>
      </c>
      <c r="C82" s="263"/>
      <c r="D82" s="263"/>
      <c r="E82" s="263"/>
      <c r="F82" s="55"/>
      <c r="G82" s="55"/>
      <c r="H82" s="56"/>
      <c r="I82" s="175"/>
      <c r="J82" s="55"/>
      <c r="K82" s="56"/>
    </row>
    <row r="83" spans="1:11">
      <c r="A83" s="54" t="s">
        <v>115</v>
      </c>
      <c r="B83" s="263" t="s">
        <v>116</v>
      </c>
      <c r="C83" s="263"/>
      <c r="D83" s="263"/>
      <c r="E83" s="263"/>
      <c r="F83" s="55"/>
      <c r="G83" s="55"/>
      <c r="H83" s="56"/>
      <c r="I83" s="175"/>
      <c r="J83" s="55"/>
      <c r="K83" s="56"/>
    </row>
    <row r="84" spans="1:11">
      <c r="A84" s="54" t="s">
        <v>117</v>
      </c>
      <c r="B84" s="278" t="s">
        <v>118</v>
      </c>
      <c r="C84" s="272"/>
      <c r="D84" s="272"/>
      <c r="E84" s="273"/>
      <c r="F84" s="55"/>
      <c r="G84" s="55"/>
      <c r="H84" s="56"/>
      <c r="I84" s="175"/>
      <c r="J84" s="55"/>
      <c r="K84" s="56"/>
    </row>
    <row r="85" spans="1:11">
      <c r="A85" s="54" t="s">
        <v>119</v>
      </c>
      <c r="B85" s="278" t="s">
        <v>120</v>
      </c>
      <c r="C85" s="272"/>
      <c r="D85" s="272"/>
      <c r="E85" s="273"/>
      <c r="F85" s="55"/>
      <c r="G85" s="55"/>
      <c r="H85" s="56"/>
      <c r="I85" s="175"/>
      <c r="J85" s="55"/>
      <c r="K85" s="56"/>
    </row>
    <row r="86" spans="1:11">
      <c r="A86" s="67"/>
      <c r="B86" s="280" t="s">
        <v>121</v>
      </c>
      <c r="C86" s="281"/>
      <c r="D86" s="281"/>
      <c r="E86" s="282"/>
      <c r="F86" s="68">
        <f>SUM(F87:F88)</f>
        <v>0</v>
      </c>
      <c r="G86" s="68">
        <f>SUM(G87:G88)</f>
        <v>0</v>
      </c>
      <c r="H86" s="69">
        <f>SUM(H87:H88)</f>
        <v>0</v>
      </c>
      <c r="I86" s="179">
        <f t="shared" ref="I86:K86" si="13">SUM(I87:I88)</f>
        <v>0</v>
      </c>
      <c r="J86" s="68">
        <f t="shared" si="13"/>
        <v>0</v>
      </c>
      <c r="K86" s="69">
        <f t="shared" si="13"/>
        <v>0</v>
      </c>
    </row>
    <row r="87" spans="1:11">
      <c r="A87" s="54" t="s">
        <v>122</v>
      </c>
      <c r="B87" s="300" t="s">
        <v>123</v>
      </c>
      <c r="C87" s="301"/>
      <c r="D87" s="301"/>
      <c r="E87" s="302"/>
      <c r="F87" s="55"/>
      <c r="G87" s="55"/>
      <c r="H87" s="56"/>
      <c r="I87" s="175"/>
      <c r="J87" s="55"/>
      <c r="K87" s="56"/>
    </row>
    <row r="88" spans="1:11">
      <c r="A88" s="54" t="s">
        <v>124</v>
      </c>
      <c r="B88" s="298" t="s">
        <v>125</v>
      </c>
      <c r="C88" s="275"/>
      <c r="D88" s="275"/>
      <c r="E88" s="303"/>
      <c r="F88" s="55"/>
      <c r="G88" s="55"/>
      <c r="H88" s="56"/>
      <c r="I88" s="175"/>
      <c r="J88" s="55"/>
      <c r="K88" s="56"/>
    </row>
    <row r="89" spans="1:11">
      <c r="A89" s="67"/>
      <c r="B89" s="261" t="s">
        <v>126</v>
      </c>
      <c r="C89" s="261"/>
      <c r="D89" s="261"/>
      <c r="E89" s="261"/>
      <c r="F89" s="7">
        <f>SUM(F86+F80+F79)</f>
        <v>22280</v>
      </c>
      <c r="G89" s="7">
        <f>SUM(G86+G80+G79)</f>
        <v>16628</v>
      </c>
      <c r="H89" s="8">
        <f>SUM(H86+H80+H79)</f>
        <v>5652</v>
      </c>
      <c r="I89" s="173">
        <f t="shared" ref="I89:K89" si="14">SUM(I86+I80+I79)</f>
        <v>29132</v>
      </c>
      <c r="J89" s="7">
        <f t="shared" si="14"/>
        <v>23014</v>
      </c>
      <c r="K89" s="8">
        <f t="shared" si="14"/>
        <v>6118</v>
      </c>
    </row>
    <row r="90" spans="1:11" ht="15.75" thickBot="1">
      <c r="A90" s="70"/>
      <c r="B90" s="304" t="s">
        <v>127</v>
      </c>
      <c r="C90" s="304"/>
      <c r="D90" s="304"/>
      <c r="E90" s="304"/>
      <c r="F90" s="71">
        <v>7</v>
      </c>
      <c r="G90" s="71"/>
      <c r="H90" s="72"/>
      <c r="I90" s="180">
        <v>8</v>
      </c>
      <c r="J90" s="71"/>
      <c r="K90" s="72"/>
    </row>
    <row r="91" spans="1:11" ht="15.75" thickTop="1"/>
  </sheetData>
  <mergeCells count="102">
    <mergeCell ref="B85:E85"/>
    <mergeCell ref="B86:E86"/>
    <mergeCell ref="B87:E87"/>
    <mergeCell ref="B88:E88"/>
    <mergeCell ref="B89:E89"/>
    <mergeCell ref="B90:E90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K61:K62"/>
    <mergeCell ref="B62:E62"/>
    <mergeCell ref="B63:E63"/>
    <mergeCell ref="B64:E64"/>
    <mergeCell ref="B65:E65"/>
    <mergeCell ref="B66:E66"/>
    <mergeCell ref="K56:K57"/>
    <mergeCell ref="B58:E58"/>
    <mergeCell ref="B59:E59"/>
    <mergeCell ref="B60:E60"/>
    <mergeCell ref="B61:E61"/>
    <mergeCell ref="F61:F62"/>
    <mergeCell ref="G61:G62"/>
    <mergeCell ref="H61:H62"/>
    <mergeCell ref="I61:I62"/>
    <mergeCell ref="J61:J62"/>
    <mergeCell ref="B49:E49"/>
    <mergeCell ref="B50:E50"/>
    <mergeCell ref="B53:K53"/>
    <mergeCell ref="A56:A57"/>
    <mergeCell ref="B56:E57"/>
    <mergeCell ref="F56:F57"/>
    <mergeCell ref="G56:G57"/>
    <mergeCell ref="H56:H57"/>
    <mergeCell ref="I56:I57"/>
    <mergeCell ref="J56:J57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B20:E20"/>
    <mergeCell ref="B21:E21"/>
    <mergeCell ref="B22:E22"/>
    <mergeCell ref="B23:E23"/>
    <mergeCell ref="B24:E24"/>
    <mergeCell ref="B12:E12"/>
    <mergeCell ref="B13:E13"/>
    <mergeCell ref="B14:E14"/>
    <mergeCell ref="C15:E15"/>
    <mergeCell ref="C16:E16"/>
    <mergeCell ref="B18:E18"/>
    <mergeCell ref="J6:J7"/>
    <mergeCell ref="K6:K7"/>
    <mergeCell ref="B8:E8"/>
    <mergeCell ref="B9:E9"/>
    <mergeCell ref="B10:E10"/>
    <mergeCell ref="B11:E11"/>
    <mergeCell ref="G1:H1"/>
    <mergeCell ref="J1:K1"/>
    <mergeCell ref="A3:K3"/>
    <mergeCell ref="A4:K4"/>
    <mergeCell ref="A6:A7"/>
    <mergeCell ref="B6:E7"/>
    <mergeCell ref="F6:F7"/>
    <mergeCell ref="G6:G7"/>
    <mergeCell ref="H6:H7"/>
    <mergeCell ref="I6:I7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G3"/>
    </sheetView>
  </sheetViews>
  <sheetFormatPr defaultRowHeight="15"/>
  <cols>
    <col min="1" max="1" width="3.5703125" style="3" bestFit="1" customWidth="1"/>
    <col min="2" max="4" width="9.140625" style="3"/>
    <col min="5" max="5" width="31.7109375" style="3" customWidth="1"/>
    <col min="6" max="6" width="14.140625" style="214" bestFit="1" customWidth="1"/>
    <col min="7" max="7" width="14.7109375" style="3" customWidth="1"/>
    <col min="8" max="16384" width="9.140625" style="3"/>
  </cols>
  <sheetData>
    <row r="1" spans="1:7">
      <c r="G1" s="191" t="s">
        <v>193</v>
      </c>
    </row>
    <row r="2" spans="1:7" ht="15.75">
      <c r="A2" s="320" t="s">
        <v>318</v>
      </c>
      <c r="B2" s="320"/>
      <c r="C2" s="320"/>
      <c r="D2" s="320"/>
      <c r="E2" s="320"/>
      <c r="F2" s="320"/>
      <c r="G2" s="320"/>
    </row>
    <row r="3" spans="1:7" ht="15.75">
      <c r="A3" s="320" t="s">
        <v>194</v>
      </c>
      <c r="B3" s="320"/>
      <c r="C3" s="320"/>
      <c r="D3" s="320"/>
      <c r="E3" s="320"/>
      <c r="F3" s="320"/>
      <c r="G3" s="320"/>
    </row>
    <row r="4" spans="1:7" ht="15.75">
      <c r="A4" s="320" t="s">
        <v>233</v>
      </c>
      <c r="B4" s="320"/>
      <c r="C4" s="320"/>
      <c r="D4" s="320"/>
      <c r="E4" s="320"/>
      <c r="F4" s="320"/>
      <c r="G4" s="320"/>
    </row>
    <row r="5" spans="1:7">
      <c r="A5" s="193"/>
      <c r="B5" s="317" t="s">
        <v>134</v>
      </c>
      <c r="C5" s="317"/>
      <c r="D5" s="317"/>
      <c r="E5" s="317"/>
      <c r="F5" s="217" t="s">
        <v>135</v>
      </c>
      <c r="G5" s="217" t="s">
        <v>136</v>
      </c>
    </row>
    <row r="6" spans="1:7">
      <c r="A6" s="193"/>
      <c r="B6" s="328" t="s">
        <v>230</v>
      </c>
      <c r="C6" s="329"/>
      <c r="D6" s="329"/>
      <c r="E6" s="330"/>
      <c r="F6" s="217" t="s">
        <v>231</v>
      </c>
      <c r="G6" s="217" t="s">
        <v>232</v>
      </c>
    </row>
    <row r="7" spans="1:7" ht="15.75">
      <c r="A7" s="193" t="s">
        <v>9</v>
      </c>
      <c r="B7" s="318" t="s">
        <v>195</v>
      </c>
      <c r="C7" s="318"/>
      <c r="D7" s="318"/>
      <c r="E7" s="318"/>
      <c r="F7" s="194">
        <f>SUM(F9:F12)</f>
        <v>505000</v>
      </c>
      <c r="G7" s="194">
        <f>SUM(G9:G12)</f>
        <v>505000</v>
      </c>
    </row>
    <row r="8" spans="1:7">
      <c r="A8" s="193" t="s">
        <v>11</v>
      </c>
      <c r="B8" s="319" t="s">
        <v>196</v>
      </c>
      <c r="C8" s="319"/>
      <c r="D8" s="319"/>
      <c r="E8" s="319"/>
      <c r="F8" s="195"/>
      <c r="G8" s="195"/>
    </row>
    <row r="9" spans="1:7">
      <c r="A9" s="193" t="s">
        <v>13</v>
      </c>
      <c r="B9" s="325" t="s">
        <v>197</v>
      </c>
      <c r="C9" s="319"/>
      <c r="D9" s="319"/>
      <c r="E9" s="319"/>
      <c r="F9" s="195">
        <v>100000</v>
      </c>
      <c r="G9" s="195">
        <v>100000</v>
      </c>
    </row>
    <row r="10" spans="1:7">
      <c r="A10" s="193" t="s">
        <v>27</v>
      </c>
      <c r="B10" s="325" t="s">
        <v>198</v>
      </c>
      <c r="C10" s="319"/>
      <c r="D10" s="319"/>
      <c r="E10" s="319"/>
      <c r="F10" s="195">
        <v>300000</v>
      </c>
      <c r="G10" s="195">
        <v>300000</v>
      </c>
    </row>
    <row r="11" spans="1:7">
      <c r="A11" s="193" t="s">
        <v>42</v>
      </c>
      <c r="B11" s="305" t="s">
        <v>199</v>
      </c>
      <c r="C11" s="306"/>
      <c r="D11" s="306"/>
      <c r="E11" s="307"/>
      <c r="F11" s="195">
        <v>5000</v>
      </c>
      <c r="G11" s="195">
        <v>5000</v>
      </c>
    </row>
    <row r="12" spans="1:7">
      <c r="A12" s="193" t="s">
        <v>44</v>
      </c>
      <c r="B12" s="308" t="s">
        <v>200</v>
      </c>
      <c r="C12" s="309"/>
      <c r="D12" s="309"/>
      <c r="E12" s="310"/>
      <c r="F12" s="195">
        <v>100000</v>
      </c>
      <c r="G12" s="195">
        <v>100000</v>
      </c>
    </row>
    <row r="13" spans="1:7" ht="8.25" customHeight="1">
      <c r="A13" s="193"/>
      <c r="B13" s="311"/>
      <c r="C13" s="312"/>
      <c r="D13" s="312"/>
      <c r="E13" s="313"/>
      <c r="F13" s="196"/>
      <c r="G13" s="196"/>
    </row>
    <row r="14" spans="1:7" ht="15.75">
      <c r="A14" s="193" t="s">
        <v>46</v>
      </c>
      <c r="B14" s="314" t="s">
        <v>201</v>
      </c>
      <c r="C14" s="315"/>
      <c r="D14" s="315"/>
      <c r="E14" s="316"/>
      <c r="F14" s="197">
        <f>SUM(F15:F16)</f>
        <v>2500000</v>
      </c>
      <c r="G14" s="197">
        <f>G15+G16+G20</f>
        <v>2530000</v>
      </c>
    </row>
    <row r="15" spans="1:7" s="199" customFormat="1">
      <c r="A15" s="193" t="s">
        <v>49</v>
      </c>
      <c r="B15" s="321" t="s">
        <v>23</v>
      </c>
      <c r="C15" s="321"/>
      <c r="D15" s="321"/>
      <c r="E15" s="321"/>
      <c r="F15" s="198">
        <v>600000</v>
      </c>
      <c r="G15" s="198">
        <v>600000</v>
      </c>
    </row>
    <row r="16" spans="1:7">
      <c r="A16" s="193" t="s">
        <v>52</v>
      </c>
      <c r="B16" s="321" t="s">
        <v>18</v>
      </c>
      <c r="C16" s="321"/>
      <c r="D16" s="321"/>
      <c r="E16" s="321"/>
      <c r="F16" s="198">
        <f>SUM(F17:F19)</f>
        <v>1900000</v>
      </c>
      <c r="G16" s="198">
        <f>SUM(G17:G19)</f>
        <v>1900000</v>
      </c>
    </row>
    <row r="17" spans="1:7">
      <c r="A17" s="193" t="s">
        <v>54</v>
      </c>
      <c r="B17" s="325" t="s">
        <v>202</v>
      </c>
      <c r="C17" s="319"/>
      <c r="D17" s="319"/>
      <c r="E17" s="319"/>
      <c r="F17" s="195">
        <v>600000</v>
      </c>
      <c r="G17" s="195">
        <v>600000</v>
      </c>
    </row>
    <row r="18" spans="1:7">
      <c r="A18" s="193" t="s">
        <v>56</v>
      </c>
      <c r="B18" s="319" t="s">
        <v>203</v>
      </c>
      <c r="C18" s="319"/>
      <c r="D18" s="319"/>
      <c r="E18" s="319"/>
      <c r="F18" s="195">
        <v>1200000</v>
      </c>
      <c r="G18" s="195">
        <v>1200000</v>
      </c>
    </row>
    <row r="19" spans="1:7">
      <c r="A19" s="193" t="s">
        <v>60</v>
      </c>
      <c r="B19" s="319" t="s">
        <v>204</v>
      </c>
      <c r="C19" s="319"/>
      <c r="D19" s="319"/>
      <c r="E19" s="319"/>
      <c r="F19" s="195">
        <v>100000</v>
      </c>
      <c r="G19" s="195">
        <v>100000</v>
      </c>
    </row>
    <row r="20" spans="1:7">
      <c r="A20" s="193" t="s">
        <v>62</v>
      </c>
      <c r="B20" s="321" t="s">
        <v>234</v>
      </c>
      <c r="C20" s="321"/>
      <c r="D20" s="321"/>
      <c r="E20" s="321"/>
      <c r="F20" s="198">
        <v>0</v>
      </c>
      <c r="G20" s="198">
        <v>30000</v>
      </c>
    </row>
    <row r="21" spans="1:7" ht="9" customHeight="1">
      <c r="A21" s="193"/>
      <c r="B21" s="319"/>
      <c r="C21" s="319"/>
      <c r="D21" s="319"/>
      <c r="E21" s="319"/>
      <c r="F21" s="195"/>
      <c r="G21" s="195"/>
    </row>
    <row r="22" spans="1:7" ht="15.75">
      <c r="A22" s="223" t="s">
        <v>64</v>
      </c>
      <c r="B22" s="314" t="s">
        <v>205</v>
      </c>
      <c r="C22" s="315"/>
      <c r="D22" s="315"/>
      <c r="E22" s="316"/>
      <c r="F22" s="197">
        <f>F23+F28+F29+F33+F34+F36+F37</f>
        <v>13386000</v>
      </c>
      <c r="G22" s="197">
        <f>G23+G28+G29+G33+G34+G36+G37+G35</f>
        <v>13200721</v>
      </c>
    </row>
    <row r="23" spans="1:7">
      <c r="A23" s="223" t="s">
        <v>66</v>
      </c>
      <c r="B23" s="322" t="s">
        <v>206</v>
      </c>
      <c r="C23" s="323"/>
      <c r="D23" s="323"/>
      <c r="E23" s="324"/>
      <c r="F23" s="198">
        <f>SUM(F24:F27)</f>
        <v>3422104</v>
      </c>
      <c r="G23" s="198">
        <f>SUM(G24:G27)</f>
        <v>3422104</v>
      </c>
    </row>
    <row r="24" spans="1:7">
      <c r="A24" s="223" t="s">
        <v>68</v>
      </c>
      <c r="B24" s="200"/>
      <c r="C24" s="201"/>
      <c r="D24" s="201"/>
      <c r="E24" s="202" t="s">
        <v>207</v>
      </c>
      <c r="F24" s="203">
        <v>1311240</v>
      </c>
      <c r="G24" s="203">
        <v>1311240</v>
      </c>
    </row>
    <row r="25" spans="1:7">
      <c r="A25" s="223" t="s">
        <v>71</v>
      </c>
      <c r="B25" s="200"/>
      <c r="C25" s="201"/>
      <c r="D25" s="201"/>
      <c r="E25" s="202" t="s">
        <v>208</v>
      </c>
      <c r="F25" s="203">
        <v>1585920</v>
      </c>
      <c r="G25" s="203">
        <v>1585920</v>
      </c>
    </row>
    <row r="26" spans="1:7">
      <c r="A26" s="223" t="s">
        <v>73</v>
      </c>
      <c r="B26" s="200"/>
      <c r="C26" s="201"/>
      <c r="D26" s="201"/>
      <c r="E26" s="202" t="s">
        <v>209</v>
      </c>
      <c r="F26" s="203">
        <v>100000</v>
      </c>
      <c r="G26" s="203">
        <v>100000</v>
      </c>
    </row>
    <row r="27" spans="1:7">
      <c r="A27" s="223" t="s">
        <v>81</v>
      </c>
      <c r="B27" s="200"/>
      <c r="C27" s="201"/>
      <c r="D27" s="201"/>
      <c r="E27" s="202" t="s">
        <v>210</v>
      </c>
      <c r="F27" s="203">
        <v>424944</v>
      </c>
      <c r="G27" s="203">
        <v>424944</v>
      </c>
    </row>
    <row r="28" spans="1:7">
      <c r="A28" s="223" t="s">
        <v>83</v>
      </c>
      <c r="B28" s="321" t="s">
        <v>211</v>
      </c>
      <c r="C28" s="321"/>
      <c r="D28" s="321"/>
      <c r="E28" s="321"/>
      <c r="F28" s="198">
        <v>4000000</v>
      </c>
      <c r="G28" s="198">
        <v>4000000</v>
      </c>
    </row>
    <row r="29" spans="1:7">
      <c r="A29" s="223" t="s">
        <v>86</v>
      </c>
      <c r="B29" s="321" t="s">
        <v>212</v>
      </c>
      <c r="C29" s="321"/>
      <c r="D29" s="321"/>
      <c r="E29" s="321"/>
      <c r="F29" s="198">
        <f>SUM(F30:F32)</f>
        <v>3313844</v>
      </c>
      <c r="G29" s="198">
        <f>SUM(G30:G32)</f>
        <v>3313844</v>
      </c>
    </row>
    <row r="30" spans="1:7">
      <c r="A30" s="223" t="s">
        <v>88</v>
      </c>
      <c r="B30" s="200"/>
      <c r="C30" s="201"/>
      <c r="D30" s="201"/>
      <c r="E30" s="202" t="s">
        <v>213</v>
      </c>
      <c r="F30" s="204">
        <v>213844</v>
      </c>
      <c r="G30" s="204">
        <v>213844</v>
      </c>
    </row>
    <row r="31" spans="1:7">
      <c r="A31" s="223" t="s">
        <v>90</v>
      </c>
      <c r="B31" s="200"/>
      <c r="C31" s="201"/>
      <c r="D31" s="201"/>
      <c r="E31" s="202" t="s">
        <v>214</v>
      </c>
      <c r="F31" s="204">
        <v>2500000</v>
      </c>
      <c r="G31" s="204">
        <v>2500000</v>
      </c>
    </row>
    <row r="32" spans="1:7">
      <c r="A32" s="223" t="s">
        <v>185</v>
      </c>
      <c r="B32" s="200"/>
      <c r="C32" s="201"/>
      <c r="D32" s="201"/>
      <c r="E32" s="202" t="s">
        <v>215</v>
      </c>
      <c r="F32" s="204">
        <v>600000</v>
      </c>
      <c r="G32" s="204">
        <v>600000</v>
      </c>
    </row>
    <row r="33" spans="1:7" s="209" customFormat="1">
      <c r="A33" s="223" t="s">
        <v>99</v>
      </c>
      <c r="B33" s="205" t="s">
        <v>216</v>
      </c>
      <c r="C33" s="206"/>
      <c r="D33" s="206"/>
      <c r="E33" s="207"/>
      <c r="F33" s="208">
        <v>259920</v>
      </c>
      <c r="G33" s="208">
        <v>259920</v>
      </c>
    </row>
    <row r="34" spans="1:7" s="209" customFormat="1">
      <c r="A34" s="223" t="s">
        <v>101</v>
      </c>
      <c r="B34" s="322" t="s">
        <v>217</v>
      </c>
      <c r="C34" s="323"/>
      <c r="D34" s="323"/>
      <c r="E34" s="324"/>
      <c r="F34" s="198">
        <v>177075</v>
      </c>
      <c r="G34" s="198">
        <v>177075</v>
      </c>
    </row>
    <row r="35" spans="1:7" s="209" customFormat="1">
      <c r="A35" s="223" t="s">
        <v>103</v>
      </c>
      <c r="B35" s="322" t="s">
        <v>235</v>
      </c>
      <c r="C35" s="323"/>
      <c r="D35" s="323"/>
      <c r="E35" s="324"/>
      <c r="F35" s="198">
        <v>0</v>
      </c>
      <c r="G35" s="198">
        <v>280078</v>
      </c>
    </row>
    <row r="36" spans="1:7" s="209" customFormat="1">
      <c r="A36" s="223" t="s">
        <v>105</v>
      </c>
      <c r="B36" s="205" t="s">
        <v>218</v>
      </c>
      <c r="C36" s="210"/>
      <c r="D36" s="210"/>
      <c r="E36" s="211"/>
      <c r="F36" s="198">
        <v>328000</v>
      </c>
      <c r="G36" s="198">
        <v>328000</v>
      </c>
    </row>
    <row r="37" spans="1:7" s="209" customFormat="1">
      <c r="A37" s="223" t="s">
        <v>111</v>
      </c>
      <c r="B37" s="205" t="s">
        <v>219</v>
      </c>
      <c r="C37" s="210"/>
      <c r="D37" s="210"/>
      <c r="E37" s="211"/>
      <c r="F37" s="198">
        <v>1885057</v>
      </c>
      <c r="G37" s="198">
        <v>1419700</v>
      </c>
    </row>
    <row r="38" spans="1:7" s="209" customFormat="1" ht="8.25" customHeight="1">
      <c r="A38" s="193"/>
      <c r="B38" s="205"/>
      <c r="C38" s="210"/>
      <c r="D38" s="210"/>
      <c r="E38" s="211"/>
      <c r="F38" s="198"/>
      <c r="G38" s="198"/>
    </row>
    <row r="39" spans="1:7" s="209" customFormat="1">
      <c r="A39" s="223" t="s">
        <v>113</v>
      </c>
      <c r="B39" s="332" t="s">
        <v>220</v>
      </c>
      <c r="C39" s="332"/>
      <c r="D39" s="332"/>
      <c r="E39" s="332"/>
      <c r="F39" s="198">
        <f>SUM(F40:F44)</f>
        <v>2358000</v>
      </c>
      <c r="G39" s="198">
        <f>SUM(G40:G47)</f>
        <v>6415279</v>
      </c>
    </row>
    <row r="40" spans="1:7">
      <c r="A40" s="223" t="s">
        <v>115</v>
      </c>
      <c r="B40" s="319" t="s">
        <v>221</v>
      </c>
      <c r="C40" s="319"/>
      <c r="D40" s="319"/>
      <c r="E40" s="319"/>
      <c r="F40" s="195">
        <v>100000</v>
      </c>
      <c r="G40" s="195">
        <v>100000</v>
      </c>
    </row>
    <row r="41" spans="1:7">
      <c r="A41" s="223" t="s">
        <v>117</v>
      </c>
      <c r="B41" s="319" t="s">
        <v>222</v>
      </c>
      <c r="C41" s="319"/>
      <c r="D41" s="319"/>
      <c r="E41" s="319"/>
      <c r="F41" s="195">
        <v>180000</v>
      </c>
      <c r="G41" s="195">
        <v>360000</v>
      </c>
    </row>
    <row r="42" spans="1:7">
      <c r="A42" s="223" t="s">
        <v>119</v>
      </c>
      <c r="B42" s="325" t="s">
        <v>223</v>
      </c>
      <c r="C42" s="319"/>
      <c r="D42" s="319"/>
      <c r="E42" s="319"/>
      <c r="F42" s="195">
        <v>1513000</v>
      </c>
      <c r="G42" s="195">
        <v>1733000</v>
      </c>
    </row>
    <row r="43" spans="1:7">
      <c r="A43" s="223" t="s">
        <v>122</v>
      </c>
      <c r="B43" s="325" t="s">
        <v>224</v>
      </c>
      <c r="C43" s="319"/>
      <c r="D43" s="319"/>
      <c r="E43" s="319"/>
      <c r="F43" s="195">
        <v>120000</v>
      </c>
      <c r="G43" s="195">
        <v>144000</v>
      </c>
    </row>
    <row r="44" spans="1:7">
      <c r="A44" s="223" t="s">
        <v>124</v>
      </c>
      <c r="B44" s="325" t="s">
        <v>225</v>
      </c>
      <c r="C44" s="319"/>
      <c r="D44" s="319"/>
      <c r="E44" s="319"/>
      <c r="F44" s="195">
        <v>445000</v>
      </c>
      <c r="G44" s="195">
        <v>445000</v>
      </c>
    </row>
    <row r="45" spans="1:7">
      <c r="A45" s="223" t="s">
        <v>228</v>
      </c>
      <c r="B45" s="331" t="s">
        <v>236</v>
      </c>
      <c r="C45" s="331"/>
      <c r="D45" s="331"/>
      <c r="E45" s="331"/>
      <c r="F45" s="195">
        <v>0</v>
      </c>
      <c r="G45" s="195">
        <v>842263</v>
      </c>
    </row>
    <row r="46" spans="1:7">
      <c r="A46" s="223" t="s">
        <v>240</v>
      </c>
      <c r="B46" s="331" t="s">
        <v>237</v>
      </c>
      <c r="C46" s="331"/>
      <c r="D46" s="331"/>
      <c r="E46" s="331"/>
      <c r="F46" s="195">
        <v>0</v>
      </c>
      <c r="G46" s="195">
        <v>2632016</v>
      </c>
    </row>
    <row r="47" spans="1:7">
      <c r="A47" s="223" t="s">
        <v>241</v>
      </c>
      <c r="B47" s="219" t="s">
        <v>238</v>
      </c>
      <c r="C47" s="220"/>
      <c r="D47" s="220"/>
      <c r="E47" s="220"/>
      <c r="F47" s="195">
        <v>0</v>
      </c>
      <c r="G47" s="195">
        <v>159000</v>
      </c>
    </row>
    <row r="48" spans="1:7" ht="15.75">
      <c r="A48" s="223" t="s">
        <v>242</v>
      </c>
      <c r="B48" s="326" t="s">
        <v>226</v>
      </c>
      <c r="C48" s="327"/>
      <c r="D48" s="327"/>
      <c r="E48" s="327"/>
      <c r="F48" s="212">
        <v>1531000</v>
      </c>
      <c r="G48" s="212">
        <v>1531000</v>
      </c>
    </row>
    <row r="49" spans="1:7" ht="7.5" customHeight="1">
      <c r="A49" s="213"/>
      <c r="B49" s="326"/>
      <c r="C49" s="327"/>
      <c r="D49" s="327"/>
      <c r="E49" s="327"/>
      <c r="F49" s="212"/>
      <c r="G49" s="212"/>
    </row>
    <row r="50" spans="1:7" ht="15.75">
      <c r="A50" s="224" t="s">
        <v>243</v>
      </c>
      <c r="B50" s="221" t="s">
        <v>239</v>
      </c>
      <c r="C50" s="222"/>
      <c r="D50" s="222"/>
      <c r="E50" s="222"/>
      <c r="F50" s="197">
        <v>0</v>
      </c>
      <c r="G50" s="197">
        <v>2950000</v>
      </c>
    </row>
    <row r="51" spans="1:7" ht="15.75">
      <c r="A51" s="224" t="s">
        <v>244</v>
      </c>
      <c r="B51" s="326" t="s">
        <v>227</v>
      </c>
      <c r="C51" s="327"/>
      <c r="D51" s="327"/>
      <c r="E51" s="327"/>
      <c r="F51" s="212">
        <v>2000000</v>
      </c>
      <c r="G51" s="212">
        <v>2000000</v>
      </c>
    </row>
    <row r="52" spans="1:7" ht="12.75" customHeight="1">
      <c r="A52" s="213"/>
      <c r="B52" s="326"/>
      <c r="C52" s="327"/>
      <c r="D52" s="327"/>
      <c r="E52" s="327"/>
      <c r="F52" s="212"/>
      <c r="G52" s="212"/>
    </row>
    <row r="53" spans="1:7" ht="15.75">
      <c r="A53" s="223" t="s">
        <v>245</v>
      </c>
      <c r="B53" s="318" t="s">
        <v>229</v>
      </c>
      <c r="C53" s="318"/>
      <c r="D53" s="318"/>
      <c r="E53" s="318"/>
      <c r="F53" s="194">
        <f>SUM(F48+F39+F22+F14+F7+F51)</f>
        <v>22280000</v>
      </c>
      <c r="G53" s="194">
        <f>SUM(G48+G39+G22+G14+G7+G51+G50)</f>
        <v>29132000</v>
      </c>
    </row>
  </sheetData>
  <mergeCells count="39">
    <mergeCell ref="B49:E49"/>
    <mergeCell ref="B51:E51"/>
    <mergeCell ref="B52:E52"/>
    <mergeCell ref="B53:E53"/>
    <mergeCell ref="B6:E6"/>
    <mergeCell ref="B40:E40"/>
    <mergeCell ref="B41:E41"/>
    <mergeCell ref="B42:E42"/>
    <mergeCell ref="B43:E43"/>
    <mergeCell ref="B44:E44"/>
    <mergeCell ref="B48:E48"/>
    <mergeCell ref="B45:E45"/>
    <mergeCell ref="B46:E46"/>
    <mergeCell ref="B39:E39"/>
    <mergeCell ref="B9:E9"/>
    <mergeCell ref="B10:E10"/>
    <mergeCell ref="A2:G2"/>
    <mergeCell ref="A3:G3"/>
    <mergeCell ref="A4:G4"/>
    <mergeCell ref="B20:E20"/>
    <mergeCell ref="B35:E35"/>
    <mergeCell ref="B22:E22"/>
    <mergeCell ref="B23:E23"/>
    <mergeCell ref="B28:E28"/>
    <mergeCell ref="B29:E29"/>
    <mergeCell ref="B34:E34"/>
    <mergeCell ref="B15:E15"/>
    <mergeCell ref="B16:E16"/>
    <mergeCell ref="B17:E17"/>
    <mergeCell ref="B18:E18"/>
    <mergeCell ref="B19:E19"/>
    <mergeCell ref="B21:E21"/>
    <mergeCell ref="B11:E11"/>
    <mergeCell ref="B12:E12"/>
    <mergeCell ref="B13:E13"/>
    <mergeCell ref="B14:E14"/>
    <mergeCell ref="B5:E5"/>
    <mergeCell ref="B7:E7"/>
    <mergeCell ref="B8:E8"/>
  </mergeCells>
  <pageMargins left="0.51181102362204722" right="0.51181102362204722" top="0.74803149606299213" bottom="0.35433070866141736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A4" sqref="A4:G4"/>
    </sheetView>
  </sheetViews>
  <sheetFormatPr defaultRowHeight="15"/>
  <cols>
    <col min="1" max="1" width="3.5703125" style="3" bestFit="1" customWidth="1"/>
    <col min="2" max="4" width="9.140625" style="3"/>
    <col min="5" max="5" width="25.140625" style="3" customWidth="1"/>
    <col min="6" max="6" width="16.7109375" style="214" customWidth="1"/>
    <col min="7" max="7" width="16.7109375" style="3" customWidth="1"/>
    <col min="8" max="16384" width="9.140625" style="3"/>
  </cols>
  <sheetData>
    <row r="1" spans="1:7">
      <c r="G1" s="191" t="s">
        <v>246</v>
      </c>
    </row>
    <row r="2" spans="1:7">
      <c r="F2" s="191"/>
    </row>
    <row r="3" spans="1:7" ht="15.75">
      <c r="A3" s="320" t="s">
        <v>318</v>
      </c>
      <c r="B3" s="320"/>
      <c r="C3" s="320"/>
      <c r="D3" s="320"/>
      <c r="E3" s="320"/>
      <c r="F3" s="320"/>
      <c r="G3" s="320"/>
    </row>
    <row r="4" spans="1:7" ht="15.75">
      <c r="A4" s="320" t="s">
        <v>247</v>
      </c>
      <c r="B4" s="320"/>
      <c r="C4" s="320"/>
      <c r="D4" s="320"/>
      <c r="E4" s="320"/>
      <c r="F4" s="320"/>
      <c r="G4" s="320"/>
    </row>
    <row r="5" spans="1:7" ht="15.75">
      <c r="A5" s="320" t="s">
        <v>262</v>
      </c>
      <c r="B5" s="320"/>
      <c r="C5" s="320"/>
      <c r="D5" s="320"/>
      <c r="E5" s="320"/>
      <c r="F5" s="320"/>
      <c r="G5" s="320"/>
    </row>
    <row r="6" spans="1:7" ht="15.75">
      <c r="A6" s="192"/>
      <c r="B6" s="192"/>
      <c r="C6" s="192"/>
      <c r="D6" s="192"/>
      <c r="E6" s="192"/>
      <c r="F6" s="192"/>
    </row>
    <row r="7" spans="1:7">
      <c r="A7" s="193"/>
      <c r="B7" s="317" t="s">
        <v>134</v>
      </c>
      <c r="C7" s="317"/>
      <c r="D7" s="317"/>
      <c r="E7" s="317"/>
      <c r="F7" s="217" t="s">
        <v>135</v>
      </c>
      <c r="G7" s="217" t="s">
        <v>136</v>
      </c>
    </row>
    <row r="8" spans="1:7">
      <c r="A8" s="193"/>
      <c r="B8" s="328" t="s">
        <v>261</v>
      </c>
      <c r="C8" s="329"/>
      <c r="D8" s="329"/>
      <c r="E8" s="330"/>
      <c r="F8" s="217" t="s">
        <v>231</v>
      </c>
      <c r="G8" s="217" t="s">
        <v>232</v>
      </c>
    </row>
    <row r="9" spans="1:7" ht="15.75">
      <c r="A9" s="193" t="s">
        <v>9</v>
      </c>
      <c r="B9" s="318" t="s">
        <v>248</v>
      </c>
      <c r="C9" s="318"/>
      <c r="D9" s="318"/>
      <c r="E9" s="318"/>
      <c r="F9" s="194">
        <f>SUM(F10:F12)</f>
        <v>7984000</v>
      </c>
      <c r="G9" s="194">
        <f>SUM(G10:G12)</f>
        <v>10811000</v>
      </c>
    </row>
    <row r="10" spans="1:7">
      <c r="A10" s="193" t="s">
        <v>11</v>
      </c>
      <c r="B10" s="319" t="s">
        <v>249</v>
      </c>
      <c r="C10" s="319"/>
      <c r="D10" s="319"/>
      <c r="E10" s="319"/>
      <c r="F10" s="195">
        <v>4055000</v>
      </c>
      <c r="G10" s="195">
        <v>6830000</v>
      </c>
    </row>
    <row r="11" spans="1:7">
      <c r="A11" s="193" t="s">
        <v>13</v>
      </c>
      <c r="B11" s="319" t="s">
        <v>250</v>
      </c>
      <c r="C11" s="319"/>
      <c r="D11" s="319"/>
      <c r="E11" s="319"/>
      <c r="F11" s="195">
        <v>180000</v>
      </c>
      <c r="G11" s="195">
        <v>180000</v>
      </c>
    </row>
    <row r="12" spans="1:7">
      <c r="A12" s="193" t="s">
        <v>27</v>
      </c>
      <c r="B12" s="319" t="s">
        <v>251</v>
      </c>
      <c r="C12" s="319"/>
      <c r="D12" s="319"/>
      <c r="E12" s="319"/>
      <c r="F12" s="195">
        <v>3749000</v>
      </c>
      <c r="G12" s="195">
        <v>3801000</v>
      </c>
    </row>
    <row r="13" spans="1:7">
      <c r="A13" s="193"/>
      <c r="B13" s="311"/>
      <c r="C13" s="312"/>
      <c r="D13" s="312"/>
      <c r="E13" s="313"/>
      <c r="F13" s="196"/>
      <c r="G13" s="196"/>
    </row>
    <row r="14" spans="1:7" ht="15.75">
      <c r="A14" s="193" t="s">
        <v>42</v>
      </c>
      <c r="B14" s="314" t="s">
        <v>252</v>
      </c>
      <c r="C14" s="315"/>
      <c r="D14" s="315"/>
      <c r="E14" s="316"/>
      <c r="F14" s="197">
        <f>SUM(F15:F16)</f>
        <v>2054000</v>
      </c>
      <c r="G14" s="197">
        <f>SUM(G15:G18)</f>
        <v>2531000</v>
      </c>
    </row>
    <row r="15" spans="1:7" s="199" customFormat="1">
      <c r="A15" s="193" t="s">
        <v>44</v>
      </c>
      <c r="B15" s="325" t="s">
        <v>253</v>
      </c>
      <c r="C15" s="325"/>
      <c r="D15" s="325"/>
      <c r="E15" s="325"/>
      <c r="F15" s="198">
        <v>2054000</v>
      </c>
      <c r="G15" s="198">
        <v>2355000</v>
      </c>
    </row>
    <row r="16" spans="1:7">
      <c r="A16" s="193" t="s">
        <v>46</v>
      </c>
      <c r="B16" s="333" t="s">
        <v>263</v>
      </c>
      <c r="C16" s="325"/>
      <c r="D16" s="325"/>
      <c r="E16" s="325"/>
      <c r="F16" s="198"/>
      <c r="G16" s="198">
        <v>112000</v>
      </c>
    </row>
    <row r="17" spans="1:7">
      <c r="A17" s="193" t="s">
        <v>49</v>
      </c>
      <c r="B17" s="325" t="s">
        <v>254</v>
      </c>
      <c r="C17" s="325"/>
      <c r="D17" s="325"/>
      <c r="E17" s="325"/>
      <c r="F17" s="198">
        <v>30000</v>
      </c>
      <c r="G17" s="198">
        <v>30000</v>
      </c>
    </row>
    <row r="18" spans="1:7">
      <c r="A18" s="193" t="s">
        <v>52</v>
      </c>
      <c r="B18" s="333" t="s">
        <v>264</v>
      </c>
      <c r="C18" s="325"/>
      <c r="D18" s="325"/>
      <c r="E18" s="325"/>
      <c r="F18" s="198"/>
      <c r="G18" s="198">
        <v>34000</v>
      </c>
    </row>
    <row r="19" spans="1:7">
      <c r="A19" s="193"/>
      <c r="B19" s="319"/>
      <c r="C19" s="319"/>
      <c r="D19" s="319"/>
      <c r="E19" s="319"/>
      <c r="F19" s="195"/>
      <c r="G19" s="195"/>
    </row>
    <row r="20" spans="1:7" ht="15.75">
      <c r="A20" s="223" t="s">
        <v>54</v>
      </c>
      <c r="B20" s="314" t="s">
        <v>255</v>
      </c>
      <c r="C20" s="315"/>
      <c r="D20" s="315"/>
      <c r="E20" s="316"/>
      <c r="F20" s="197">
        <v>6066000</v>
      </c>
      <c r="G20" s="197">
        <v>6265000</v>
      </c>
    </row>
    <row r="21" spans="1:7">
      <c r="A21" s="193"/>
      <c r="B21" s="311"/>
      <c r="C21" s="312"/>
      <c r="D21" s="312"/>
      <c r="E21" s="313"/>
      <c r="F21" s="196"/>
      <c r="G21" s="196"/>
    </row>
    <row r="22" spans="1:7" ht="15.75">
      <c r="A22" s="223" t="s">
        <v>56</v>
      </c>
      <c r="B22" s="314" t="s">
        <v>256</v>
      </c>
      <c r="C22" s="315"/>
      <c r="D22" s="315"/>
      <c r="E22" s="316"/>
      <c r="F22" s="197">
        <v>596000</v>
      </c>
      <c r="G22" s="197">
        <v>596000</v>
      </c>
    </row>
    <row r="23" spans="1:7" s="199" customFormat="1">
      <c r="A23" s="193"/>
      <c r="B23" s="325"/>
      <c r="C23" s="325"/>
      <c r="D23" s="325"/>
      <c r="E23" s="325"/>
      <c r="F23" s="198"/>
      <c r="G23" s="198"/>
    </row>
    <row r="24" spans="1:7" ht="15.75">
      <c r="A24" s="223" t="s">
        <v>60</v>
      </c>
      <c r="B24" s="314" t="s">
        <v>257</v>
      </c>
      <c r="C24" s="315"/>
      <c r="D24" s="315"/>
      <c r="E24" s="316"/>
      <c r="F24" s="197">
        <v>2208000</v>
      </c>
      <c r="G24" s="197">
        <v>2187000</v>
      </c>
    </row>
    <row r="25" spans="1:7" s="209" customFormat="1">
      <c r="A25" s="193"/>
      <c r="B25" s="205"/>
      <c r="C25" s="210"/>
      <c r="D25" s="210"/>
      <c r="E25" s="211"/>
      <c r="F25" s="198"/>
      <c r="G25" s="198"/>
    </row>
    <row r="26" spans="1:7" ht="15.75">
      <c r="A26" s="223" t="s">
        <v>62</v>
      </c>
      <c r="B26" s="314" t="s">
        <v>258</v>
      </c>
      <c r="C26" s="315"/>
      <c r="D26" s="315"/>
      <c r="E26" s="316"/>
      <c r="F26" s="197">
        <f>SUM(F27)</f>
        <v>3342000</v>
      </c>
      <c r="G26" s="197">
        <f>SUM(G27:G28)</f>
        <v>6742000</v>
      </c>
    </row>
    <row r="27" spans="1:7">
      <c r="A27" s="223" t="s">
        <v>64</v>
      </c>
      <c r="B27" s="325" t="s">
        <v>259</v>
      </c>
      <c r="C27" s="319"/>
      <c r="D27" s="319"/>
      <c r="E27" s="319"/>
      <c r="F27" s="195">
        <v>3342000</v>
      </c>
      <c r="G27" s="195">
        <v>3342000</v>
      </c>
    </row>
    <row r="28" spans="1:7">
      <c r="A28" s="223" t="s">
        <v>66</v>
      </c>
      <c r="B28" s="333" t="s">
        <v>172</v>
      </c>
      <c r="C28" s="319"/>
      <c r="D28" s="319"/>
      <c r="E28" s="319"/>
      <c r="F28" s="195">
        <v>0</v>
      </c>
      <c r="G28" s="195">
        <v>3400000</v>
      </c>
    </row>
    <row r="29" spans="1:7">
      <c r="F29" s="225"/>
    </row>
    <row r="30" spans="1:7" ht="15.75">
      <c r="A30" s="223" t="s">
        <v>68</v>
      </c>
      <c r="B30" s="318" t="s">
        <v>260</v>
      </c>
      <c r="C30" s="318"/>
      <c r="D30" s="318"/>
      <c r="E30" s="318"/>
      <c r="F30" s="194">
        <f>SUM(F26+F24+F22+F20+F14+F9)</f>
        <v>22250000</v>
      </c>
      <c r="G30" s="194">
        <f>SUM(G26+G24+G22+G20+G14+G9)</f>
        <v>29132000</v>
      </c>
    </row>
  </sheetData>
  <mergeCells count="25">
    <mergeCell ref="B26:E26"/>
    <mergeCell ref="B27:E27"/>
    <mergeCell ref="B30:E30"/>
    <mergeCell ref="B8:E8"/>
    <mergeCell ref="A3:G3"/>
    <mergeCell ref="A4:G4"/>
    <mergeCell ref="A5:G5"/>
    <mergeCell ref="B17:E17"/>
    <mergeCell ref="B18:E18"/>
    <mergeCell ref="B28:E28"/>
    <mergeCell ref="B19:E19"/>
    <mergeCell ref="B20:E20"/>
    <mergeCell ref="B21:E21"/>
    <mergeCell ref="B22:E22"/>
    <mergeCell ref="B23:E23"/>
    <mergeCell ref="B24:E24"/>
    <mergeCell ref="B16:E16"/>
    <mergeCell ref="B7:E7"/>
    <mergeCell ref="B9:E9"/>
    <mergeCell ref="B10:E10"/>
    <mergeCell ref="B11:E11"/>
    <mergeCell ref="B12:E12"/>
    <mergeCell ref="B13:E13"/>
    <mergeCell ref="B14:E14"/>
    <mergeCell ref="B15:E15"/>
  </mergeCells>
  <pageMargins left="0.51181102362204722" right="0.51181102362204722" top="0.74803149606299213" bottom="0.35433070866141736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F25"/>
  <sheetViews>
    <sheetView zoomScaleNormal="100" workbookViewId="0">
      <selection activeCell="B15" sqref="B15:D15"/>
    </sheetView>
  </sheetViews>
  <sheetFormatPr defaultRowHeight="15"/>
  <cols>
    <col min="1" max="1" width="4.85546875" style="3" customWidth="1"/>
    <col min="2" max="4" width="15.7109375" style="3" customWidth="1"/>
    <col min="5" max="5" width="15.140625" style="3" customWidth="1"/>
    <col min="6" max="6" width="13.85546875" style="3" customWidth="1"/>
    <col min="7" max="16384" width="9.140625" style="3"/>
  </cols>
  <sheetData>
    <row r="3" spans="1:6">
      <c r="F3" s="226" t="s">
        <v>306</v>
      </c>
    </row>
    <row r="6" spans="1:6" ht="15.75">
      <c r="A6" s="320" t="s">
        <v>318</v>
      </c>
      <c r="B6" s="320"/>
      <c r="C6" s="320"/>
      <c r="D6" s="320"/>
      <c r="E6" s="320"/>
      <c r="F6" s="320"/>
    </row>
    <row r="7" spans="1:6" ht="8.25" customHeight="1">
      <c r="A7" s="192"/>
      <c r="B7" s="192"/>
      <c r="C7" s="192"/>
      <c r="D7" s="192"/>
      <c r="E7" s="192"/>
    </row>
    <row r="8" spans="1:6" ht="16.5" customHeight="1">
      <c r="A8" s="340" t="s">
        <v>307</v>
      </c>
      <c r="B8" s="340"/>
      <c r="C8" s="340"/>
      <c r="D8" s="340"/>
      <c r="E8" s="340"/>
      <c r="F8" s="340"/>
    </row>
    <row r="9" spans="1:6" ht="16.5" customHeight="1">
      <c r="A9" s="340" t="s">
        <v>317</v>
      </c>
      <c r="B9" s="340"/>
      <c r="C9" s="340"/>
      <c r="D9" s="340"/>
      <c r="E9" s="340"/>
      <c r="F9" s="340"/>
    </row>
    <row r="11" spans="1:6">
      <c r="A11" s="215"/>
      <c r="B11" s="336" t="s">
        <v>134</v>
      </c>
      <c r="C11" s="336"/>
      <c r="D11" s="336"/>
      <c r="E11" s="236" t="s">
        <v>135</v>
      </c>
      <c r="F11" s="236" t="s">
        <v>136</v>
      </c>
    </row>
    <row r="12" spans="1:6">
      <c r="A12" s="215"/>
      <c r="B12" s="336" t="s">
        <v>2</v>
      </c>
      <c r="C12" s="336"/>
      <c r="D12" s="336"/>
      <c r="E12" s="236" t="s">
        <v>231</v>
      </c>
      <c r="F12" s="236" t="s">
        <v>232</v>
      </c>
    </row>
    <row r="13" spans="1:6">
      <c r="A13" s="215"/>
      <c r="B13" s="337"/>
      <c r="C13" s="338"/>
      <c r="D13" s="339"/>
      <c r="E13" s="215"/>
      <c r="F13" s="215"/>
    </row>
    <row r="14" spans="1:6">
      <c r="A14" s="215" t="s">
        <v>9</v>
      </c>
      <c r="B14" s="335" t="s">
        <v>308</v>
      </c>
      <c r="C14" s="335"/>
      <c r="D14" s="335"/>
      <c r="E14" s="253">
        <f>SUM(E15)</f>
        <v>410000</v>
      </c>
      <c r="F14" s="253">
        <f>SUM(F15)</f>
        <v>391000</v>
      </c>
    </row>
    <row r="15" spans="1:6">
      <c r="A15" s="215" t="s">
        <v>11</v>
      </c>
      <c r="B15" s="341" t="s">
        <v>309</v>
      </c>
      <c r="C15" s="342"/>
      <c r="D15" s="342"/>
      <c r="E15" s="231">
        <v>410000</v>
      </c>
      <c r="F15" s="231">
        <v>391000</v>
      </c>
    </row>
    <row r="16" spans="1:6">
      <c r="A16" s="215"/>
      <c r="B16" s="334"/>
      <c r="C16" s="334"/>
      <c r="D16" s="334"/>
      <c r="E16" s="227"/>
      <c r="F16" s="227"/>
    </row>
    <row r="17" spans="1:6">
      <c r="A17" s="215" t="s">
        <v>13</v>
      </c>
      <c r="B17" s="335" t="s">
        <v>310</v>
      </c>
      <c r="C17" s="335"/>
      <c r="D17" s="335"/>
      <c r="E17" s="253">
        <f>SUM(E18:E21)</f>
        <v>186000</v>
      </c>
      <c r="F17" s="253">
        <f>SUM(F18:F21)</f>
        <v>205000</v>
      </c>
    </row>
    <row r="18" spans="1:6">
      <c r="A18" s="215" t="s">
        <v>27</v>
      </c>
      <c r="B18" s="334" t="s">
        <v>311</v>
      </c>
      <c r="C18" s="334"/>
      <c r="D18" s="334"/>
      <c r="E18" s="227">
        <v>20000</v>
      </c>
      <c r="F18" s="227">
        <v>20000</v>
      </c>
    </row>
    <row r="19" spans="1:6">
      <c r="A19" s="215" t="s">
        <v>42</v>
      </c>
      <c r="B19" s="334" t="s">
        <v>312</v>
      </c>
      <c r="C19" s="334"/>
      <c r="D19" s="334"/>
      <c r="E19" s="227">
        <v>40000</v>
      </c>
      <c r="F19" s="227">
        <v>40000</v>
      </c>
    </row>
    <row r="20" spans="1:6">
      <c r="A20" s="215" t="s">
        <v>44</v>
      </c>
      <c r="B20" s="341" t="s">
        <v>313</v>
      </c>
      <c r="C20" s="342"/>
      <c r="D20" s="343"/>
      <c r="E20" s="227">
        <v>26000</v>
      </c>
      <c r="F20" s="227">
        <v>45000</v>
      </c>
    </row>
    <row r="21" spans="1:6">
      <c r="A21" s="215" t="s">
        <v>46</v>
      </c>
      <c r="B21" s="344" t="s">
        <v>314</v>
      </c>
      <c r="C21" s="345"/>
      <c r="D21" s="346"/>
      <c r="E21" s="227">
        <f>SUM(E22:E22)</f>
        <v>100000</v>
      </c>
      <c r="F21" s="227">
        <f>SUM(F22:F22)</f>
        <v>100000</v>
      </c>
    </row>
    <row r="22" spans="1:6">
      <c r="A22" s="215" t="s">
        <v>49</v>
      </c>
      <c r="B22" s="347" t="s">
        <v>315</v>
      </c>
      <c r="C22" s="348"/>
      <c r="D22" s="349"/>
      <c r="E22" s="254">
        <v>100000</v>
      </c>
      <c r="F22" s="254">
        <v>100000</v>
      </c>
    </row>
    <row r="23" spans="1:6">
      <c r="A23" s="215"/>
      <c r="B23" s="334"/>
      <c r="C23" s="334"/>
      <c r="D23" s="334"/>
      <c r="E23" s="227"/>
      <c r="F23" s="227"/>
    </row>
    <row r="24" spans="1:6" ht="15" customHeight="1">
      <c r="A24" s="216" t="s">
        <v>52</v>
      </c>
      <c r="B24" s="350" t="s">
        <v>316</v>
      </c>
      <c r="C24" s="351"/>
      <c r="D24" s="352"/>
      <c r="E24" s="233">
        <f>SUM(E17+E14)</f>
        <v>596000</v>
      </c>
      <c r="F24" s="233">
        <f>SUM(F17+F14)</f>
        <v>596000</v>
      </c>
    </row>
    <row r="25" spans="1:6" ht="18.75">
      <c r="A25" s="230"/>
      <c r="B25" s="234"/>
      <c r="C25" s="234"/>
      <c r="D25" s="234"/>
      <c r="E25" s="235"/>
    </row>
  </sheetData>
  <mergeCells count="17">
    <mergeCell ref="B20:D20"/>
    <mergeCell ref="B21:D21"/>
    <mergeCell ref="B22:D22"/>
    <mergeCell ref="B23:D23"/>
    <mergeCell ref="B24:D24"/>
    <mergeCell ref="A6:F6"/>
    <mergeCell ref="A8:F8"/>
    <mergeCell ref="A9:F9"/>
    <mergeCell ref="B14:D14"/>
    <mergeCell ref="B15:D15"/>
    <mergeCell ref="B16:D16"/>
    <mergeCell ref="B17:D17"/>
    <mergeCell ref="B18:D18"/>
    <mergeCell ref="B19:D19"/>
    <mergeCell ref="B11:D11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F29"/>
  <sheetViews>
    <sheetView zoomScaleNormal="100" workbookViewId="0">
      <selection activeCell="B16" sqref="B16:D16"/>
    </sheetView>
  </sheetViews>
  <sheetFormatPr defaultRowHeight="15"/>
  <cols>
    <col min="1" max="1" width="4.85546875" style="3" customWidth="1"/>
    <col min="2" max="4" width="15.7109375" style="3" customWidth="1"/>
    <col min="5" max="5" width="15.140625" style="3" customWidth="1"/>
    <col min="6" max="6" width="13.7109375" style="3" customWidth="1"/>
    <col min="7" max="16384" width="9.140625" style="3"/>
  </cols>
  <sheetData>
    <row r="3" spans="1:6">
      <c r="F3" s="226" t="s">
        <v>265</v>
      </c>
    </row>
    <row r="6" spans="1:6" ht="15.75">
      <c r="A6" s="320" t="s">
        <v>318</v>
      </c>
      <c r="B6" s="320"/>
      <c r="C6" s="320"/>
      <c r="D6" s="320"/>
      <c r="E6" s="320"/>
      <c r="F6" s="320"/>
    </row>
    <row r="7" spans="1:6" ht="9.75" customHeight="1">
      <c r="A7" s="192"/>
      <c r="B7" s="192"/>
      <c r="C7" s="192"/>
      <c r="D7" s="192"/>
      <c r="E7" s="192"/>
    </row>
    <row r="8" spans="1:6" ht="15" customHeight="1">
      <c r="A8" s="340" t="s">
        <v>266</v>
      </c>
      <c r="B8" s="340"/>
      <c r="C8" s="340"/>
      <c r="D8" s="340"/>
      <c r="E8" s="340"/>
      <c r="F8" s="340"/>
    </row>
    <row r="9" spans="1:6" ht="15" customHeight="1">
      <c r="A9" s="340" t="s">
        <v>280</v>
      </c>
      <c r="B9" s="340"/>
      <c r="C9" s="340"/>
      <c r="D9" s="340"/>
      <c r="E9" s="340"/>
      <c r="F9" s="340"/>
    </row>
    <row r="10" spans="1:6" ht="15" customHeight="1">
      <c r="A10" s="340" t="s">
        <v>267</v>
      </c>
      <c r="B10" s="340"/>
      <c r="C10" s="340"/>
      <c r="D10" s="340"/>
      <c r="E10" s="340"/>
      <c r="F10" s="340"/>
    </row>
    <row r="12" spans="1:6">
      <c r="A12" s="215"/>
      <c r="B12" s="336" t="s">
        <v>134</v>
      </c>
      <c r="C12" s="336"/>
      <c r="D12" s="336"/>
      <c r="E12" s="236" t="s">
        <v>135</v>
      </c>
      <c r="F12" s="236" t="s">
        <v>136</v>
      </c>
    </row>
    <row r="13" spans="1:6">
      <c r="A13" s="215"/>
      <c r="B13" s="336" t="s">
        <v>2</v>
      </c>
      <c r="C13" s="336"/>
      <c r="D13" s="336"/>
      <c r="E13" s="236" t="s">
        <v>231</v>
      </c>
      <c r="F13" s="236" t="s">
        <v>232</v>
      </c>
    </row>
    <row r="14" spans="1:6">
      <c r="A14" s="215"/>
      <c r="B14" s="337"/>
      <c r="C14" s="338"/>
      <c r="D14" s="339"/>
      <c r="E14" s="215"/>
      <c r="F14" s="215"/>
    </row>
    <row r="15" spans="1:6">
      <c r="A15" s="215" t="s">
        <v>9</v>
      </c>
      <c r="B15" s="334" t="s">
        <v>269</v>
      </c>
      <c r="C15" s="334"/>
      <c r="D15" s="334"/>
      <c r="E15" s="227">
        <v>153216</v>
      </c>
      <c r="F15" s="227">
        <v>153216</v>
      </c>
    </row>
    <row r="16" spans="1:6">
      <c r="A16" s="215" t="s">
        <v>11</v>
      </c>
      <c r="B16" s="334" t="s">
        <v>270</v>
      </c>
      <c r="C16" s="334"/>
      <c r="D16" s="334"/>
      <c r="E16" s="227">
        <v>136800</v>
      </c>
      <c r="F16" s="227">
        <v>140400</v>
      </c>
    </row>
    <row r="17" spans="1:6">
      <c r="A17" s="215" t="s">
        <v>13</v>
      </c>
      <c r="B17" s="228" t="s">
        <v>271</v>
      </c>
      <c r="C17" s="229"/>
      <c r="D17" s="229"/>
      <c r="E17" s="227">
        <v>68400</v>
      </c>
      <c r="F17" s="227">
        <v>68400</v>
      </c>
    </row>
    <row r="18" spans="1:6">
      <c r="A18" s="215" t="s">
        <v>27</v>
      </c>
      <c r="B18" s="341" t="s">
        <v>272</v>
      </c>
      <c r="C18" s="342"/>
      <c r="D18" s="342"/>
      <c r="E18" s="231">
        <v>15000</v>
      </c>
      <c r="F18" s="231">
        <v>15000</v>
      </c>
    </row>
    <row r="19" spans="1:6">
      <c r="A19" s="215" t="s">
        <v>42</v>
      </c>
      <c r="B19" s="334" t="s">
        <v>273</v>
      </c>
      <c r="C19" s="334"/>
      <c r="D19" s="334"/>
      <c r="E19" s="227">
        <v>10000</v>
      </c>
      <c r="F19" s="227">
        <v>10000</v>
      </c>
    </row>
    <row r="20" spans="1:6">
      <c r="A20" s="215" t="s">
        <v>44</v>
      </c>
      <c r="B20" s="334" t="s">
        <v>274</v>
      </c>
      <c r="C20" s="334"/>
      <c r="D20" s="334"/>
      <c r="E20" s="227">
        <v>228600</v>
      </c>
      <c r="F20" s="227">
        <v>228600</v>
      </c>
    </row>
    <row r="21" spans="1:6">
      <c r="A21" s="215" t="s">
        <v>46</v>
      </c>
      <c r="B21" s="334" t="s">
        <v>275</v>
      </c>
      <c r="C21" s="334"/>
      <c r="D21" s="334"/>
      <c r="E21" s="227">
        <v>500000</v>
      </c>
      <c r="F21" s="227">
        <v>500000</v>
      </c>
    </row>
    <row r="22" spans="1:6">
      <c r="A22" s="215" t="s">
        <v>49</v>
      </c>
      <c r="B22" s="232" t="s">
        <v>276</v>
      </c>
      <c r="C22" s="232"/>
      <c r="D22" s="232"/>
      <c r="E22" s="227">
        <v>100000</v>
      </c>
      <c r="F22" s="227">
        <v>100000</v>
      </c>
    </row>
    <row r="23" spans="1:6">
      <c r="A23" s="215" t="s">
        <v>52</v>
      </c>
      <c r="B23" s="334" t="s">
        <v>277</v>
      </c>
      <c r="C23" s="334"/>
      <c r="D23" s="334"/>
      <c r="E23" s="227">
        <v>984760</v>
      </c>
      <c r="F23" s="227">
        <v>801815</v>
      </c>
    </row>
    <row r="24" spans="1:6">
      <c r="A24" s="215" t="s">
        <v>54</v>
      </c>
      <c r="B24" s="353" t="s">
        <v>278</v>
      </c>
      <c r="C24" s="334"/>
      <c r="D24" s="334"/>
      <c r="E24" s="227">
        <v>10700</v>
      </c>
      <c r="F24" s="227">
        <v>10700</v>
      </c>
    </row>
    <row r="25" spans="1:6">
      <c r="A25" s="215" t="s">
        <v>56</v>
      </c>
      <c r="B25" s="239" t="s">
        <v>283</v>
      </c>
      <c r="C25" s="229"/>
      <c r="D25" s="238"/>
      <c r="E25" s="215"/>
      <c r="F25" s="227">
        <v>34200</v>
      </c>
    </row>
    <row r="26" spans="1:6">
      <c r="A26" s="215" t="s">
        <v>60</v>
      </c>
      <c r="B26" s="237" t="s">
        <v>281</v>
      </c>
      <c r="C26" s="229"/>
      <c r="D26" s="238"/>
      <c r="E26" s="215"/>
      <c r="F26" s="227">
        <v>22500</v>
      </c>
    </row>
    <row r="27" spans="1:6">
      <c r="A27" s="215" t="s">
        <v>62</v>
      </c>
      <c r="B27" s="237" t="s">
        <v>282</v>
      </c>
      <c r="C27" s="229"/>
      <c r="D27" s="238"/>
      <c r="E27" s="215"/>
      <c r="F27" s="227">
        <v>4560</v>
      </c>
    </row>
    <row r="28" spans="1:6" ht="23.25" customHeight="1">
      <c r="A28" s="215" t="s">
        <v>56</v>
      </c>
      <c r="B28" s="354" t="s">
        <v>279</v>
      </c>
      <c r="C28" s="355"/>
      <c r="D28" s="356"/>
      <c r="E28" s="233">
        <v>2208000</v>
      </c>
      <c r="F28" s="233">
        <f>SUM(F15:F27)</f>
        <v>2089391</v>
      </c>
    </row>
    <row r="29" spans="1:6" ht="18.75">
      <c r="A29" s="230"/>
      <c r="B29" s="234"/>
      <c r="C29" s="234"/>
      <c r="D29" s="234"/>
      <c r="E29" s="235"/>
    </row>
  </sheetData>
  <mergeCells count="16">
    <mergeCell ref="B21:D21"/>
    <mergeCell ref="B23:D23"/>
    <mergeCell ref="B24:D24"/>
    <mergeCell ref="B28:D28"/>
    <mergeCell ref="A6:F6"/>
    <mergeCell ref="A8:F8"/>
    <mergeCell ref="A9:F9"/>
    <mergeCell ref="A10:F10"/>
    <mergeCell ref="B14:D14"/>
    <mergeCell ref="B15:D15"/>
    <mergeCell ref="B16:D16"/>
    <mergeCell ref="B18:D18"/>
    <mergeCell ref="B19:D19"/>
    <mergeCell ref="B20:D20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F26"/>
  <sheetViews>
    <sheetView tabSelected="1" topLeftCell="A2" zoomScaleNormal="100" workbookViewId="0">
      <selection activeCell="A7" sqref="A7"/>
    </sheetView>
  </sheetViews>
  <sheetFormatPr defaultRowHeight="15"/>
  <cols>
    <col min="1" max="1" width="4.85546875" style="3" customWidth="1"/>
    <col min="2" max="3" width="9.140625" style="3"/>
    <col min="4" max="4" width="28.5703125" style="3" customWidth="1"/>
    <col min="5" max="5" width="15.140625" style="3" customWidth="1"/>
    <col min="6" max="6" width="16" style="3" customWidth="1"/>
    <col min="7" max="16384" width="9.140625" style="3"/>
  </cols>
  <sheetData>
    <row r="3" spans="1:6">
      <c r="F3" s="226" t="s">
        <v>284</v>
      </c>
    </row>
    <row r="6" spans="1:6" ht="15.75">
      <c r="A6" s="320" t="s">
        <v>318</v>
      </c>
      <c r="B6" s="320"/>
      <c r="C6" s="320"/>
      <c r="D6" s="320"/>
      <c r="E6" s="320"/>
      <c r="F6" s="320"/>
    </row>
    <row r="7" spans="1:6" ht="9.75" customHeight="1">
      <c r="A7" s="192"/>
      <c r="B7" s="192"/>
      <c r="C7" s="192"/>
      <c r="D7" s="192"/>
      <c r="E7" s="192"/>
    </row>
    <row r="8" spans="1:6" ht="15" customHeight="1">
      <c r="A8" s="340" t="s">
        <v>266</v>
      </c>
      <c r="B8" s="340"/>
      <c r="C8" s="340"/>
      <c r="D8" s="340"/>
      <c r="E8" s="340"/>
      <c r="F8" s="340"/>
    </row>
    <row r="9" spans="1:6" ht="15" customHeight="1">
      <c r="A9" s="340" t="s">
        <v>293</v>
      </c>
      <c r="B9" s="340"/>
      <c r="C9" s="340"/>
      <c r="D9" s="340"/>
      <c r="E9" s="340"/>
      <c r="F9" s="340"/>
    </row>
    <row r="10" spans="1:6" ht="15" customHeight="1">
      <c r="A10" s="340"/>
      <c r="B10" s="340"/>
      <c r="C10" s="340"/>
      <c r="D10" s="340"/>
      <c r="E10" s="340"/>
    </row>
    <row r="12" spans="1:6">
      <c r="A12" s="215"/>
      <c r="B12" s="358" t="s">
        <v>134</v>
      </c>
      <c r="C12" s="358"/>
      <c r="D12" s="358"/>
      <c r="E12" s="243" t="s">
        <v>135</v>
      </c>
      <c r="F12" s="243" t="s">
        <v>136</v>
      </c>
    </row>
    <row r="13" spans="1:6">
      <c r="A13" s="215"/>
      <c r="B13" s="358" t="s">
        <v>2</v>
      </c>
      <c r="C13" s="358"/>
      <c r="D13" s="358"/>
      <c r="E13" s="243" t="s">
        <v>231</v>
      </c>
      <c r="F13" s="243" t="s">
        <v>232</v>
      </c>
    </row>
    <row r="14" spans="1:6">
      <c r="A14" s="215"/>
      <c r="B14" s="337"/>
      <c r="C14" s="338"/>
      <c r="D14" s="339"/>
      <c r="E14" s="215"/>
      <c r="F14" s="215"/>
    </row>
    <row r="15" spans="1:6">
      <c r="A15" s="215" t="s">
        <v>9</v>
      </c>
      <c r="B15" s="240" t="s">
        <v>285</v>
      </c>
      <c r="C15" s="241"/>
      <c r="D15" s="242"/>
      <c r="E15" s="215"/>
      <c r="F15" s="215"/>
    </row>
    <row r="16" spans="1:6">
      <c r="A16" s="215" t="s">
        <v>11</v>
      </c>
      <c r="B16" s="353" t="s">
        <v>286</v>
      </c>
      <c r="C16" s="334"/>
      <c r="D16" s="334"/>
      <c r="E16" s="227">
        <v>642000</v>
      </c>
      <c r="F16" s="227">
        <v>642000</v>
      </c>
    </row>
    <row r="17" spans="1:6">
      <c r="A17" s="215" t="s">
        <v>13</v>
      </c>
      <c r="B17" s="357" t="s">
        <v>287</v>
      </c>
      <c r="C17" s="342"/>
      <c r="D17" s="343"/>
      <c r="E17" s="227">
        <v>2700000</v>
      </c>
      <c r="F17" s="227">
        <v>2700000</v>
      </c>
    </row>
    <row r="18" spans="1:6">
      <c r="A18" s="215"/>
      <c r="B18" s="237"/>
      <c r="C18" s="229"/>
      <c r="D18" s="238"/>
      <c r="E18" s="227"/>
      <c r="F18" s="227"/>
    </row>
    <row r="19" spans="1:6">
      <c r="A19" s="244" t="s">
        <v>27</v>
      </c>
      <c r="B19" s="240" t="s">
        <v>288</v>
      </c>
      <c r="C19" s="229"/>
      <c r="D19" s="238"/>
      <c r="E19" s="227"/>
      <c r="F19" s="227"/>
    </row>
    <row r="20" spans="1:6">
      <c r="A20" s="244" t="s">
        <v>42</v>
      </c>
      <c r="B20" s="239" t="s">
        <v>289</v>
      </c>
      <c r="C20" s="229"/>
      <c r="D20" s="238"/>
      <c r="E20" s="227">
        <v>0</v>
      </c>
      <c r="F20" s="227">
        <v>500000</v>
      </c>
    </row>
    <row r="21" spans="1:6">
      <c r="A21" s="244" t="s">
        <v>44</v>
      </c>
      <c r="B21" s="239" t="s">
        <v>292</v>
      </c>
      <c r="C21" s="229"/>
      <c r="D21" s="238"/>
      <c r="E21" s="227">
        <v>0</v>
      </c>
      <c r="F21" s="227">
        <v>781684</v>
      </c>
    </row>
    <row r="22" spans="1:6">
      <c r="A22" s="244" t="s">
        <v>46</v>
      </c>
      <c r="B22" s="239" t="s">
        <v>290</v>
      </c>
      <c r="C22" s="229"/>
      <c r="D22" s="238"/>
      <c r="E22" s="227">
        <v>0</v>
      </c>
      <c r="F22" s="227">
        <v>1668316</v>
      </c>
    </row>
    <row r="23" spans="1:6">
      <c r="A23" s="244" t="s">
        <v>49</v>
      </c>
      <c r="B23" s="239" t="s">
        <v>291</v>
      </c>
      <c r="C23" s="229"/>
      <c r="D23" s="238"/>
      <c r="E23" s="227">
        <v>0</v>
      </c>
      <c r="F23" s="227">
        <v>450000</v>
      </c>
    </row>
    <row r="24" spans="1:6">
      <c r="A24" s="215"/>
      <c r="B24" s="237"/>
      <c r="C24" s="229"/>
      <c r="D24" s="238"/>
      <c r="E24" s="227"/>
      <c r="F24" s="227"/>
    </row>
    <row r="25" spans="1:6" ht="23.25" customHeight="1">
      <c r="A25" s="244" t="s">
        <v>52</v>
      </c>
      <c r="B25" s="354" t="s">
        <v>279</v>
      </c>
      <c r="C25" s="355"/>
      <c r="D25" s="356"/>
      <c r="E25" s="233">
        <f>SUM(E16:E17)</f>
        <v>3342000</v>
      </c>
      <c r="F25" s="233">
        <f>SUM(F16:F23)</f>
        <v>6742000</v>
      </c>
    </row>
    <row r="26" spans="1:6" ht="18.75">
      <c r="A26" s="230"/>
      <c r="B26" s="234"/>
      <c r="C26" s="234"/>
      <c r="D26" s="234"/>
      <c r="E26" s="235"/>
    </row>
  </sheetData>
  <mergeCells count="10">
    <mergeCell ref="B14:D14"/>
    <mergeCell ref="B16:D16"/>
    <mergeCell ref="B17:D17"/>
    <mergeCell ref="B25:D25"/>
    <mergeCell ref="A6:F6"/>
    <mergeCell ref="A8:F8"/>
    <mergeCell ref="A9:F9"/>
    <mergeCell ref="A10:E10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I19"/>
  <sheetViews>
    <sheetView workbookViewId="0">
      <selection activeCell="A7" sqref="A7:H7"/>
    </sheetView>
  </sheetViews>
  <sheetFormatPr defaultRowHeight="12.75"/>
  <cols>
    <col min="1" max="1" width="5.85546875" style="245" customWidth="1"/>
    <col min="2" max="2" width="25.42578125" style="245" customWidth="1"/>
    <col min="3" max="8" width="10.7109375" style="245" customWidth="1"/>
    <col min="9" max="16384" width="9.140625" style="245"/>
  </cols>
  <sheetData>
    <row r="4" spans="1:9">
      <c r="H4" s="246" t="s">
        <v>294</v>
      </c>
    </row>
    <row r="6" spans="1:9" ht="15.75">
      <c r="A6" s="320" t="s">
        <v>318</v>
      </c>
      <c r="B6" s="320"/>
      <c r="C6" s="320"/>
      <c r="D6" s="320"/>
      <c r="E6" s="320"/>
      <c r="F6" s="320"/>
      <c r="G6" s="320"/>
      <c r="H6" s="320"/>
      <c r="I6" s="218"/>
    </row>
    <row r="7" spans="1:9" ht="15.75">
      <c r="A7" s="320" t="s">
        <v>304</v>
      </c>
      <c r="B7" s="320"/>
      <c r="C7" s="320"/>
      <c r="D7" s="320"/>
      <c r="E7" s="320"/>
      <c r="F7" s="320"/>
      <c r="G7" s="320"/>
      <c r="H7" s="320"/>
      <c r="I7" s="218"/>
    </row>
    <row r="10" spans="1:9" ht="15" customHeight="1">
      <c r="B10" s="247" t="s">
        <v>134</v>
      </c>
      <c r="C10" s="247" t="s">
        <v>135</v>
      </c>
      <c r="D10" s="247" t="s">
        <v>136</v>
      </c>
      <c r="E10" s="247" t="s">
        <v>137</v>
      </c>
      <c r="F10" s="247" t="s">
        <v>138</v>
      </c>
      <c r="G10" s="247" t="s">
        <v>139</v>
      </c>
      <c r="H10" s="247" t="s">
        <v>140</v>
      </c>
    </row>
    <row r="11" spans="1:9" ht="15" customHeight="1">
      <c r="A11" s="359" t="s">
        <v>1</v>
      </c>
      <c r="B11" s="359" t="s">
        <v>2</v>
      </c>
      <c r="C11" s="361" t="s">
        <v>295</v>
      </c>
      <c r="D11" s="362"/>
      <c r="E11" s="361" t="s">
        <v>296</v>
      </c>
      <c r="F11" s="362"/>
      <c r="G11" s="361" t="s">
        <v>297</v>
      </c>
      <c r="H11" s="362"/>
    </row>
    <row r="12" spans="1:9" ht="15" customHeight="1">
      <c r="A12" s="360"/>
      <c r="B12" s="360"/>
      <c r="C12" s="248" t="s">
        <v>268</v>
      </c>
      <c r="D12" s="248" t="s">
        <v>298</v>
      </c>
      <c r="E12" s="248" t="s">
        <v>268</v>
      </c>
      <c r="F12" s="248" t="s">
        <v>298</v>
      </c>
      <c r="G12" s="248" t="s">
        <v>268</v>
      </c>
      <c r="H12" s="248" t="s">
        <v>298</v>
      </c>
    </row>
    <row r="13" spans="1:9" ht="15" customHeight="1">
      <c r="A13" s="249" t="s">
        <v>9</v>
      </c>
      <c r="B13" s="250" t="s">
        <v>299</v>
      </c>
      <c r="C13" s="249" t="s">
        <v>300</v>
      </c>
      <c r="D13" s="249" t="s">
        <v>300</v>
      </c>
      <c r="E13" s="249" t="s">
        <v>300</v>
      </c>
      <c r="F13" s="249" t="s">
        <v>300</v>
      </c>
      <c r="G13" s="249" t="s">
        <v>300</v>
      </c>
      <c r="H13" s="249" t="s">
        <v>300</v>
      </c>
    </row>
    <row r="14" spans="1:9" ht="15" customHeight="1">
      <c r="A14" s="249" t="s">
        <v>11</v>
      </c>
      <c r="B14" s="250" t="s">
        <v>301</v>
      </c>
      <c r="C14" s="249">
        <v>2</v>
      </c>
      <c r="D14" s="249">
        <v>2</v>
      </c>
      <c r="E14" s="249">
        <v>1</v>
      </c>
      <c r="F14" s="249">
        <v>1</v>
      </c>
      <c r="G14" s="249">
        <v>3</v>
      </c>
      <c r="H14" s="249">
        <v>3</v>
      </c>
    </row>
    <row r="15" spans="1:9" ht="15" customHeight="1">
      <c r="A15" s="249" t="s">
        <v>13</v>
      </c>
      <c r="B15" s="250" t="s">
        <v>302</v>
      </c>
      <c r="C15" s="249" t="s">
        <v>300</v>
      </c>
      <c r="D15" s="249" t="s">
        <v>300</v>
      </c>
      <c r="E15" s="249" t="s">
        <v>300</v>
      </c>
      <c r="F15" s="249" t="s">
        <v>300</v>
      </c>
      <c r="G15" s="249" t="s">
        <v>300</v>
      </c>
      <c r="H15" s="249" t="s">
        <v>300</v>
      </c>
    </row>
    <row r="16" spans="1:9" ht="15" customHeight="1">
      <c r="A16" s="249" t="s">
        <v>27</v>
      </c>
      <c r="B16" s="250" t="s">
        <v>303</v>
      </c>
      <c r="C16" s="251">
        <v>4</v>
      </c>
      <c r="D16" s="251">
        <v>5</v>
      </c>
      <c r="E16" s="249" t="s">
        <v>300</v>
      </c>
      <c r="F16" s="249" t="s">
        <v>300</v>
      </c>
      <c r="G16" s="251">
        <v>4</v>
      </c>
      <c r="H16" s="251">
        <v>5</v>
      </c>
    </row>
    <row r="17" spans="2:2" ht="15" customHeight="1"/>
    <row r="18" spans="2:2" ht="15" customHeight="1">
      <c r="B18" s="252"/>
    </row>
    <row r="19" spans="2:2">
      <c r="B19" s="252" t="s">
        <v>305</v>
      </c>
    </row>
  </sheetData>
  <mergeCells count="7">
    <mergeCell ref="A6:H6"/>
    <mergeCell ref="A7:H7"/>
    <mergeCell ref="A11:A12"/>
    <mergeCell ref="B11:B12"/>
    <mergeCell ref="C11:D11"/>
    <mergeCell ref="E11:F11"/>
    <mergeCell ref="G11:H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mérleg</vt:lpstr>
      <vt:lpstr>2.köt-önk.</vt:lpstr>
      <vt:lpstr>3.bevételek</vt:lpstr>
      <vt:lpstr>4.kiadások</vt:lpstr>
      <vt:lpstr>5.ellátottak</vt:lpstr>
      <vt:lpstr>6.PE átadás</vt:lpstr>
      <vt:lpstr>7.Felhalmozási</vt:lpstr>
      <vt:lpstr>8.Létszám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igazgatashj</cp:lastModifiedBy>
  <cp:lastPrinted>2014-08-21T10:00:50Z</cp:lastPrinted>
  <dcterms:created xsi:type="dcterms:W3CDTF">2014-07-31T12:05:55Z</dcterms:created>
  <dcterms:modified xsi:type="dcterms:W3CDTF">2014-08-21T10:09:53Z</dcterms:modified>
</cp:coreProperties>
</file>