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615" activeTab="0"/>
  </bookViews>
  <sheets>
    <sheet name="hivatal" sheetId="1" r:id="rId1"/>
    <sheet name="óvoda" sheetId="2" r:id="rId2"/>
    <sheet name="beruh" sheetId="3" r:id="rId3"/>
    <sheet name="mérleg" sheetId="4" r:id="rId4"/>
    <sheet name="összesítő" sheetId="5" r:id="rId5"/>
    <sheet name="önkorm" sheetId="6" r:id="rId6"/>
  </sheets>
  <definedNames/>
  <calcPr fullCalcOnLoad="1"/>
</workbook>
</file>

<file path=xl/sharedStrings.xml><?xml version="1.0" encoding="utf-8"?>
<sst xmlns="http://schemas.openxmlformats.org/spreadsheetml/2006/main" count="350" uniqueCount="174">
  <si>
    <t>Polgármesteri Hivatal 2018. évi bevételei és kiadásai</t>
  </si>
  <si>
    <t>adatok forintban</t>
  </si>
  <si>
    <t>Sorsz.</t>
  </si>
  <si>
    <t>Megnevezés</t>
  </si>
  <si>
    <t>2018.évi eredeti ei</t>
  </si>
  <si>
    <t>Változás</t>
  </si>
  <si>
    <t>Módosított ei</t>
  </si>
  <si>
    <t>Bevételek</t>
  </si>
  <si>
    <t>Helyi önkorm.műk.általános tám. B111</t>
  </si>
  <si>
    <t>Egyéb köznevelési tám. B112</t>
  </si>
  <si>
    <t>Szociális, gyermekjóléti, gyermekétkezt. Tám. B113</t>
  </si>
  <si>
    <t>Kulturális felad. Tám. B114</t>
  </si>
  <si>
    <t>Műk.célú közp.előir.B115</t>
  </si>
  <si>
    <t>Helyi önkorm.kieg.tám. B116</t>
  </si>
  <si>
    <t>Önkorm. működési tám.</t>
  </si>
  <si>
    <t>Egyéb működési c. tám. Államházt. Belülről (TB) B16</t>
  </si>
  <si>
    <t>Műk.célú tám.állmházt.belülről</t>
  </si>
  <si>
    <t>Vagyoni típusú adók B34 (Kommunális adó)</t>
  </si>
  <si>
    <t>Értékesítési és forgalmi adó B351 (Iparűzési adó)</t>
  </si>
  <si>
    <t>Gépjárműadó B354</t>
  </si>
  <si>
    <t>Termékek és szolgáltatások adói</t>
  </si>
  <si>
    <t>Egyéb közhatalmi bev. B36 (Bírság, pótlék)</t>
  </si>
  <si>
    <t>Közhatalmi bevételek</t>
  </si>
  <si>
    <t>Készletértékesítés B401</t>
  </si>
  <si>
    <t>Szolgáltatások ellenértéke B402 (bérleti díj)</t>
  </si>
  <si>
    <t>Közvetített szolgáltatások ellenértéke   (Továbbszámlázott belföldi szolgáltatás) B403</t>
  </si>
  <si>
    <t>Tulajdonosi bevételek B404 ( Osztalék 750, Egyéb önkorm.vagyon bérbead. 1500)</t>
  </si>
  <si>
    <t>Ellátási díjak B405  (Intézmények alaptevékenységének bev.)</t>
  </si>
  <si>
    <t>Kiszámlázott áfa B406 (Áfa bevételek és visszatérüllések)</t>
  </si>
  <si>
    <t>Egyéb működési bevételek B410 (Intézmények egyéb bevételei)</t>
  </si>
  <si>
    <t>Működési bevételek</t>
  </si>
  <si>
    <t>Működési c. visszatér.tám.államh.kívülről B62  (Korábban nyújtott hitelek visszatér. Lakosságtól)</t>
  </si>
  <si>
    <t>Működési c. átvett pek</t>
  </si>
  <si>
    <t>Egyéb felhalm.célú átvett pek B73 (ASP)</t>
  </si>
  <si>
    <t xml:space="preserve">Felhalm. Célra átvett pénzeszk.összesen: </t>
  </si>
  <si>
    <t>Költségvetési bevételek</t>
  </si>
  <si>
    <t>Befekt.célú belföldi ép visszaváltása, értékes. B8123</t>
  </si>
  <si>
    <t>Maradvány igénybevétele B813</t>
  </si>
  <si>
    <t>Központi, irányítőszervi tám.816</t>
  </si>
  <si>
    <t>Finanszírozási bevételek</t>
  </si>
  <si>
    <t xml:space="preserve">Bevételek mindösszesen </t>
  </si>
  <si>
    <t>Kiadások</t>
  </si>
  <si>
    <t>1.</t>
  </si>
  <si>
    <t>Működési kiadások</t>
  </si>
  <si>
    <t>ebből személyi juttatások K1</t>
  </si>
  <si>
    <t xml:space="preserve">         járulék K2</t>
  </si>
  <si>
    <t xml:space="preserve">        dologi kiadások K3</t>
  </si>
  <si>
    <t xml:space="preserve">        ellátottak juttatásai K4</t>
  </si>
  <si>
    <t xml:space="preserve">        pénzek.átadás, támogatás K5</t>
  </si>
  <si>
    <t>2.</t>
  </si>
  <si>
    <t>Felhalmozási célú kiadás</t>
  </si>
  <si>
    <t>ebből: beruházás K6</t>
  </si>
  <si>
    <t xml:space="preserve">          felújítás K7</t>
  </si>
  <si>
    <t>3.</t>
  </si>
  <si>
    <t>Felhalmozádi célú tám. K8</t>
  </si>
  <si>
    <t>4.</t>
  </si>
  <si>
    <t>Tartalékok K512</t>
  </si>
  <si>
    <t>ebből: Általános tartalék</t>
  </si>
  <si>
    <t xml:space="preserve">          Céltartalék</t>
  </si>
  <si>
    <t>5.</t>
  </si>
  <si>
    <t xml:space="preserve">Finanszírozási kiadások </t>
  </si>
  <si>
    <t>intézményfinansz. K915</t>
  </si>
  <si>
    <t>6.</t>
  </si>
  <si>
    <t>Kiadások mindösszesen:</t>
  </si>
  <si>
    <t>ÁFA Visszatérítése (B407)</t>
  </si>
  <si>
    <t>Kacó Napközi Otthonos Óvoda 2018. évi bevételei és kiadásai</t>
  </si>
  <si>
    <t>Egyéb működési c. tám. Államházt. Belülről  B16</t>
  </si>
  <si>
    <t xml:space="preserve">Tulajdonosi bevételek B404 </t>
  </si>
  <si>
    <t xml:space="preserve">Egyéb felhalm.célú átvett pek B73 </t>
  </si>
  <si>
    <t>Felhalmozási célú tám. K8</t>
  </si>
  <si>
    <t>Egyéb felhalm.célú tám.</t>
  </si>
  <si>
    <t>Finanszírozási kiadások</t>
  </si>
  <si>
    <t>Intézményfinanszírozás K915</t>
  </si>
  <si>
    <t>2018. évi eredeti ei</t>
  </si>
  <si>
    <t>Áfa visszatérítés (B407)</t>
  </si>
  <si>
    <t>Zsámbok Község Önkormányzat  2018. évi bevételei és kiadásai</t>
  </si>
  <si>
    <t>Felhalm.célú tám. Áht-n belülről (B25)</t>
  </si>
  <si>
    <t>Egyéb adók  B355</t>
  </si>
  <si>
    <t>Egyéb közhatalmi bev. B36 (talajterhelési d)</t>
  </si>
  <si>
    <t>Tulajdonosi bevételek B404 ( Egyéb önkorm.vagyon bérbead. 1500)</t>
  </si>
  <si>
    <t>Egyéb működési bevételek B411 (Intézmények egyéb bevételei)</t>
  </si>
  <si>
    <t>Ingatlanértékesítés B52</t>
  </si>
  <si>
    <t>Felhalmozási célú bevétel</t>
  </si>
  <si>
    <t>Működési c. visszatér.tám.államh.kívülről B6  (Korábban nyújtott hitelek visszatér. Lakosságtól)</t>
  </si>
  <si>
    <t>Egyéb felhalm.célú átvett pek B75 (érdekeltségi hozzájár.)</t>
  </si>
  <si>
    <t>Hitelfelvétel (lízing) B8111</t>
  </si>
  <si>
    <t>Forgatási.célú belföldi ép visszaváltása, értékes. B8121</t>
  </si>
  <si>
    <t>Hitel(lízing) törlesztés K9111</t>
  </si>
  <si>
    <t>Felhalm.célú önkorm. Tám (B21)</t>
  </si>
  <si>
    <t>Felhalm.c. tám. Áht-n belülről  (B2)</t>
  </si>
  <si>
    <t>Zsámbok Község Önkormányzat 2018. évi felújítási és beruházási kiadásai feladatonként</t>
  </si>
  <si>
    <t>Beruházások</t>
  </si>
  <si>
    <t>Polgármesteri hiv.</t>
  </si>
  <si>
    <t>nyomtató, számológép</t>
  </si>
  <si>
    <t>Önkormányzat</t>
  </si>
  <si>
    <t>Közösségi park</t>
  </si>
  <si>
    <t>Urnasírhely</t>
  </si>
  <si>
    <t>Teherautó</t>
  </si>
  <si>
    <t>Összesen</t>
  </si>
  <si>
    <t>Összesen:</t>
  </si>
  <si>
    <t>Felújítás</t>
  </si>
  <si>
    <t>KEHOP felújítások</t>
  </si>
  <si>
    <t>Útfelújítás</t>
  </si>
  <si>
    <t>Hivatal tető</t>
  </si>
  <si>
    <t>Napközi konyha</t>
  </si>
  <si>
    <t>Mindösszesen:</t>
  </si>
  <si>
    <t>Eredeti ei</t>
  </si>
  <si>
    <t>Kacó Óvoda</t>
  </si>
  <si>
    <t>Önkorm.</t>
  </si>
  <si>
    <t>Hivatal</t>
  </si>
  <si>
    <t>Óvoda</t>
  </si>
  <si>
    <t>Felhalm.célú tám áht-n belülről (B25)</t>
  </si>
  <si>
    <t>Talajterhelési díj (B36)</t>
  </si>
  <si>
    <t>Tulajdonosi bevételek B404 (Egyéb önkorm.vagyon bérbead. 1500)</t>
  </si>
  <si>
    <t>Felhalmozási bevételek</t>
  </si>
  <si>
    <t>Forgat.célú belföldi ép visszaváltása, értékes. B8121</t>
  </si>
  <si>
    <t>Hiteltörlesztés (lízing) K911</t>
  </si>
  <si>
    <t>Áfa visszítérülés (B407)</t>
  </si>
  <si>
    <t>Felhalm.c. önkorm. Támog. (B21)</t>
  </si>
  <si>
    <t>Felhalm.c. tám. Áht-n belül (B2)</t>
  </si>
  <si>
    <t>Áht-n belüli megelőlegez (K)14)</t>
  </si>
  <si>
    <t>Zsámbok Község Önkormányzat 2018. évi bevétel-kiadás mérlege</t>
  </si>
  <si>
    <t>Eredeti ei.</t>
  </si>
  <si>
    <t>Módosított ei.</t>
  </si>
  <si>
    <t>Teljesítés</t>
  </si>
  <si>
    <t>Intézményi működési bev.</t>
  </si>
  <si>
    <t>Személyi juttatások</t>
  </si>
  <si>
    <t>Járulékok</t>
  </si>
  <si>
    <t>Átengedett kp-i adó</t>
  </si>
  <si>
    <t>Dologi kiadások</t>
  </si>
  <si>
    <t>Költségvetési támogatás</t>
  </si>
  <si>
    <t>Ellátottak juttatásai</t>
  </si>
  <si>
    <t>Átvett pénzek</t>
  </si>
  <si>
    <t>Pénzek.átadás, tám.</t>
  </si>
  <si>
    <t>Egyéb bevétel</t>
  </si>
  <si>
    <t>Működési célú bev.össz.</t>
  </si>
  <si>
    <t>Működési célú kiad.</t>
  </si>
  <si>
    <t>Felhalm.célú átvett pek</t>
  </si>
  <si>
    <t>Beruházás</t>
  </si>
  <si>
    <t>Felhalmozási bevétel</t>
  </si>
  <si>
    <t>Felhalm. célú bev.össz:</t>
  </si>
  <si>
    <t>Felhalm.célú kiad.</t>
  </si>
  <si>
    <t>Finanszírozási bev.</t>
  </si>
  <si>
    <t>Finanszírozási kiadás</t>
  </si>
  <si>
    <t>Hitel (lízing)</t>
  </si>
  <si>
    <t>Hiteltörlesztés (Lízing)</t>
  </si>
  <si>
    <t>Értékpapír eladás</t>
  </si>
  <si>
    <t>Maradvány</t>
  </si>
  <si>
    <t>Tartalék</t>
  </si>
  <si>
    <t>Bevétel mindösszesen:</t>
  </si>
  <si>
    <t>Kiadás mindösszesen:</t>
  </si>
  <si>
    <t>Áht-n belüli megelőlegezés</t>
  </si>
  <si>
    <t>Áht-n belüli megelőlegezések (K914)</t>
  </si>
  <si>
    <t>szekrény, porszívó</t>
  </si>
  <si>
    <t>Ingatlanvásárlás</t>
  </si>
  <si>
    <t>Kamerák</t>
  </si>
  <si>
    <t>Rendezési terv</t>
  </si>
  <si>
    <t>Sportlétesítmény</t>
  </si>
  <si>
    <t>Műv.h.kávéf,mikro</t>
  </si>
  <si>
    <t>Védőnői épület</t>
  </si>
  <si>
    <t>Tóalmási ingatl.csat.</t>
  </si>
  <si>
    <t>Óvoda villany</t>
  </si>
  <si>
    <t>9. melléklet  2/2018. (II.2.) Ör.</t>
  </si>
  <si>
    <t>8. melléklet  2/2018. (II.2.) Ör.</t>
  </si>
  <si>
    <t>7. melléklet  2/2018. (II.2. ) Ör.</t>
  </si>
  <si>
    <t>3. melléklet  2/2018. (II.2.) Ör.</t>
  </si>
  <si>
    <t>2/a. melléklet  2/2018. (II.2.) Ör.</t>
  </si>
  <si>
    <t>5/a. melléklet  2/2018. (II.2.) Ör.</t>
  </si>
  <si>
    <t>4. melléklet a 9/2018 (VI.26.) Ör-hez</t>
  </si>
  <si>
    <t>1. melléklet a 9/2018 (VI.26.) Ör-hez</t>
  </si>
  <si>
    <t>6. melléklet a 9/2018 (VI.26.) Ör-hez</t>
  </si>
  <si>
    <t>5. melléklet a 9/2018 (VI.26.) Ör-hez</t>
  </si>
  <si>
    <t>3. melléklet a 9/2018 (VI.26.) Ör-hez</t>
  </si>
  <si>
    <t>2. melléklet a 9/2018 (VI.26.) Ör-hez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</si>
</sst>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8" borderId="7" applyNumberFormat="0" applyFont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right" vertical="top"/>
    </xf>
    <xf numFmtId="0" fontId="8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vertical="top" wrapText="1"/>
    </xf>
    <xf numFmtId="14" fontId="9" fillId="0" borderId="0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/>
    </xf>
    <xf numFmtId="0" fontId="9" fillId="0" borderId="10" xfId="0" applyFont="1" applyBorder="1" applyAlignment="1">
      <alignment horizontal="right" vertical="top"/>
    </xf>
    <xf numFmtId="0" fontId="11" fillId="0" borderId="10" xfId="0" applyFont="1" applyBorder="1" applyAlignment="1">
      <alignment horizontal="justify" vertical="top"/>
    </xf>
    <xf numFmtId="0" fontId="11" fillId="0" borderId="10" xfId="0" applyFont="1" applyBorder="1" applyAlignment="1">
      <alignment horizontal="right" vertical="top"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justify" vertical="top"/>
    </xf>
    <xf numFmtId="0" fontId="12" fillId="0" borderId="10" xfId="0" applyFont="1" applyBorder="1" applyAlignment="1">
      <alignment horizontal="right" vertical="top"/>
    </xf>
    <xf numFmtId="0" fontId="8" fillId="0" borderId="10" xfId="0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top" wrapText="1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0" fontId="9" fillId="0" borderId="0" xfId="0" applyFont="1" applyBorder="1" applyAlignment="1">
      <alignment horizontal="right"/>
    </xf>
    <xf numFmtId="14" fontId="1" fillId="0" borderId="0" xfId="0" applyNumberFormat="1" applyFont="1" applyBorder="1" applyAlignment="1">
      <alignment horizontal="center" vertical="top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11.00390625" style="0" customWidth="1"/>
    <col min="4" max="4" width="9.7109375" style="0" customWidth="1"/>
    <col min="5" max="5" width="12.28125" style="0" customWidth="1"/>
  </cols>
  <sheetData>
    <row r="1" spans="1:3" ht="12.75">
      <c r="A1" s="75" t="s">
        <v>173</v>
      </c>
      <c r="B1" s="75"/>
      <c r="C1" s="19"/>
    </row>
    <row r="2" spans="1:5" ht="14.25">
      <c r="A2" s="73" t="s">
        <v>163</v>
      </c>
      <c r="B2" s="73"/>
      <c r="C2" s="19"/>
      <c r="D2" s="27"/>
      <c r="E2" s="27"/>
    </row>
    <row r="3" spans="1:5" ht="12.75">
      <c r="A3" s="74" t="s">
        <v>0</v>
      </c>
      <c r="B3" s="74"/>
      <c r="C3" s="74"/>
      <c r="D3" s="27"/>
      <c r="E3" s="27"/>
    </row>
    <row r="4" spans="1:5" ht="12.75">
      <c r="A4" s="74"/>
      <c r="B4" s="74"/>
      <c r="C4" s="74"/>
      <c r="D4" s="27"/>
      <c r="E4" s="27"/>
    </row>
    <row r="5" spans="1:5" ht="12.75">
      <c r="A5" s="74"/>
      <c r="B5" s="74"/>
      <c r="C5" s="74"/>
      <c r="D5" s="27"/>
      <c r="E5" s="27"/>
    </row>
    <row r="6" spans="1:5" ht="12.75">
      <c r="A6" s="74"/>
      <c r="B6" s="74"/>
      <c r="C6" s="74"/>
      <c r="D6" s="27"/>
      <c r="E6" s="27"/>
    </row>
    <row r="7" spans="1:5" ht="15.75">
      <c r="A7" s="68"/>
      <c r="B7" s="69">
        <v>43220</v>
      </c>
      <c r="C7" s="68"/>
      <c r="D7" s="27"/>
      <c r="E7" s="27"/>
    </row>
    <row r="8" spans="1:5" ht="15.75">
      <c r="A8" s="68"/>
      <c r="B8" s="68"/>
      <c r="C8" s="68"/>
      <c r="D8" s="27"/>
      <c r="E8" s="27"/>
    </row>
    <row r="9" spans="1:5" ht="12.75">
      <c r="A9" s="2"/>
      <c r="B9" s="3"/>
      <c r="C9" s="76" t="s">
        <v>1</v>
      </c>
      <c r="D9" s="76"/>
      <c r="E9" s="76"/>
    </row>
    <row r="10" spans="1:5" ht="25.5">
      <c r="A10" s="5" t="s">
        <v>2</v>
      </c>
      <c r="B10" s="5" t="s">
        <v>3</v>
      </c>
      <c r="C10" s="6" t="s">
        <v>4</v>
      </c>
      <c r="D10" s="7" t="s">
        <v>5</v>
      </c>
      <c r="E10" s="7" t="s">
        <v>6</v>
      </c>
    </row>
    <row r="11" spans="1:5" ht="12.75">
      <c r="A11" s="8"/>
      <c r="B11" s="9"/>
      <c r="C11" s="1"/>
      <c r="D11" s="1"/>
      <c r="E11" s="1"/>
    </row>
    <row r="12" spans="1:5" ht="12.75">
      <c r="A12" s="10"/>
      <c r="B12" s="11" t="s">
        <v>7</v>
      </c>
      <c r="C12" s="1"/>
      <c r="D12" s="1"/>
      <c r="E12" s="1"/>
    </row>
    <row r="13" spans="1:5" ht="25.5">
      <c r="A13" s="10">
        <v>1</v>
      </c>
      <c r="B13" s="10" t="s">
        <v>8</v>
      </c>
      <c r="C13" s="1"/>
      <c r="D13" s="1">
        <f>E13-C13</f>
        <v>0</v>
      </c>
      <c r="E13" s="1"/>
    </row>
    <row r="14" spans="1:5" ht="12.75">
      <c r="A14" s="10">
        <v>2</v>
      </c>
      <c r="B14" s="10" t="s">
        <v>9</v>
      </c>
      <c r="C14" s="1"/>
      <c r="D14" s="1">
        <f aca="true" t="shared" si="0" ref="D14:D72">E14-C14</f>
        <v>0</v>
      </c>
      <c r="E14" s="1"/>
    </row>
    <row r="15" spans="1:5" ht="25.5">
      <c r="A15" s="10">
        <v>3</v>
      </c>
      <c r="B15" s="10" t="s">
        <v>10</v>
      </c>
      <c r="C15" s="1"/>
      <c r="D15" s="1">
        <f t="shared" si="0"/>
        <v>0</v>
      </c>
      <c r="E15" s="1"/>
    </row>
    <row r="16" spans="1:5" ht="12.75">
      <c r="A16" s="10">
        <v>4</v>
      </c>
      <c r="B16" s="10" t="s">
        <v>11</v>
      </c>
      <c r="C16" s="1"/>
      <c r="D16" s="1">
        <f t="shared" si="0"/>
        <v>0</v>
      </c>
      <c r="E16" s="1"/>
    </row>
    <row r="17" spans="1:5" ht="12.75">
      <c r="A17" s="10">
        <v>5</v>
      </c>
      <c r="B17" s="10" t="s">
        <v>12</v>
      </c>
      <c r="C17" s="1"/>
      <c r="D17" s="1">
        <f t="shared" si="0"/>
        <v>0</v>
      </c>
      <c r="E17" s="1"/>
    </row>
    <row r="18" spans="1:5" ht="12.75">
      <c r="A18" s="10">
        <v>6</v>
      </c>
      <c r="B18" s="10" t="s">
        <v>13</v>
      </c>
      <c r="C18" s="1"/>
      <c r="D18" s="1">
        <f t="shared" si="0"/>
        <v>0</v>
      </c>
      <c r="E18" s="1"/>
    </row>
    <row r="19" spans="1:5" ht="12.75">
      <c r="A19" s="10">
        <v>7</v>
      </c>
      <c r="B19" s="12" t="s">
        <v>14</v>
      </c>
      <c r="C19" s="1"/>
      <c r="D19" s="1">
        <f t="shared" si="0"/>
        <v>0</v>
      </c>
      <c r="E19" s="1"/>
    </row>
    <row r="20" spans="1:5" ht="25.5">
      <c r="A20" s="10">
        <v>8</v>
      </c>
      <c r="B20" s="10" t="s">
        <v>15</v>
      </c>
      <c r="C20" s="1"/>
      <c r="D20" s="1">
        <f t="shared" si="0"/>
        <v>746795</v>
      </c>
      <c r="E20" s="1">
        <v>746795</v>
      </c>
    </row>
    <row r="21" spans="1:5" ht="12.75">
      <c r="A21" s="10">
        <v>9</v>
      </c>
      <c r="B21" s="12" t="s">
        <v>16</v>
      </c>
      <c r="C21" s="1"/>
      <c r="D21" s="1">
        <f t="shared" si="0"/>
        <v>0</v>
      </c>
      <c r="E21" s="1"/>
    </row>
    <row r="22" spans="1:5" ht="25.5">
      <c r="A22" s="10">
        <v>10</v>
      </c>
      <c r="B22" s="10" t="s">
        <v>17</v>
      </c>
      <c r="C22" s="1"/>
      <c r="D22" s="1">
        <f t="shared" si="0"/>
        <v>0</v>
      </c>
      <c r="E22" s="1"/>
    </row>
    <row r="23" spans="1:5" ht="25.5">
      <c r="A23" s="10">
        <v>11</v>
      </c>
      <c r="B23" s="10" t="s">
        <v>18</v>
      </c>
      <c r="C23" s="1"/>
      <c r="D23" s="1">
        <f t="shared" si="0"/>
        <v>0</v>
      </c>
      <c r="E23" s="1"/>
    </row>
    <row r="24" spans="1:5" ht="12.75">
      <c r="A24" s="10">
        <v>12</v>
      </c>
      <c r="B24" s="10" t="s">
        <v>19</v>
      </c>
      <c r="C24" s="1"/>
      <c r="D24" s="1">
        <f t="shared" si="0"/>
        <v>0</v>
      </c>
      <c r="E24" s="1"/>
    </row>
    <row r="25" spans="1:5" ht="12.75">
      <c r="A25" s="10">
        <v>13</v>
      </c>
      <c r="B25" s="12" t="s">
        <v>20</v>
      </c>
      <c r="C25" s="1"/>
      <c r="D25" s="1">
        <f t="shared" si="0"/>
        <v>0</v>
      </c>
      <c r="E25" s="1"/>
    </row>
    <row r="26" spans="1:5" ht="25.5">
      <c r="A26" s="10">
        <v>14</v>
      </c>
      <c r="B26" s="10" t="s">
        <v>21</v>
      </c>
      <c r="C26" s="1"/>
      <c r="D26" s="1">
        <f t="shared" si="0"/>
        <v>0</v>
      </c>
      <c r="E26" s="1"/>
    </row>
    <row r="27" spans="1:5" ht="12.75">
      <c r="A27" s="10">
        <v>15</v>
      </c>
      <c r="B27" s="12" t="s">
        <v>22</v>
      </c>
      <c r="C27" s="13">
        <f>SUM(C13:C26)</f>
        <v>0</v>
      </c>
      <c r="D27" s="13">
        <f>SUM(D13:D26)</f>
        <v>746795</v>
      </c>
      <c r="E27" s="13">
        <f>SUM(E13:E26)</f>
        <v>746795</v>
      </c>
    </row>
    <row r="28" spans="1:5" ht="12.75">
      <c r="A28" s="10">
        <v>16</v>
      </c>
      <c r="B28" s="10" t="s">
        <v>23</v>
      </c>
      <c r="C28" s="1"/>
      <c r="D28" s="1">
        <f t="shared" si="0"/>
        <v>0</v>
      </c>
      <c r="E28" s="1"/>
    </row>
    <row r="29" spans="1:5" ht="25.5">
      <c r="A29" s="10">
        <v>17</v>
      </c>
      <c r="B29" s="10" t="s">
        <v>24</v>
      </c>
      <c r="C29" s="1">
        <v>150000</v>
      </c>
      <c r="D29" s="1">
        <f t="shared" si="0"/>
        <v>0</v>
      </c>
      <c r="E29" s="1">
        <v>150000</v>
      </c>
    </row>
    <row r="30" spans="1:5" ht="38.25">
      <c r="A30" s="10">
        <v>18</v>
      </c>
      <c r="B30" s="10" t="s">
        <v>25</v>
      </c>
      <c r="C30" s="1">
        <v>400000</v>
      </c>
      <c r="D30" s="1">
        <f t="shared" si="0"/>
        <v>0</v>
      </c>
      <c r="E30" s="1">
        <v>400000</v>
      </c>
    </row>
    <row r="31" spans="1:5" ht="38.25">
      <c r="A31" s="10">
        <v>19</v>
      </c>
      <c r="B31" s="10" t="s">
        <v>26</v>
      </c>
      <c r="C31" s="1"/>
      <c r="D31" s="1">
        <f t="shared" si="0"/>
        <v>0</v>
      </c>
      <c r="E31" s="1"/>
    </row>
    <row r="32" spans="1:5" ht="25.5">
      <c r="A32" s="10">
        <v>20</v>
      </c>
      <c r="B32" s="10" t="s">
        <v>27</v>
      </c>
      <c r="C32" s="1"/>
      <c r="D32" s="1">
        <f t="shared" si="0"/>
        <v>0</v>
      </c>
      <c r="E32" s="1"/>
    </row>
    <row r="33" spans="1:5" ht="25.5">
      <c r="A33" s="10">
        <v>21</v>
      </c>
      <c r="B33" s="10" t="s">
        <v>28</v>
      </c>
      <c r="C33" s="1"/>
      <c r="D33" s="1">
        <f t="shared" si="0"/>
        <v>0</v>
      </c>
      <c r="E33" s="1"/>
    </row>
    <row r="34" spans="1:5" ht="12.75">
      <c r="A34" s="10">
        <v>22</v>
      </c>
      <c r="B34" s="10" t="s">
        <v>64</v>
      </c>
      <c r="C34" s="1"/>
      <c r="D34" s="1">
        <f t="shared" si="0"/>
        <v>20000</v>
      </c>
      <c r="E34" s="1">
        <v>20000</v>
      </c>
    </row>
    <row r="35" spans="1:5" ht="25.5">
      <c r="A35" s="10">
        <v>23</v>
      </c>
      <c r="B35" s="10" t="s">
        <v>29</v>
      </c>
      <c r="C35" s="1"/>
      <c r="D35" s="1">
        <f t="shared" si="0"/>
        <v>0</v>
      </c>
      <c r="E35" s="1"/>
    </row>
    <row r="36" spans="1:5" ht="12.75">
      <c r="A36" s="10">
        <v>24</v>
      </c>
      <c r="B36" s="12" t="s">
        <v>30</v>
      </c>
      <c r="C36" s="13">
        <f>SUM(C28:C35)</f>
        <v>550000</v>
      </c>
      <c r="D36" s="13">
        <f>SUM(D28:D35)</f>
        <v>20000</v>
      </c>
      <c r="E36" s="13">
        <f>SUM(E28:E35)</f>
        <v>570000</v>
      </c>
    </row>
    <row r="37" spans="1:5" ht="51">
      <c r="A37" s="10">
        <v>25</v>
      </c>
      <c r="B37" s="10" t="s">
        <v>31</v>
      </c>
      <c r="C37" s="1"/>
      <c r="D37" s="1">
        <f t="shared" si="0"/>
        <v>0</v>
      </c>
      <c r="E37" s="1"/>
    </row>
    <row r="38" spans="1:5" ht="12.75">
      <c r="A38" s="10">
        <v>26</v>
      </c>
      <c r="B38" s="12" t="s">
        <v>32</v>
      </c>
      <c r="C38" s="1"/>
      <c r="D38" s="1">
        <f t="shared" si="0"/>
        <v>0</v>
      </c>
      <c r="E38" s="1"/>
    </row>
    <row r="39" spans="1:5" ht="25.5">
      <c r="A39" s="10">
        <v>27</v>
      </c>
      <c r="B39" s="10" t="s">
        <v>33</v>
      </c>
      <c r="C39" s="1"/>
      <c r="D39" s="1">
        <f t="shared" si="0"/>
        <v>0</v>
      </c>
      <c r="E39" s="1"/>
    </row>
    <row r="40" spans="1:5" ht="25.5">
      <c r="A40" s="10">
        <v>28</v>
      </c>
      <c r="B40" s="12" t="s">
        <v>34</v>
      </c>
      <c r="C40" s="1"/>
      <c r="D40" s="1">
        <f t="shared" si="0"/>
        <v>0</v>
      </c>
      <c r="E40" s="1"/>
    </row>
    <row r="41" spans="1:5" ht="12.75">
      <c r="A41" s="10">
        <v>29</v>
      </c>
      <c r="B41" s="14" t="s">
        <v>35</v>
      </c>
      <c r="C41" s="15">
        <f>C36+C27</f>
        <v>550000</v>
      </c>
      <c r="D41" s="15">
        <f>D36+D27</f>
        <v>766795</v>
      </c>
      <c r="E41" s="15">
        <f>E36+E27</f>
        <v>1316795</v>
      </c>
    </row>
    <row r="42" spans="1:5" ht="25.5">
      <c r="A42" s="10">
        <v>30</v>
      </c>
      <c r="B42" s="10" t="s">
        <v>36</v>
      </c>
      <c r="C42" s="1"/>
      <c r="D42" s="1">
        <f t="shared" si="0"/>
        <v>0</v>
      </c>
      <c r="E42" s="1"/>
    </row>
    <row r="43" spans="1:5" ht="12.75">
      <c r="A43" s="10">
        <v>31</v>
      </c>
      <c r="B43" s="10" t="s">
        <v>37</v>
      </c>
      <c r="C43" s="1"/>
      <c r="D43" s="1">
        <f t="shared" si="0"/>
        <v>268394</v>
      </c>
      <c r="E43" s="1">
        <v>268394</v>
      </c>
    </row>
    <row r="44" spans="1:5" ht="12.75">
      <c r="A44" s="10">
        <v>32</v>
      </c>
      <c r="B44" s="10" t="s">
        <v>38</v>
      </c>
      <c r="C44" s="1">
        <v>42790000</v>
      </c>
      <c r="D44" s="1">
        <f t="shared" si="0"/>
        <v>365726</v>
      </c>
      <c r="E44" s="1">
        <v>43155726</v>
      </c>
    </row>
    <row r="45" spans="1:5" ht="12.75">
      <c r="A45" s="10">
        <v>33</v>
      </c>
      <c r="B45" s="14" t="s">
        <v>39</v>
      </c>
      <c r="C45" s="16">
        <f>SUM(C42:C44)</f>
        <v>42790000</v>
      </c>
      <c r="D45" s="16">
        <f>SUM(D42:D44)</f>
        <v>634120</v>
      </c>
      <c r="E45" s="16">
        <f>SUM(E42:E44)</f>
        <v>43424120</v>
      </c>
    </row>
    <row r="46" spans="1:5" ht="12.75">
      <c r="A46" s="10">
        <v>34</v>
      </c>
      <c r="B46" s="14"/>
      <c r="C46" s="1"/>
      <c r="D46" s="1"/>
      <c r="E46" s="1"/>
    </row>
    <row r="47" spans="1:5" ht="12.75">
      <c r="A47" s="10">
        <v>35</v>
      </c>
      <c r="B47" s="11" t="s">
        <v>40</v>
      </c>
      <c r="C47" s="17">
        <f>C41+C45</f>
        <v>43340000</v>
      </c>
      <c r="D47" s="17">
        <f>D41+D45</f>
        <v>1400915</v>
      </c>
      <c r="E47" s="17">
        <f>E41+E45</f>
        <v>44740915</v>
      </c>
    </row>
    <row r="48" spans="1:5" ht="12.75">
      <c r="A48" s="11"/>
      <c r="B48" s="11"/>
      <c r="C48" s="1"/>
      <c r="D48" s="1"/>
      <c r="E48" s="1"/>
    </row>
    <row r="49" spans="1:5" ht="12.75">
      <c r="A49" s="11"/>
      <c r="B49" s="11"/>
      <c r="C49" s="1"/>
      <c r="D49" s="1"/>
      <c r="E49" s="1"/>
    </row>
    <row r="50" spans="1:5" ht="12.75">
      <c r="A50" s="11"/>
      <c r="B50" s="1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7" t="s">
        <v>41</v>
      </c>
      <c r="C52" s="1"/>
      <c r="D52" s="1"/>
      <c r="E52" s="1"/>
    </row>
    <row r="53" spans="1:5" ht="12.75">
      <c r="A53" s="7" t="s">
        <v>42</v>
      </c>
      <c r="B53" s="7" t="s">
        <v>43</v>
      </c>
      <c r="C53" s="7">
        <f>SUM(C54:C57)</f>
        <v>43240000</v>
      </c>
      <c r="D53" s="7">
        <f>SUM(D54:D57)</f>
        <v>1400915</v>
      </c>
      <c r="E53" s="7">
        <f>SUM(E54:E57)</f>
        <v>44640915</v>
      </c>
    </row>
    <row r="54" spans="1:5" ht="12.75">
      <c r="A54" s="1"/>
      <c r="B54" s="1" t="s">
        <v>44</v>
      </c>
      <c r="C54" s="1">
        <v>28720000</v>
      </c>
      <c r="D54" s="1">
        <f t="shared" si="0"/>
        <v>697897</v>
      </c>
      <c r="E54" s="1">
        <v>29417897</v>
      </c>
    </row>
    <row r="55" spans="1:5" ht="12.75">
      <c r="A55" s="1"/>
      <c r="B55" s="1" t="s">
        <v>45</v>
      </c>
      <c r="C55" s="1">
        <v>5210000</v>
      </c>
      <c r="D55" s="1">
        <f t="shared" si="0"/>
        <v>637236</v>
      </c>
      <c r="E55" s="1">
        <v>5847236</v>
      </c>
    </row>
    <row r="56" spans="1:5" ht="12.75">
      <c r="A56" s="1"/>
      <c r="B56" s="1" t="s">
        <v>46</v>
      </c>
      <c r="C56" s="1">
        <v>9310000</v>
      </c>
      <c r="D56" s="1">
        <f t="shared" si="0"/>
        <v>65782</v>
      </c>
      <c r="E56" s="1">
        <v>9375782</v>
      </c>
    </row>
    <row r="57" spans="1:5" ht="12.75">
      <c r="A57" s="1"/>
      <c r="B57" s="1" t="s">
        <v>47</v>
      </c>
      <c r="C57" s="1"/>
      <c r="D57" s="1">
        <f t="shared" si="0"/>
        <v>0</v>
      </c>
      <c r="E57" s="1"/>
    </row>
    <row r="58" spans="1:5" ht="12.75">
      <c r="A58" s="1"/>
      <c r="B58" s="1" t="s">
        <v>48</v>
      </c>
      <c r="C58" s="1"/>
      <c r="D58" s="1">
        <f t="shared" si="0"/>
        <v>0</v>
      </c>
      <c r="E58" s="1"/>
    </row>
    <row r="59" spans="1:5" ht="12.75">
      <c r="A59" s="1"/>
      <c r="B59" s="1"/>
      <c r="C59" s="1"/>
      <c r="D59" s="1"/>
      <c r="E59" s="1"/>
    </row>
    <row r="60" spans="1:5" ht="12.75">
      <c r="A60" s="7" t="s">
        <v>49</v>
      </c>
      <c r="B60" s="7" t="s">
        <v>50</v>
      </c>
      <c r="C60" s="7">
        <f>SUM(C61:C62)</f>
        <v>100000</v>
      </c>
      <c r="D60" s="7">
        <f>SUM(D61:D62)</f>
        <v>0</v>
      </c>
      <c r="E60" s="7">
        <f>SUM(E61:E62)</f>
        <v>100000</v>
      </c>
    </row>
    <row r="61" spans="1:5" ht="12.75">
      <c r="A61" s="1"/>
      <c r="B61" s="1" t="s">
        <v>51</v>
      </c>
      <c r="C61" s="1">
        <v>100000</v>
      </c>
      <c r="D61" s="1">
        <f t="shared" si="0"/>
        <v>0</v>
      </c>
      <c r="E61" s="1">
        <v>100000</v>
      </c>
    </row>
    <row r="62" spans="1:5" ht="12.75">
      <c r="A62" s="1"/>
      <c r="B62" s="1" t="s">
        <v>52</v>
      </c>
      <c r="C62" s="1"/>
      <c r="D62" s="1">
        <f t="shared" si="0"/>
        <v>0</v>
      </c>
      <c r="E62" s="1"/>
    </row>
    <row r="63" spans="1:5" ht="12.75">
      <c r="A63" s="1"/>
      <c r="B63" s="1"/>
      <c r="C63" s="1"/>
      <c r="D63" s="1"/>
      <c r="E63" s="1"/>
    </row>
    <row r="64" spans="1:5" ht="12.75">
      <c r="A64" s="7" t="s">
        <v>53</v>
      </c>
      <c r="B64" s="7" t="s">
        <v>54</v>
      </c>
      <c r="C64" s="1">
        <v>0</v>
      </c>
      <c r="D64" s="1">
        <f t="shared" si="0"/>
        <v>0</v>
      </c>
      <c r="E64" s="1">
        <v>0</v>
      </c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7" t="s">
        <v>55</v>
      </c>
      <c r="B67" s="7" t="s">
        <v>56</v>
      </c>
      <c r="C67" s="1">
        <v>0</v>
      </c>
      <c r="D67" s="1">
        <f t="shared" si="0"/>
        <v>0</v>
      </c>
      <c r="E67" s="1">
        <v>0</v>
      </c>
    </row>
    <row r="68" spans="1:5" ht="12.75">
      <c r="A68" s="1"/>
      <c r="B68" s="1" t="s">
        <v>57</v>
      </c>
      <c r="C68" s="1"/>
      <c r="D68" s="1">
        <f t="shared" si="0"/>
        <v>0</v>
      </c>
      <c r="E68" s="1"/>
    </row>
    <row r="69" spans="1:5" ht="12.75">
      <c r="A69" s="1"/>
      <c r="B69" s="1" t="s">
        <v>58</v>
      </c>
      <c r="C69" s="1"/>
      <c r="D69" s="1">
        <f t="shared" si="0"/>
        <v>0</v>
      </c>
      <c r="E69" s="1"/>
    </row>
    <row r="70" spans="1:5" ht="12.75">
      <c r="A70" s="1"/>
      <c r="B70" s="1"/>
      <c r="C70" s="1"/>
      <c r="D70" s="1"/>
      <c r="E70" s="1"/>
    </row>
    <row r="71" spans="1:5" ht="12.75">
      <c r="A71" s="7" t="s">
        <v>59</v>
      </c>
      <c r="B71" s="7" t="s">
        <v>60</v>
      </c>
      <c r="C71" s="1">
        <v>0</v>
      </c>
      <c r="D71" s="1">
        <f t="shared" si="0"/>
        <v>0</v>
      </c>
      <c r="E71" s="1">
        <v>0</v>
      </c>
    </row>
    <row r="72" spans="1:5" ht="12.75">
      <c r="A72" s="7"/>
      <c r="B72" s="4" t="s">
        <v>61</v>
      </c>
      <c r="C72" s="1"/>
      <c r="D72" s="1">
        <f t="shared" si="0"/>
        <v>0</v>
      </c>
      <c r="E72" s="1"/>
    </row>
    <row r="73" spans="1:5" ht="12.75">
      <c r="A73" s="1"/>
      <c r="B73" s="1"/>
      <c r="C73" s="1"/>
      <c r="D73" s="1"/>
      <c r="E73" s="1"/>
    </row>
    <row r="74" spans="1:5" ht="12.75">
      <c r="A74" s="7" t="s">
        <v>62</v>
      </c>
      <c r="B74" s="7" t="s">
        <v>63</v>
      </c>
      <c r="C74" s="7">
        <f>C53+C60+C64+C67+C71</f>
        <v>43340000</v>
      </c>
      <c r="D74" s="7">
        <f>D53+D60+D64+D67+D71</f>
        <v>1400915</v>
      </c>
      <c r="E74" s="7">
        <f>E53+E60+E64+E67+E71</f>
        <v>44740915</v>
      </c>
    </row>
  </sheetData>
  <sheetProtection/>
  <mergeCells count="4">
    <mergeCell ref="A2:B2"/>
    <mergeCell ref="A3:C6"/>
    <mergeCell ref="A1:B1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5.7109375" style="0" customWidth="1"/>
    <col min="2" max="2" width="31.57421875" style="0" customWidth="1"/>
    <col min="3" max="3" width="13.421875" style="0" customWidth="1"/>
    <col min="4" max="4" width="11.28125" style="0" customWidth="1"/>
    <col min="5" max="5" width="13.00390625" style="0" customWidth="1"/>
  </cols>
  <sheetData>
    <row r="1" spans="1:2" ht="12.75">
      <c r="A1" s="75" t="s">
        <v>172</v>
      </c>
      <c r="B1" s="75"/>
    </row>
    <row r="2" spans="1:3" ht="14.25">
      <c r="A2" s="73" t="s">
        <v>162</v>
      </c>
      <c r="B2" s="73"/>
      <c r="C2" s="19"/>
    </row>
    <row r="3" spans="1:3" ht="12.75">
      <c r="A3" s="77" t="s">
        <v>65</v>
      </c>
      <c r="B3" s="77"/>
      <c r="C3" s="77"/>
    </row>
    <row r="4" spans="1:3" ht="21" customHeight="1">
      <c r="A4" s="77"/>
      <c r="B4" s="77"/>
      <c r="C4" s="77"/>
    </row>
    <row r="5" spans="1:3" ht="21" customHeight="1">
      <c r="A5" s="20"/>
      <c r="B5" s="20"/>
      <c r="C5" s="20"/>
    </row>
    <row r="6" spans="1:3" ht="21" customHeight="1">
      <c r="A6" s="20"/>
      <c r="B6" s="70">
        <v>43220</v>
      </c>
      <c r="C6" s="20"/>
    </row>
    <row r="7" spans="1:5" ht="12.75">
      <c r="A7" s="21"/>
      <c r="B7" s="22"/>
      <c r="C7" s="78" t="s">
        <v>1</v>
      </c>
      <c r="D7" s="78"/>
      <c r="E7" s="78"/>
    </row>
    <row r="8" spans="1:5" ht="24">
      <c r="A8" s="5" t="s">
        <v>2</v>
      </c>
      <c r="B8" s="5" t="s">
        <v>3</v>
      </c>
      <c r="C8" s="26" t="s">
        <v>73</v>
      </c>
      <c r="D8" s="7" t="s">
        <v>5</v>
      </c>
      <c r="E8" s="7" t="s">
        <v>6</v>
      </c>
    </row>
    <row r="9" spans="1:5" ht="12.75">
      <c r="A9" s="8"/>
      <c r="B9" s="9"/>
      <c r="C9" s="1"/>
      <c r="D9" s="1"/>
      <c r="E9" s="1"/>
    </row>
    <row r="10" spans="1:5" ht="12.75">
      <c r="A10" s="10"/>
      <c r="B10" s="11" t="s">
        <v>7</v>
      </c>
      <c r="C10" s="1"/>
      <c r="D10" s="1"/>
      <c r="E10" s="1"/>
    </row>
    <row r="11" spans="1:5" ht="12.75">
      <c r="A11" s="10">
        <v>1</v>
      </c>
      <c r="B11" s="12" t="s">
        <v>14</v>
      </c>
      <c r="C11" s="1"/>
      <c r="D11" s="1">
        <f>E11-C11</f>
        <v>0</v>
      </c>
      <c r="E11" s="1"/>
    </row>
    <row r="12" spans="1:5" ht="25.5">
      <c r="A12" s="10">
        <v>2</v>
      </c>
      <c r="B12" s="10" t="s">
        <v>66</v>
      </c>
      <c r="C12" s="1"/>
      <c r="D12" s="1">
        <f aca="true" t="shared" si="0" ref="D12:D55">E12-C12</f>
        <v>0</v>
      </c>
      <c r="E12" s="1"/>
    </row>
    <row r="13" spans="1:5" ht="12.75">
      <c r="A13" s="10">
        <v>3</v>
      </c>
      <c r="B13" s="12" t="s">
        <v>16</v>
      </c>
      <c r="C13" s="1"/>
      <c r="D13" s="1">
        <f t="shared" si="0"/>
        <v>0</v>
      </c>
      <c r="E13" s="1"/>
    </row>
    <row r="14" spans="1:5" ht="12.75">
      <c r="A14" s="10">
        <v>4</v>
      </c>
      <c r="B14" s="12" t="s">
        <v>22</v>
      </c>
      <c r="C14" s="1"/>
      <c r="D14" s="1">
        <f t="shared" si="0"/>
        <v>0</v>
      </c>
      <c r="E14" s="1"/>
    </row>
    <row r="15" spans="1:5" ht="12.75">
      <c r="A15" s="10">
        <v>5</v>
      </c>
      <c r="B15" s="10" t="s">
        <v>23</v>
      </c>
      <c r="C15" s="1"/>
      <c r="D15" s="1">
        <f t="shared" si="0"/>
        <v>0</v>
      </c>
      <c r="E15" s="1"/>
    </row>
    <row r="16" spans="1:5" ht="25.5">
      <c r="A16" s="10">
        <v>6</v>
      </c>
      <c r="B16" s="10" t="s">
        <v>24</v>
      </c>
      <c r="C16" s="1"/>
      <c r="D16" s="1">
        <f t="shared" si="0"/>
        <v>0</v>
      </c>
      <c r="E16" s="1"/>
    </row>
    <row r="17" spans="1:5" ht="38.25">
      <c r="A17" s="10">
        <v>7</v>
      </c>
      <c r="B17" s="10" t="s">
        <v>25</v>
      </c>
      <c r="C17" s="1"/>
      <c r="D17" s="1">
        <f t="shared" si="0"/>
        <v>0</v>
      </c>
      <c r="E17" s="1"/>
    </row>
    <row r="18" spans="1:5" ht="12.75">
      <c r="A18" s="10">
        <v>8</v>
      </c>
      <c r="B18" s="10" t="s">
        <v>67</v>
      </c>
      <c r="C18" s="1"/>
      <c r="D18" s="1">
        <f t="shared" si="0"/>
        <v>0</v>
      </c>
      <c r="E18" s="1"/>
    </row>
    <row r="19" spans="1:5" ht="25.5">
      <c r="A19" s="10">
        <v>9</v>
      </c>
      <c r="B19" s="10" t="s">
        <v>27</v>
      </c>
      <c r="C19" s="1">
        <v>3000000</v>
      </c>
      <c r="D19" s="1">
        <f t="shared" si="0"/>
        <v>0</v>
      </c>
      <c r="E19" s="1">
        <v>3000000</v>
      </c>
    </row>
    <row r="20" spans="1:5" ht="25.5">
      <c r="A20" s="10">
        <v>10</v>
      </c>
      <c r="B20" s="10" t="s">
        <v>28</v>
      </c>
      <c r="C20" s="1">
        <v>970000</v>
      </c>
      <c r="D20" s="1">
        <f t="shared" si="0"/>
        <v>0</v>
      </c>
      <c r="E20" s="1">
        <v>970000</v>
      </c>
    </row>
    <row r="21" spans="1:5" ht="12.75">
      <c r="A21" s="10">
        <v>11</v>
      </c>
      <c r="B21" s="10" t="s">
        <v>74</v>
      </c>
      <c r="C21" s="1"/>
      <c r="D21" s="1">
        <f t="shared" si="0"/>
        <v>3125000</v>
      </c>
      <c r="E21" s="1">
        <v>3125000</v>
      </c>
    </row>
    <row r="22" spans="1:5" ht="25.5">
      <c r="A22" s="10">
        <v>12</v>
      </c>
      <c r="B22" s="10" t="s">
        <v>29</v>
      </c>
      <c r="C22" s="1">
        <v>600000</v>
      </c>
      <c r="D22" s="1">
        <f t="shared" si="0"/>
        <v>0</v>
      </c>
      <c r="E22" s="1">
        <v>600000</v>
      </c>
    </row>
    <row r="23" spans="1:5" ht="12.75">
      <c r="A23" s="10">
        <v>13</v>
      </c>
      <c r="B23" s="12" t="s">
        <v>30</v>
      </c>
      <c r="C23" s="25">
        <f>SUM(C15:C22)</f>
        <v>4570000</v>
      </c>
      <c r="D23" s="25">
        <f>SUM(D15:D22)</f>
        <v>3125000</v>
      </c>
      <c r="E23" s="25">
        <f>SUM(E15:E22)</f>
        <v>7695000</v>
      </c>
    </row>
    <row r="24" spans="1:5" ht="51">
      <c r="A24" s="10">
        <v>14</v>
      </c>
      <c r="B24" s="10" t="s">
        <v>31</v>
      </c>
      <c r="C24" s="1"/>
      <c r="D24" s="1">
        <f t="shared" si="0"/>
        <v>0</v>
      </c>
      <c r="E24" s="1"/>
    </row>
    <row r="25" spans="1:5" ht="12.75">
      <c r="A25" s="10">
        <v>15</v>
      </c>
      <c r="B25" s="12" t="s">
        <v>32</v>
      </c>
      <c r="C25" s="1"/>
      <c r="D25" s="1">
        <f t="shared" si="0"/>
        <v>0</v>
      </c>
      <c r="E25" s="1"/>
    </row>
    <row r="26" spans="1:5" ht="12.75">
      <c r="A26" s="10">
        <v>16</v>
      </c>
      <c r="B26" s="10" t="s">
        <v>68</v>
      </c>
      <c r="C26" s="1"/>
      <c r="D26" s="1">
        <f t="shared" si="0"/>
        <v>0</v>
      </c>
      <c r="E26" s="1"/>
    </row>
    <row r="27" spans="1:5" ht="25.5">
      <c r="A27" s="10">
        <v>17</v>
      </c>
      <c r="B27" s="12" t="s">
        <v>34</v>
      </c>
      <c r="C27" s="1"/>
      <c r="D27" s="1">
        <f t="shared" si="0"/>
        <v>0</v>
      </c>
      <c r="E27" s="1"/>
    </row>
    <row r="28" spans="1:5" ht="12.75">
      <c r="A28" s="10">
        <v>18</v>
      </c>
      <c r="B28" s="14" t="s">
        <v>35</v>
      </c>
      <c r="C28" s="16">
        <f>C13+C14+C23+C25+C27</f>
        <v>4570000</v>
      </c>
      <c r="D28" s="16">
        <f>D13+D14+D23+D25+D27</f>
        <v>3125000</v>
      </c>
      <c r="E28" s="16">
        <f>E13+E14+E23+E25+E27</f>
        <v>7695000</v>
      </c>
    </row>
    <row r="29" spans="1:5" ht="25.5">
      <c r="A29" s="10">
        <v>19</v>
      </c>
      <c r="B29" s="10" t="s">
        <v>36</v>
      </c>
      <c r="C29" s="1"/>
      <c r="D29" s="1">
        <f t="shared" si="0"/>
        <v>0</v>
      </c>
      <c r="E29" s="1"/>
    </row>
    <row r="30" spans="1:5" ht="12.75">
      <c r="A30" s="10">
        <v>20</v>
      </c>
      <c r="B30" s="10" t="s">
        <v>37</v>
      </c>
      <c r="C30" s="1"/>
      <c r="D30" s="1">
        <f t="shared" si="0"/>
        <v>925936</v>
      </c>
      <c r="E30" s="1">
        <v>925936</v>
      </c>
    </row>
    <row r="31" spans="1:5" ht="12.75">
      <c r="A31" s="10">
        <v>21</v>
      </c>
      <c r="B31" s="10" t="s">
        <v>38</v>
      </c>
      <c r="C31" s="1">
        <v>71440000</v>
      </c>
      <c r="D31" s="1">
        <f t="shared" si="0"/>
        <v>-918891</v>
      </c>
      <c r="E31" s="1">
        <v>70521109</v>
      </c>
    </row>
    <row r="32" spans="1:5" ht="12.75">
      <c r="A32" s="10">
        <v>22</v>
      </c>
      <c r="B32" s="14" t="s">
        <v>39</v>
      </c>
      <c r="C32" s="16">
        <f>SUM(C29:C31)</f>
        <v>71440000</v>
      </c>
      <c r="D32" s="16">
        <f>SUM(D29:D31)</f>
        <v>7045</v>
      </c>
      <c r="E32" s="16">
        <f>SUM(E29:E31)</f>
        <v>71447045</v>
      </c>
    </row>
    <row r="33" spans="1:5" ht="12.75">
      <c r="A33" s="10">
        <v>23</v>
      </c>
      <c r="B33" s="14"/>
      <c r="C33" s="1"/>
      <c r="D33" s="1"/>
      <c r="E33" s="1"/>
    </row>
    <row r="34" spans="1:5" ht="12.75">
      <c r="A34" s="10">
        <v>24</v>
      </c>
      <c r="B34" s="11" t="s">
        <v>40</v>
      </c>
      <c r="C34" s="17">
        <f>C28+C32</f>
        <v>76010000</v>
      </c>
      <c r="D34" s="17">
        <f>D28+D32</f>
        <v>3132045</v>
      </c>
      <c r="E34" s="17">
        <f>E28+E32</f>
        <v>79142045</v>
      </c>
    </row>
    <row r="35" spans="1:5" ht="12.75">
      <c r="A35" s="1"/>
      <c r="B35" s="1"/>
      <c r="C35" s="1"/>
      <c r="D35" s="1"/>
      <c r="E35" s="1"/>
    </row>
    <row r="36" spans="1:5" ht="12.75">
      <c r="A36" s="1"/>
      <c r="B36" s="7" t="s">
        <v>41</v>
      </c>
      <c r="C36" s="1"/>
      <c r="D36" s="1"/>
      <c r="E36" s="1"/>
    </row>
    <row r="37" spans="1:5" ht="12.75">
      <c r="A37" s="7" t="s">
        <v>42</v>
      </c>
      <c r="B37" s="7" t="s">
        <v>43</v>
      </c>
      <c r="C37" s="7">
        <f>SUM(C38:C42)</f>
        <v>76010000</v>
      </c>
      <c r="D37" s="7">
        <f>SUM(D38:D42)</f>
        <v>2986045</v>
      </c>
      <c r="E37" s="7">
        <f>SUM(E38:E42)</f>
        <v>78996045</v>
      </c>
    </row>
    <row r="38" spans="1:5" ht="12.75">
      <c r="A38" s="1"/>
      <c r="B38" s="1" t="s">
        <v>44</v>
      </c>
      <c r="C38" s="1">
        <v>43270000</v>
      </c>
      <c r="D38" s="1">
        <f t="shared" si="0"/>
        <v>729200</v>
      </c>
      <c r="E38" s="1">
        <v>43999200</v>
      </c>
    </row>
    <row r="39" spans="1:5" ht="12.75">
      <c r="A39" s="1"/>
      <c r="B39" s="1" t="s">
        <v>45</v>
      </c>
      <c r="C39" s="1">
        <v>8725000</v>
      </c>
      <c r="D39" s="1">
        <f t="shared" si="0"/>
        <v>159909</v>
      </c>
      <c r="E39" s="1">
        <v>8884909</v>
      </c>
    </row>
    <row r="40" spans="1:5" ht="12.75">
      <c r="A40" s="1"/>
      <c r="B40" s="1" t="s">
        <v>46</v>
      </c>
      <c r="C40" s="1">
        <v>24015000</v>
      </c>
      <c r="D40" s="1">
        <f t="shared" si="0"/>
        <v>2096936</v>
      </c>
      <c r="E40" s="1">
        <v>26111936</v>
      </c>
    </row>
    <row r="41" spans="1:5" ht="12.75">
      <c r="A41" s="1"/>
      <c r="B41" s="1" t="s">
        <v>47</v>
      </c>
      <c r="C41" s="1"/>
      <c r="D41" s="1">
        <f t="shared" si="0"/>
        <v>0</v>
      </c>
      <c r="E41" s="1"/>
    </row>
    <row r="42" spans="1:5" ht="12.75">
      <c r="A42" s="1"/>
      <c r="B42" s="1" t="s">
        <v>48</v>
      </c>
      <c r="C42" s="1"/>
      <c r="D42" s="1">
        <f t="shared" si="0"/>
        <v>0</v>
      </c>
      <c r="E42" s="1"/>
    </row>
    <row r="43" spans="1:5" ht="12.75">
      <c r="A43" s="1"/>
      <c r="B43" s="1"/>
      <c r="C43" s="1"/>
      <c r="D43" s="1"/>
      <c r="E43" s="1"/>
    </row>
    <row r="44" spans="1:5" ht="12.75">
      <c r="A44" s="7" t="s">
        <v>49</v>
      </c>
      <c r="B44" s="7" t="s">
        <v>50</v>
      </c>
      <c r="C44" s="7">
        <f>SUM(C45:C46)</f>
        <v>0</v>
      </c>
      <c r="D44" s="7">
        <f>SUM(D45:D46)</f>
        <v>146000</v>
      </c>
      <c r="E44" s="7">
        <f>SUM(E45:E46)</f>
        <v>146000</v>
      </c>
    </row>
    <row r="45" spans="1:5" ht="12.75">
      <c r="A45" s="1"/>
      <c r="B45" s="1" t="s">
        <v>51</v>
      </c>
      <c r="C45" s="1">
        <v>0</v>
      </c>
      <c r="D45" s="1">
        <f>E45-C45</f>
        <v>146000</v>
      </c>
      <c r="E45" s="1">
        <v>146000</v>
      </c>
    </row>
    <row r="46" spans="1:5" ht="12.75">
      <c r="A46" s="1"/>
      <c r="B46" s="1" t="s">
        <v>52</v>
      </c>
      <c r="C46" s="1"/>
      <c r="D46" s="1">
        <f t="shared" si="0"/>
        <v>0</v>
      </c>
      <c r="E46" s="1"/>
    </row>
    <row r="47" spans="1:5" ht="12.75">
      <c r="A47" s="1"/>
      <c r="B47" s="1"/>
      <c r="C47" s="1"/>
      <c r="D47" s="1"/>
      <c r="E47" s="1"/>
    </row>
    <row r="48" spans="1:5" ht="12.75">
      <c r="A48" s="7" t="s">
        <v>53</v>
      </c>
      <c r="B48" s="7" t="s">
        <v>69</v>
      </c>
      <c r="C48" s="1">
        <v>0</v>
      </c>
      <c r="D48" s="1">
        <f t="shared" si="0"/>
        <v>0</v>
      </c>
      <c r="E48" s="1"/>
    </row>
    <row r="49" spans="1:5" ht="12.75">
      <c r="A49" s="1"/>
      <c r="B49" s="1" t="s">
        <v>70</v>
      </c>
      <c r="C49" s="1"/>
      <c r="D49" s="1">
        <f t="shared" si="0"/>
        <v>0</v>
      </c>
      <c r="E49" s="1"/>
    </row>
    <row r="50" spans="1:5" ht="12.75">
      <c r="A50" s="1"/>
      <c r="B50" s="1"/>
      <c r="C50" s="1"/>
      <c r="D50" s="1"/>
      <c r="E50" s="1"/>
    </row>
    <row r="51" spans="1:5" ht="12.75">
      <c r="A51" s="7" t="s">
        <v>55</v>
      </c>
      <c r="B51" s="7" t="s">
        <v>56</v>
      </c>
      <c r="C51" s="1">
        <v>0</v>
      </c>
      <c r="D51" s="1">
        <f t="shared" si="0"/>
        <v>0</v>
      </c>
      <c r="E51" s="1"/>
    </row>
    <row r="52" spans="1:5" ht="12.75">
      <c r="A52" s="1"/>
      <c r="B52" s="1" t="s">
        <v>57</v>
      </c>
      <c r="C52" s="1"/>
      <c r="D52" s="1">
        <f t="shared" si="0"/>
        <v>0</v>
      </c>
      <c r="E52" s="1"/>
    </row>
    <row r="53" spans="1:5" ht="12.75">
      <c r="A53" s="1"/>
      <c r="B53" s="1"/>
      <c r="C53" s="1"/>
      <c r="D53" s="1"/>
      <c r="E53" s="1"/>
    </row>
    <row r="54" spans="1:5" ht="12.75">
      <c r="A54" s="7" t="s">
        <v>59</v>
      </c>
      <c r="B54" s="7" t="s">
        <v>71</v>
      </c>
      <c r="C54" s="1">
        <v>0</v>
      </c>
      <c r="D54" s="1">
        <f t="shared" si="0"/>
        <v>0</v>
      </c>
      <c r="E54" s="1"/>
    </row>
    <row r="55" spans="1:5" ht="12.75">
      <c r="A55" s="1"/>
      <c r="B55" s="1" t="s">
        <v>72</v>
      </c>
      <c r="C55" s="1"/>
      <c r="D55" s="1">
        <f t="shared" si="0"/>
        <v>0</v>
      </c>
      <c r="E55" s="1"/>
    </row>
    <row r="56" spans="1:5" ht="12.75">
      <c r="A56" s="1"/>
      <c r="B56" s="1"/>
      <c r="C56" s="1"/>
      <c r="D56" s="1"/>
      <c r="E56" s="1"/>
    </row>
    <row r="57" spans="1:5" ht="12.75">
      <c r="A57" s="7" t="s">
        <v>62</v>
      </c>
      <c r="B57" s="7" t="s">
        <v>63</v>
      </c>
      <c r="C57" s="7">
        <f>C37+C44+C48+C51+C54</f>
        <v>76010000</v>
      </c>
      <c r="D57" s="7">
        <f>D37+D44+D48+D51+D54</f>
        <v>3132045</v>
      </c>
      <c r="E57" s="7">
        <f>E37+E44+E48+E51+E54</f>
        <v>79142045</v>
      </c>
    </row>
  </sheetData>
  <sheetProtection/>
  <mergeCells count="4">
    <mergeCell ref="A2:B2"/>
    <mergeCell ref="A3:C4"/>
    <mergeCell ref="A1:B1"/>
    <mergeCell ref="C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:D1"/>
    </sheetView>
  </sheetViews>
  <sheetFormatPr defaultColWidth="9.140625" defaultRowHeight="12.75"/>
  <cols>
    <col min="7" max="7" width="10.00390625" style="0" customWidth="1"/>
    <col min="8" max="8" width="12.00390625" style="0" customWidth="1"/>
  </cols>
  <sheetData>
    <row r="1" spans="1:5" ht="12.75" customHeight="1">
      <c r="A1" s="75" t="s">
        <v>171</v>
      </c>
      <c r="B1" s="75"/>
      <c r="C1" s="75"/>
      <c r="D1" s="75"/>
      <c r="E1" s="46"/>
    </row>
    <row r="2" spans="1:5" ht="14.25" customHeight="1">
      <c r="A2" s="73" t="s">
        <v>164</v>
      </c>
      <c r="B2" s="73"/>
      <c r="C2" s="73"/>
      <c r="D2" s="73"/>
      <c r="E2" s="46"/>
    </row>
    <row r="3" spans="1:5" ht="14.25" customHeight="1">
      <c r="A3" s="67"/>
      <c r="B3" s="67"/>
      <c r="C3" s="67"/>
      <c r="D3" s="67"/>
      <c r="E3" s="46"/>
    </row>
    <row r="5" spans="1:9" ht="12.75">
      <c r="A5" s="82" t="s">
        <v>90</v>
      </c>
      <c r="B5" s="82"/>
      <c r="C5" s="82"/>
      <c r="D5" s="82"/>
      <c r="E5" s="82"/>
      <c r="F5" s="82"/>
      <c r="G5" s="82"/>
      <c r="H5" s="82"/>
      <c r="I5" s="82"/>
    </row>
    <row r="6" spans="2:9" ht="12.75">
      <c r="B6" s="33"/>
      <c r="C6" s="33"/>
      <c r="D6" s="33"/>
      <c r="E6" s="33"/>
      <c r="F6" s="33"/>
      <c r="G6" s="33"/>
      <c r="H6" s="33"/>
      <c r="I6" s="33"/>
    </row>
    <row r="7" spans="2:9" ht="12.75">
      <c r="B7" s="33"/>
      <c r="C7" s="33"/>
      <c r="D7" s="85">
        <v>43220</v>
      </c>
      <c r="E7" s="82"/>
      <c r="F7" s="82"/>
      <c r="G7" s="33"/>
      <c r="H7" s="33"/>
      <c r="I7" s="33"/>
    </row>
    <row r="8" spans="2:9" ht="12.75">
      <c r="B8" s="33"/>
      <c r="C8" s="33"/>
      <c r="D8" s="71"/>
      <c r="E8" s="33"/>
      <c r="F8" s="33"/>
      <c r="G8" s="33"/>
      <c r="H8" s="33"/>
      <c r="I8" s="33"/>
    </row>
    <row r="9" spans="2:9" ht="12.75">
      <c r="B9" s="33"/>
      <c r="C9" s="33"/>
      <c r="D9" s="33"/>
      <c r="E9" s="33"/>
      <c r="F9" s="33"/>
      <c r="G9" s="33"/>
      <c r="H9" s="33"/>
      <c r="I9" s="33"/>
    </row>
    <row r="10" spans="2:9" ht="12.75">
      <c r="B10" s="34"/>
      <c r="C10" s="18"/>
      <c r="D10" s="18"/>
      <c r="E10" s="18"/>
      <c r="F10" s="18"/>
      <c r="G10" s="83" t="s">
        <v>1</v>
      </c>
      <c r="H10" s="84"/>
      <c r="I10" s="35"/>
    </row>
    <row r="11" spans="2:9" ht="12.75">
      <c r="B11" s="34"/>
      <c r="C11" s="18"/>
      <c r="D11" s="18"/>
      <c r="E11" s="18"/>
      <c r="F11" s="18"/>
      <c r="G11" s="34"/>
      <c r="H11" s="18"/>
      <c r="I11" s="35"/>
    </row>
    <row r="12" spans="2:9" ht="12.75">
      <c r="B12" s="34"/>
      <c r="C12" s="18"/>
      <c r="D12" s="18"/>
      <c r="E12" s="18"/>
      <c r="F12" s="18"/>
      <c r="G12" s="33" t="s">
        <v>106</v>
      </c>
      <c r="H12" s="33" t="s">
        <v>6</v>
      </c>
      <c r="I12" s="35"/>
    </row>
    <row r="13" spans="1:9" ht="12.75">
      <c r="A13" s="36" t="s">
        <v>91</v>
      </c>
      <c r="B13" s="28"/>
      <c r="C13" s="37"/>
      <c r="D13" s="37"/>
      <c r="E13" s="37"/>
      <c r="F13" s="37"/>
      <c r="G13" s="37"/>
      <c r="H13" s="37"/>
      <c r="I13" s="37"/>
    </row>
    <row r="14" spans="1:9" ht="12.75">
      <c r="A14" s="36"/>
      <c r="B14" s="28"/>
      <c r="C14" s="37"/>
      <c r="D14" s="37"/>
      <c r="E14" s="37"/>
      <c r="F14" s="37"/>
      <c r="G14" s="37"/>
      <c r="H14" s="37"/>
      <c r="I14" s="37"/>
    </row>
    <row r="15" spans="1:9" ht="12.75">
      <c r="A15" s="38"/>
      <c r="B15" s="27"/>
      <c r="C15" s="27"/>
      <c r="D15" s="27"/>
      <c r="E15" s="19"/>
      <c r="F15" s="19"/>
      <c r="G15" s="19"/>
      <c r="H15" s="19"/>
      <c r="I15" s="19"/>
    </row>
    <row r="16" spans="1:9" ht="12.75">
      <c r="A16" s="39" t="s">
        <v>92</v>
      </c>
      <c r="B16" s="27"/>
      <c r="C16" s="27"/>
      <c r="D16" s="27"/>
      <c r="E16" s="19"/>
      <c r="F16" s="19"/>
      <c r="G16" s="19"/>
      <c r="H16" s="19"/>
      <c r="I16" s="19"/>
    </row>
    <row r="17" spans="1:9" ht="12.75">
      <c r="A17" s="38" t="s">
        <v>93</v>
      </c>
      <c r="B17" s="27"/>
      <c r="C17" s="19"/>
      <c r="D17" s="19"/>
      <c r="E17" s="19"/>
      <c r="F17" s="19"/>
      <c r="G17" s="19">
        <v>100000</v>
      </c>
      <c r="H17" s="19">
        <v>100000</v>
      </c>
      <c r="I17" s="19"/>
    </row>
    <row r="18" spans="1:9" ht="12.75">
      <c r="A18" s="38"/>
      <c r="B18" s="27"/>
      <c r="C18" s="19"/>
      <c r="D18" s="19"/>
      <c r="E18" s="19"/>
      <c r="F18" s="19"/>
      <c r="G18" s="19"/>
      <c r="H18" s="19"/>
      <c r="I18" s="19"/>
    </row>
    <row r="19" spans="1:9" ht="12.75">
      <c r="A19" s="80" t="s">
        <v>107</v>
      </c>
      <c r="B19" s="80"/>
      <c r="C19" s="19"/>
      <c r="D19" s="19"/>
      <c r="E19" s="19"/>
      <c r="F19" s="19"/>
      <c r="G19" s="19"/>
      <c r="H19" s="19"/>
      <c r="I19" s="19"/>
    </row>
    <row r="20" spans="1:9" ht="12.75">
      <c r="A20" s="81" t="s">
        <v>153</v>
      </c>
      <c r="B20" s="81"/>
      <c r="C20" s="19"/>
      <c r="D20" s="19"/>
      <c r="E20" s="19"/>
      <c r="F20" s="19"/>
      <c r="G20" s="19">
        <v>0</v>
      </c>
      <c r="H20" s="19">
        <v>146000</v>
      </c>
      <c r="I20" s="19"/>
    </row>
    <row r="21" spans="1:9" ht="12.75">
      <c r="A21" s="47"/>
      <c r="B21" s="47"/>
      <c r="C21" s="19"/>
      <c r="D21" s="19"/>
      <c r="E21" s="19"/>
      <c r="F21" s="19"/>
      <c r="G21" s="19"/>
      <c r="H21" s="19"/>
      <c r="I21" s="19"/>
    </row>
    <row r="22" spans="1:9" ht="12.75">
      <c r="A22" s="38"/>
      <c r="B22" s="27"/>
      <c r="C22" s="19"/>
      <c r="D22" s="19"/>
      <c r="E22" s="19"/>
      <c r="F22" s="19"/>
      <c r="G22" s="19"/>
      <c r="H22" s="19"/>
      <c r="I22" s="19"/>
    </row>
    <row r="23" spans="1:9" ht="12.75">
      <c r="A23" s="39" t="s">
        <v>94</v>
      </c>
      <c r="B23" s="40"/>
      <c r="C23" s="41"/>
      <c r="D23" s="41"/>
      <c r="E23" s="41"/>
      <c r="F23" s="41"/>
      <c r="G23" s="41"/>
      <c r="H23" s="41"/>
      <c r="I23" s="41"/>
    </row>
    <row r="24" spans="1:9" ht="12.75">
      <c r="A24" s="42" t="s">
        <v>95</v>
      </c>
      <c r="B24" s="19"/>
      <c r="C24" s="19"/>
      <c r="D24" s="19"/>
      <c r="E24" s="19"/>
      <c r="F24" s="19"/>
      <c r="G24" s="19">
        <v>9200000</v>
      </c>
      <c r="H24" s="19">
        <v>9200000</v>
      </c>
      <c r="I24" s="19"/>
    </row>
    <row r="25" spans="1:9" ht="12.75">
      <c r="A25" s="42" t="s">
        <v>96</v>
      </c>
      <c r="B25" s="19"/>
      <c r="C25" s="19"/>
      <c r="D25" s="19"/>
      <c r="E25" s="19"/>
      <c r="F25" s="19"/>
      <c r="G25" s="19">
        <v>800000</v>
      </c>
      <c r="H25" s="19">
        <v>800000</v>
      </c>
      <c r="I25" s="19"/>
    </row>
    <row r="26" spans="1:9" ht="12.75">
      <c r="A26" s="42" t="s">
        <v>97</v>
      </c>
      <c r="B26" s="19"/>
      <c r="C26" s="19"/>
      <c r="D26" s="19"/>
      <c r="E26" s="19"/>
      <c r="F26" s="19"/>
      <c r="G26" s="43">
        <v>9000000</v>
      </c>
      <c r="H26" s="19">
        <v>6286500</v>
      </c>
      <c r="I26" s="19"/>
    </row>
    <row r="27" spans="1:9" ht="12.75">
      <c r="A27" s="81" t="s">
        <v>154</v>
      </c>
      <c r="B27" s="75"/>
      <c r="C27" s="19"/>
      <c r="D27" s="19"/>
      <c r="E27" s="19"/>
      <c r="F27" s="19"/>
      <c r="G27" s="19"/>
      <c r="H27" s="19">
        <v>3500000</v>
      </c>
      <c r="I27" s="19"/>
    </row>
    <row r="28" spans="1:9" ht="12.75">
      <c r="A28" s="81" t="s">
        <v>156</v>
      </c>
      <c r="B28" s="81"/>
      <c r="C28" s="19"/>
      <c r="D28" s="19"/>
      <c r="E28" s="19"/>
      <c r="F28" s="19"/>
      <c r="G28" s="19"/>
      <c r="H28" s="19">
        <v>3260725</v>
      </c>
      <c r="I28" s="19"/>
    </row>
    <row r="29" spans="1:9" ht="12.75">
      <c r="A29" s="81" t="s">
        <v>155</v>
      </c>
      <c r="B29" s="81"/>
      <c r="C29" s="19"/>
      <c r="D29" s="19"/>
      <c r="E29" s="19"/>
      <c r="F29" s="19"/>
      <c r="G29" s="19"/>
      <c r="H29" s="19">
        <v>2300000</v>
      </c>
      <c r="I29" s="19"/>
    </row>
    <row r="30" spans="1:9" ht="12.75">
      <c r="A30" s="81" t="s">
        <v>157</v>
      </c>
      <c r="B30" s="81"/>
      <c r="C30" s="19"/>
      <c r="D30" s="19"/>
      <c r="E30" s="19"/>
      <c r="F30" s="19"/>
      <c r="G30" s="19"/>
      <c r="H30" s="43">
        <v>3530000</v>
      </c>
      <c r="I30" s="19"/>
    </row>
    <row r="31" spans="1:9" ht="12.75">
      <c r="A31" s="81" t="s">
        <v>158</v>
      </c>
      <c r="B31" s="81"/>
      <c r="C31" s="19"/>
      <c r="D31" s="19"/>
      <c r="E31" s="19"/>
      <c r="F31" s="19"/>
      <c r="G31" s="19"/>
      <c r="H31" s="43">
        <v>30000</v>
      </c>
      <c r="I31" s="19"/>
    </row>
    <row r="32" spans="1:9" ht="12.75">
      <c r="A32" s="28"/>
      <c r="B32" s="28"/>
      <c r="C32" s="19"/>
      <c r="D32" s="19"/>
      <c r="E32" s="19"/>
      <c r="F32" s="19"/>
      <c r="G32" s="19"/>
      <c r="H32" s="19"/>
      <c r="I32" s="19"/>
    </row>
    <row r="33" spans="1:9" ht="12.75">
      <c r="A33" s="43" t="s">
        <v>98</v>
      </c>
      <c r="B33" s="19"/>
      <c r="C33" s="19"/>
      <c r="D33" s="19"/>
      <c r="E33" s="19"/>
      <c r="F33" s="19"/>
      <c r="G33" s="19">
        <f>SUM(G24:G27)</f>
        <v>19000000</v>
      </c>
      <c r="H33" s="19">
        <f>SUM(H24:H31)</f>
        <v>28907225</v>
      </c>
      <c r="I33" s="19"/>
    </row>
    <row r="34" spans="1:9" ht="12.75">
      <c r="A34" s="43"/>
      <c r="B34" s="19"/>
      <c r="C34" s="19"/>
      <c r="D34" s="19"/>
      <c r="E34" s="19"/>
      <c r="F34" s="19"/>
      <c r="G34" s="19"/>
      <c r="H34" s="19"/>
      <c r="I34" s="19"/>
    </row>
    <row r="35" spans="1:9" ht="12.75">
      <c r="A35" s="44" t="s">
        <v>99</v>
      </c>
      <c r="B35" s="41"/>
      <c r="C35" s="41"/>
      <c r="D35" s="41"/>
      <c r="E35" s="41"/>
      <c r="F35" s="41"/>
      <c r="G35" s="41">
        <f>G17+G33</f>
        <v>19100000</v>
      </c>
      <c r="H35" s="41">
        <f>H17+H33+H20</f>
        <v>29153225</v>
      </c>
      <c r="I35" s="41"/>
    </row>
    <row r="36" spans="1:9" ht="12.75">
      <c r="A36" s="19"/>
      <c r="B36" s="19"/>
      <c r="C36" s="19"/>
      <c r="D36" s="19"/>
      <c r="E36" s="19"/>
      <c r="F36" s="19"/>
      <c r="G36" s="19"/>
      <c r="H36" s="19"/>
      <c r="I36" s="19"/>
    </row>
    <row r="37" spans="1:9" ht="12.75">
      <c r="A37" s="36" t="s">
        <v>100</v>
      </c>
      <c r="B37" s="19"/>
      <c r="C37" s="19"/>
      <c r="D37" s="19"/>
      <c r="E37" s="19"/>
      <c r="F37" s="19"/>
      <c r="G37" s="19"/>
      <c r="H37" s="19"/>
      <c r="I37" s="19"/>
    </row>
    <row r="38" spans="1:9" ht="12.75">
      <c r="A38" s="36"/>
      <c r="B38" s="19"/>
      <c r="C38" s="19"/>
      <c r="D38" s="19"/>
      <c r="E38" s="19"/>
      <c r="F38" s="19"/>
      <c r="G38" s="19"/>
      <c r="H38" s="19"/>
      <c r="I38" s="19"/>
    </row>
    <row r="39" spans="1:9" ht="12.75">
      <c r="A39" s="39" t="s">
        <v>94</v>
      </c>
      <c r="B39" s="27"/>
      <c r="C39" s="19"/>
      <c r="D39" s="19"/>
      <c r="E39" s="19"/>
      <c r="F39" s="19"/>
      <c r="G39" s="19"/>
      <c r="H39" s="19"/>
      <c r="I39" s="19"/>
    </row>
    <row r="40" spans="1:9" ht="12.75">
      <c r="A40" s="42" t="s">
        <v>101</v>
      </c>
      <c r="B40" s="38"/>
      <c r="C40" s="23"/>
      <c r="D40" s="23"/>
      <c r="E40" s="23"/>
      <c r="F40" s="23"/>
      <c r="G40" s="23">
        <v>181260800</v>
      </c>
      <c r="H40" s="23">
        <v>181260800</v>
      </c>
      <c r="I40" s="23"/>
    </row>
    <row r="41" spans="1:8" ht="12.75">
      <c r="A41" s="45" t="s">
        <v>102</v>
      </c>
      <c r="G41" s="43">
        <v>13000000</v>
      </c>
      <c r="H41">
        <v>5713500</v>
      </c>
    </row>
    <row r="42" spans="1:8" ht="12.75">
      <c r="A42" s="31" t="s">
        <v>103</v>
      </c>
      <c r="G42">
        <v>6000000</v>
      </c>
      <c r="H42">
        <v>6000000</v>
      </c>
    </row>
    <row r="43" spans="1:8" ht="12.75">
      <c r="A43" s="31" t="s">
        <v>104</v>
      </c>
      <c r="G43">
        <v>3500000</v>
      </c>
      <c r="H43">
        <v>3500000</v>
      </c>
    </row>
    <row r="44" spans="1:8" ht="12.75">
      <c r="A44" s="79" t="s">
        <v>159</v>
      </c>
      <c r="B44" s="79"/>
      <c r="H44">
        <v>23911491</v>
      </c>
    </row>
    <row r="45" spans="1:8" ht="12.75">
      <c r="A45" s="79" t="s">
        <v>160</v>
      </c>
      <c r="B45" s="79"/>
      <c r="H45">
        <v>60000</v>
      </c>
    </row>
    <row r="46" spans="1:8" ht="12.75">
      <c r="A46" s="79" t="s">
        <v>161</v>
      </c>
      <c r="B46" s="79"/>
      <c r="H46">
        <v>1087000</v>
      </c>
    </row>
    <row r="47" ht="12.75">
      <c r="A47" s="31"/>
    </row>
    <row r="48" spans="1:9" ht="12.75">
      <c r="A48" s="30" t="s">
        <v>98</v>
      </c>
      <c r="B48" s="30"/>
      <c r="C48" s="30"/>
      <c r="D48" s="30"/>
      <c r="E48" s="30"/>
      <c r="F48" s="30"/>
      <c r="G48" s="30">
        <f>SUM(G39:G43)</f>
        <v>203760800</v>
      </c>
      <c r="H48" s="30">
        <f>SUM(H40:H47)</f>
        <v>221532791</v>
      </c>
      <c r="I48" s="30"/>
    </row>
    <row r="50" spans="1:9" ht="12.75">
      <c r="A50" s="32" t="s">
        <v>105</v>
      </c>
      <c r="B50" s="32"/>
      <c r="C50" s="32"/>
      <c r="D50" s="32"/>
      <c r="E50" s="32"/>
      <c r="F50" s="32"/>
      <c r="G50" s="32">
        <f>G35+G48</f>
        <v>222860800</v>
      </c>
      <c r="H50" s="32">
        <f>H35+H48</f>
        <v>250686016</v>
      </c>
      <c r="I50" s="32"/>
    </row>
  </sheetData>
  <sheetProtection/>
  <mergeCells count="15">
    <mergeCell ref="A2:D2"/>
    <mergeCell ref="A1:D1"/>
    <mergeCell ref="D7:F7"/>
    <mergeCell ref="A29:B29"/>
    <mergeCell ref="A30:B30"/>
    <mergeCell ref="A31:B31"/>
    <mergeCell ref="A44:B44"/>
    <mergeCell ref="A45:B45"/>
    <mergeCell ref="A46:B46"/>
    <mergeCell ref="A19:B19"/>
    <mergeCell ref="A20:B20"/>
    <mergeCell ref="A5:I5"/>
    <mergeCell ref="G10:H10"/>
    <mergeCell ref="A27:B27"/>
    <mergeCell ref="A28:B2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3.7109375" style="0" customWidth="1"/>
    <col min="2" max="2" width="10.7109375" style="0" customWidth="1"/>
    <col min="3" max="3" width="9.8515625" style="0" customWidth="1"/>
    <col min="5" max="5" width="21.00390625" style="0" customWidth="1"/>
    <col min="6" max="6" width="12.28125" style="0" customWidth="1"/>
    <col min="7" max="7" width="10.140625" style="0" customWidth="1"/>
  </cols>
  <sheetData>
    <row r="1" spans="1:2" ht="12.75">
      <c r="A1" s="75" t="s">
        <v>170</v>
      </c>
      <c r="B1" s="75"/>
    </row>
    <row r="2" spans="1:2" ht="14.25">
      <c r="A2" s="73" t="s">
        <v>165</v>
      </c>
      <c r="B2" s="73"/>
    </row>
    <row r="4" spans="2:7" ht="12.75">
      <c r="B4" s="82" t="s">
        <v>121</v>
      </c>
      <c r="C4" s="82"/>
      <c r="D4" s="82"/>
      <c r="E4" s="82"/>
      <c r="F4" s="82"/>
      <c r="G4" s="82"/>
    </row>
    <row r="5" spans="2:7" ht="12.75">
      <c r="B5" s="33"/>
      <c r="C5" s="33"/>
      <c r="D5" s="33"/>
      <c r="E5" s="33"/>
      <c r="F5" s="33"/>
      <c r="G5" s="33"/>
    </row>
    <row r="6" ht="12.75">
      <c r="E6" s="72">
        <v>43220</v>
      </c>
    </row>
    <row r="7" ht="12.75">
      <c r="E7" s="72"/>
    </row>
    <row r="8" spans="7:8" ht="12.75">
      <c r="G8" s="78" t="s">
        <v>1</v>
      </c>
      <c r="H8" s="86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7"/>
      <c r="B10" s="7" t="s">
        <v>122</v>
      </c>
      <c r="C10" s="7" t="s">
        <v>123</v>
      </c>
      <c r="D10" s="7" t="s">
        <v>124</v>
      </c>
      <c r="E10" s="7"/>
      <c r="F10" s="7" t="s">
        <v>106</v>
      </c>
      <c r="G10" s="7" t="s">
        <v>6</v>
      </c>
      <c r="H10" s="7" t="s">
        <v>124</v>
      </c>
    </row>
    <row r="11" spans="1:8" ht="12.75">
      <c r="A11" s="7" t="s">
        <v>7</v>
      </c>
      <c r="B11" s="7"/>
      <c r="C11" s="7"/>
      <c r="D11" s="7"/>
      <c r="E11" s="7" t="s">
        <v>41</v>
      </c>
      <c r="F11" s="7"/>
      <c r="G11" s="7"/>
      <c r="H11" s="7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4" t="s">
        <v>125</v>
      </c>
      <c r="B13" s="1">
        <v>24051000</v>
      </c>
      <c r="C13" s="1">
        <v>27462000</v>
      </c>
      <c r="D13" s="1"/>
      <c r="E13" s="4" t="s">
        <v>126</v>
      </c>
      <c r="F13" s="1">
        <v>101160334</v>
      </c>
      <c r="G13" s="1">
        <v>106257715</v>
      </c>
      <c r="H13" s="1"/>
    </row>
    <row r="14" spans="1:8" ht="12.75">
      <c r="A14" s="4" t="s">
        <v>22</v>
      </c>
      <c r="B14" s="1">
        <v>26100000</v>
      </c>
      <c r="C14" s="1">
        <v>26100000</v>
      </c>
      <c r="D14" s="1"/>
      <c r="E14" s="4" t="s">
        <v>127</v>
      </c>
      <c r="F14" s="1">
        <v>19475000</v>
      </c>
      <c r="G14" s="1">
        <v>20897259</v>
      </c>
      <c r="H14" s="1"/>
    </row>
    <row r="15" spans="1:8" ht="12.75">
      <c r="A15" s="4" t="s">
        <v>128</v>
      </c>
      <c r="B15" s="1">
        <v>5500000</v>
      </c>
      <c r="C15" s="1">
        <v>5500000</v>
      </c>
      <c r="D15" s="1"/>
      <c r="E15" s="4" t="s">
        <v>129</v>
      </c>
      <c r="F15" s="1">
        <v>80163000</v>
      </c>
      <c r="G15" s="1">
        <v>88731038</v>
      </c>
      <c r="H15" s="1"/>
    </row>
    <row r="16" spans="1:8" ht="12.75">
      <c r="A16" s="4" t="s">
        <v>130</v>
      </c>
      <c r="B16" s="1">
        <v>159940334</v>
      </c>
      <c r="C16" s="1">
        <v>169052705</v>
      </c>
      <c r="D16" s="1"/>
      <c r="E16" s="4" t="s">
        <v>131</v>
      </c>
      <c r="F16" s="1">
        <v>8200000</v>
      </c>
      <c r="G16" s="1">
        <v>7563000</v>
      </c>
      <c r="H16" s="1"/>
    </row>
    <row r="17" spans="1:8" ht="12.75">
      <c r="A17" s="4" t="s">
        <v>132</v>
      </c>
      <c r="B17" s="1">
        <v>5600000</v>
      </c>
      <c r="C17" s="1">
        <v>500000</v>
      </c>
      <c r="D17" s="1"/>
      <c r="E17" s="4" t="s">
        <v>133</v>
      </c>
      <c r="F17" s="1">
        <v>4600000</v>
      </c>
      <c r="G17" s="1">
        <v>5300000</v>
      </c>
      <c r="H17" s="1"/>
    </row>
    <row r="18" spans="1:8" ht="12.75">
      <c r="A18" s="4" t="s">
        <v>134</v>
      </c>
      <c r="B18" s="1">
        <v>500000</v>
      </c>
      <c r="C18" s="1">
        <v>0</v>
      </c>
      <c r="D18" s="1"/>
      <c r="E18" s="1"/>
      <c r="F18" s="1"/>
      <c r="G18" s="1"/>
      <c r="H18" s="1"/>
    </row>
    <row r="19" spans="1:8" ht="12.75">
      <c r="A19" s="7" t="s">
        <v>135</v>
      </c>
      <c r="B19" s="7">
        <f>SUM(B13:B18)</f>
        <v>221691334</v>
      </c>
      <c r="C19" s="7">
        <f>SUM(C13:C18)</f>
        <v>228614705</v>
      </c>
      <c r="D19" s="7"/>
      <c r="E19" s="7" t="s">
        <v>136</v>
      </c>
      <c r="F19" s="7">
        <f>SUM(F13:F18)</f>
        <v>213598334</v>
      </c>
      <c r="G19" s="7">
        <f>SUM(G13:G18)</f>
        <v>228749012</v>
      </c>
      <c r="H19" s="7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4" t="s">
        <v>137</v>
      </c>
      <c r="B21" s="1">
        <v>1000000</v>
      </c>
      <c r="C21" s="1">
        <v>1000000</v>
      </c>
      <c r="D21" s="1"/>
      <c r="E21" s="4" t="s">
        <v>138</v>
      </c>
      <c r="F21" s="1">
        <v>19100000</v>
      </c>
      <c r="G21" s="1">
        <v>29153225</v>
      </c>
      <c r="H21" s="1"/>
    </row>
    <row r="22" spans="1:8" ht="12.75">
      <c r="A22" s="4" t="s">
        <v>139</v>
      </c>
      <c r="B22" s="1">
        <v>181260800</v>
      </c>
      <c r="C22" s="1">
        <v>204530566</v>
      </c>
      <c r="D22" s="1"/>
      <c r="E22" s="4" t="s">
        <v>100</v>
      </c>
      <c r="F22" s="1">
        <v>203760800</v>
      </c>
      <c r="G22" s="1">
        <v>221532791</v>
      </c>
      <c r="H22" s="1"/>
    </row>
    <row r="23" spans="1:8" ht="12.75">
      <c r="A23" s="7" t="s">
        <v>140</v>
      </c>
      <c r="B23" s="7">
        <f>SUM(B21:B22)</f>
        <v>182260800</v>
      </c>
      <c r="C23" s="7">
        <f>SUM(C21:C22)</f>
        <v>205530566</v>
      </c>
      <c r="D23" s="7"/>
      <c r="E23" s="7" t="s">
        <v>141</v>
      </c>
      <c r="F23" s="7">
        <f>SUM(F21:F22)</f>
        <v>222860800</v>
      </c>
      <c r="G23" s="7">
        <f>SUM(G21:G22)</f>
        <v>250686016</v>
      </c>
      <c r="H23" s="7"/>
    </row>
    <row r="24" spans="1:8" ht="12.75">
      <c r="A24" s="7"/>
      <c r="B24" s="7"/>
      <c r="C24" s="7"/>
      <c r="D24" s="7"/>
      <c r="E24" s="7"/>
      <c r="F24" s="7"/>
      <c r="G24" s="7"/>
      <c r="H24" s="7"/>
    </row>
    <row r="25" spans="1:8" ht="12.75">
      <c r="A25" s="7" t="s">
        <v>142</v>
      </c>
      <c r="B25" s="7">
        <f>SUM(B26:B28)</f>
        <v>35000000</v>
      </c>
      <c r="C25" s="7">
        <f>SUM(C26+C27+C28)</f>
        <v>54711272</v>
      </c>
      <c r="D25" s="7"/>
      <c r="E25" s="7" t="s">
        <v>143</v>
      </c>
      <c r="F25" s="7">
        <f>SUM(F26)</f>
        <v>500000</v>
      </c>
      <c r="G25" s="7">
        <f>G26+G27</f>
        <v>5792515</v>
      </c>
      <c r="H25" s="7"/>
    </row>
    <row r="26" spans="1:8" ht="12.75">
      <c r="A26" s="4" t="s">
        <v>144</v>
      </c>
      <c r="B26" s="4">
        <v>5000000</v>
      </c>
      <c r="C26" s="4">
        <v>0</v>
      </c>
      <c r="D26" s="4"/>
      <c r="E26" s="4" t="s">
        <v>145</v>
      </c>
      <c r="F26" s="4">
        <v>500000</v>
      </c>
      <c r="G26" s="4">
        <v>0</v>
      </c>
      <c r="H26" s="4"/>
    </row>
    <row r="27" spans="1:8" ht="12.75">
      <c r="A27" s="4" t="s">
        <v>146</v>
      </c>
      <c r="B27" s="4">
        <v>20000000</v>
      </c>
      <c r="C27" s="4">
        <v>20000000</v>
      </c>
      <c r="D27" s="4"/>
      <c r="E27" s="4" t="s">
        <v>151</v>
      </c>
      <c r="F27" s="4">
        <v>0</v>
      </c>
      <c r="G27" s="4">
        <v>5792515</v>
      </c>
      <c r="H27" s="4"/>
    </row>
    <row r="28" spans="1:8" ht="12.75">
      <c r="A28" s="4" t="s">
        <v>147</v>
      </c>
      <c r="B28" s="1">
        <v>10000000</v>
      </c>
      <c r="C28" s="1">
        <v>34711272</v>
      </c>
      <c r="D28" s="1"/>
      <c r="E28" s="1"/>
      <c r="F28" s="1"/>
      <c r="G28" s="1"/>
      <c r="H28" s="1"/>
    </row>
    <row r="29" spans="1:8" ht="12.75">
      <c r="A29" s="4"/>
      <c r="B29" s="1"/>
      <c r="C29" s="1"/>
      <c r="D29" s="1"/>
      <c r="E29" s="7" t="s">
        <v>148</v>
      </c>
      <c r="F29" s="7">
        <v>1993000</v>
      </c>
      <c r="G29" s="4">
        <v>3629000</v>
      </c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7" t="s">
        <v>149</v>
      </c>
      <c r="B31" s="7">
        <f>B19+B23+B29+B25</f>
        <v>438952134</v>
      </c>
      <c r="C31" s="7">
        <f>C25+C23+C19</f>
        <v>488856543</v>
      </c>
      <c r="D31" s="1"/>
      <c r="E31" s="7" t="s">
        <v>150</v>
      </c>
      <c r="F31" s="7">
        <f>F19+F23+F25+F29</f>
        <v>438952134</v>
      </c>
      <c r="G31" s="7">
        <f>G19+G23+G25+G29</f>
        <v>488856543</v>
      </c>
      <c r="H31" s="1"/>
    </row>
  </sheetData>
  <sheetProtection/>
  <mergeCells count="4">
    <mergeCell ref="A1:B1"/>
    <mergeCell ref="B4:G4"/>
    <mergeCell ref="G8:H8"/>
    <mergeCell ref="A2:B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5.140625" style="0" customWidth="1"/>
    <col min="2" max="2" width="23.7109375" style="0" customWidth="1"/>
    <col min="3" max="3" width="11.421875" style="0" customWidth="1"/>
    <col min="6" max="6" width="10.140625" style="0" customWidth="1"/>
  </cols>
  <sheetData>
    <row r="1" spans="1:2" ht="12.75">
      <c r="A1" s="75" t="s">
        <v>168</v>
      </c>
      <c r="B1" s="75"/>
    </row>
    <row r="2" spans="1:6" ht="14.25">
      <c r="A2" s="73" t="s">
        <v>166</v>
      </c>
      <c r="B2" s="73"/>
      <c r="C2" s="19"/>
      <c r="D2" s="19"/>
      <c r="E2" s="19"/>
      <c r="F2" s="19"/>
    </row>
    <row r="3" spans="1:6" ht="12.75">
      <c r="A3" s="29"/>
      <c r="B3" s="29"/>
      <c r="C3" s="48"/>
      <c r="D3" s="19"/>
      <c r="E3" s="19"/>
      <c r="F3" s="19"/>
    </row>
    <row r="4" spans="1:6" ht="12.75">
      <c r="A4" s="77" t="s">
        <v>75</v>
      </c>
      <c r="B4" s="77"/>
      <c r="C4" s="77"/>
      <c r="D4" s="77"/>
      <c r="E4" s="77"/>
      <c r="F4" s="77"/>
    </row>
    <row r="5" spans="1:6" ht="21" customHeight="1">
      <c r="A5" s="77"/>
      <c r="B5" s="77"/>
      <c r="C5" s="77"/>
      <c r="D5" s="77"/>
      <c r="E5" s="77"/>
      <c r="F5" s="77"/>
    </row>
    <row r="6" spans="1:6" ht="15.75">
      <c r="A6" s="20"/>
      <c r="B6" s="20"/>
      <c r="C6" s="20"/>
      <c r="D6" s="20"/>
      <c r="E6" s="20"/>
      <c r="F6" s="20"/>
    </row>
    <row r="7" spans="1:6" ht="15.75">
      <c r="A7" s="20"/>
      <c r="B7" s="88">
        <v>43220</v>
      </c>
      <c r="C7" s="77"/>
      <c r="D7" s="77"/>
      <c r="E7" s="20"/>
      <c r="F7" s="20"/>
    </row>
    <row r="8" spans="1:6" ht="12.75">
      <c r="A8" s="49"/>
      <c r="B8" s="49"/>
      <c r="C8" s="49"/>
      <c r="D8" s="49"/>
      <c r="E8" s="49"/>
      <c r="F8" s="49"/>
    </row>
    <row r="9" spans="1:6" ht="12.75">
      <c r="A9" s="50"/>
      <c r="B9" s="51"/>
      <c r="C9" s="52"/>
      <c r="D9" s="87" t="s">
        <v>1</v>
      </c>
      <c r="E9" s="87"/>
      <c r="F9" s="87"/>
    </row>
    <row r="10" spans="1:6" ht="12.75">
      <c r="A10" s="53" t="s">
        <v>2</v>
      </c>
      <c r="B10" s="53" t="s">
        <v>3</v>
      </c>
      <c r="C10" s="54" t="s">
        <v>108</v>
      </c>
      <c r="D10" s="24" t="s">
        <v>109</v>
      </c>
      <c r="E10" s="24" t="s">
        <v>110</v>
      </c>
      <c r="F10" s="24" t="s">
        <v>98</v>
      </c>
    </row>
    <row r="11" spans="1:6" ht="12.75">
      <c r="A11" s="55"/>
      <c r="B11" s="56"/>
      <c r="C11" s="56"/>
      <c r="D11" s="56"/>
      <c r="E11" s="56"/>
      <c r="F11" s="56"/>
    </row>
    <row r="12" spans="1:6" ht="12.75">
      <c r="A12" s="57"/>
      <c r="B12" s="58" t="s">
        <v>7</v>
      </c>
      <c r="C12" s="59"/>
      <c r="D12" s="56"/>
      <c r="E12" s="56"/>
      <c r="F12" s="56"/>
    </row>
    <row r="13" spans="1:6" ht="24">
      <c r="A13" s="57">
        <v>1</v>
      </c>
      <c r="B13" s="57" t="s">
        <v>8</v>
      </c>
      <c r="C13" s="56">
        <v>63653664</v>
      </c>
      <c r="D13" s="56"/>
      <c r="E13" s="56"/>
      <c r="F13" s="56">
        <f>SUM(C13:E13)</f>
        <v>63653664</v>
      </c>
    </row>
    <row r="14" spans="1:6" ht="24">
      <c r="A14" s="57">
        <v>2</v>
      </c>
      <c r="B14" s="57" t="s">
        <v>9</v>
      </c>
      <c r="C14" s="56">
        <v>41765800</v>
      </c>
      <c r="D14" s="56"/>
      <c r="E14" s="56"/>
      <c r="F14" s="56">
        <f aca="true" t="shared" si="0" ref="F14:F76">SUM(C14:E14)</f>
        <v>41765800</v>
      </c>
    </row>
    <row r="15" spans="1:6" ht="24">
      <c r="A15" s="57">
        <v>3</v>
      </c>
      <c r="B15" s="57" t="s">
        <v>10</v>
      </c>
      <c r="C15" s="56">
        <v>51909772</v>
      </c>
      <c r="D15" s="56"/>
      <c r="E15" s="56"/>
      <c r="F15" s="56">
        <f t="shared" si="0"/>
        <v>51909772</v>
      </c>
    </row>
    <row r="16" spans="1:6" ht="12.75">
      <c r="A16" s="57">
        <v>4</v>
      </c>
      <c r="B16" s="57" t="s">
        <v>11</v>
      </c>
      <c r="C16" s="56">
        <v>3014630</v>
      </c>
      <c r="D16" s="56"/>
      <c r="E16" s="56"/>
      <c r="F16" s="56">
        <f t="shared" si="0"/>
        <v>3014630</v>
      </c>
    </row>
    <row r="17" spans="1:6" ht="12.75">
      <c r="A17" s="57">
        <v>5</v>
      </c>
      <c r="B17" s="57" t="s">
        <v>12</v>
      </c>
      <c r="C17" s="56">
        <v>734031</v>
      </c>
      <c r="D17" s="56"/>
      <c r="E17" s="56"/>
      <c r="F17" s="56">
        <f t="shared" si="0"/>
        <v>734031</v>
      </c>
    </row>
    <row r="18" spans="1:6" ht="24">
      <c r="A18" s="57">
        <v>6</v>
      </c>
      <c r="B18" s="57" t="s">
        <v>13</v>
      </c>
      <c r="C18" s="56">
        <v>0</v>
      </c>
      <c r="D18" s="56"/>
      <c r="E18" s="56"/>
      <c r="F18" s="56">
        <f t="shared" si="0"/>
        <v>0</v>
      </c>
    </row>
    <row r="19" spans="1:6" ht="12.75">
      <c r="A19" s="57">
        <v>7</v>
      </c>
      <c r="B19" s="60" t="s">
        <v>14</v>
      </c>
      <c r="C19" s="61">
        <f>SUM(C13:C18)</f>
        <v>161077897</v>
      </c>
      <c r="D19" s="61">
        <f>SUM(D13:D18)</f>
        <v>0</v>
      </c>
      <c r="E19" s="61">
        <f>SUM(E13:E18)</f>
        <v>0</v>
      </c>
      <c r="F19" s="56">
        <f t="shared" si="0"/>
        <v>161077897</v>
      </c>
    </row>
    <row r="20" spans="1:6" ht="24">
      <c r="A20" s="57">
        <v>8</v>
      </c>
      <c r="B20" s="57" t="s">
        <v>15</v>
      </c>
      <c r="C20" s="56">
        <v>7228013</v>
      </c>
      <c r="D20" s="56">
        <v>746795</v>
      </c>
      <c r="E20" s="56"/>
      <c r="F20" s="56">
        <f t="shared" si="0"/>
        <v>7974808</v>
      </c>
    </row>
    <row r="21" spans="1:6" ht="24">
      <c r="A21" s="57">
        <v>9</v>
      </c>
      <c r="B21" s="60" t="s">
        <v>16</v>
      </c>
      <c r="C21" s="61">
        <f>SUM(C19:C20)</f>
        <v>168305910</v>
      </c>
      <c r="D21" s="61">
        <f>SUM(D19:D20)</f>
        <v>746795</v>
      </c>
      <c r="E21" s="61">
        <f>SUM(E19:E20)</f>
        <v>0</v>
      </c>
      <c r="F21" s="56">
        <f t="shared" si="0"/>
        <v>169052705</v>
      </c>
    </row>
    <row r="22" spans="1:6" s="31" customFormat="1" ht="24">
      <c r="A22" s="57">
        <v>10</v>
      </c>
      <c r="B22" s="57" t="s">
        <v>118</v>
      </c>
      <c r="C22" s="59">
        <v>23269766</v>
      </c>
      <c r="D22" s="59"/>
      <c r="E22" s="59"/>
      <c r="F22" s="62"/>
    </row>
    <row r="23" spans="1:6" s="31" customFormat="1" ht="24">
      <c r="A23" s="57">
        <v>11</v>
      </c>
      <c r="B23" s="57" t="s">
        <v>111</v>
      </c>
      <c r="C23" s="59">
        <v>181260800</v>
      </c>
      <c r="D23" s="59">
        <v>0</v>
      </c>
      <c r="E23" s="59">
        <v>0</v>
      </c>
      <c r="F23" s="62">
        <f t="shared" si="0"/>
        <v>181260800</v>
      </c>
    </row>
    <row r="24" spans="1:6" s="30" customFormat="1" ht="24">
      <c r="A24" s="57">
        <v>12</v>
      </c>
      <c r="B24" s="60" t="s">
        <v>119</v>
      </c>
      <c r="C24" s="61">
        <f>SUM(C22:C23)</f>
        <v>204530566</v>
      </c>
      <c r="D24" s="61">
        <f>SUM(D22:D23)</f>
        <v>0</v>
      </c>
      <c r="E24" s="61">
        <f>SUM(E22:E23)</f>
        <v>0</v>
      </c>
      <c r="F24" s="62">
        <f t="shared" si="0"/>
        <v>204530566</v>
      </c>
    </row>
    <row r="25" spans="1:6" ht="24">
      <c r="A25" s="57">
        <v>13</v>
      </c>
      <c r="B25" s="57" t="s">
        <v>17</v>
      </c>
      <c r="C25" s="62">
        <v>6000000</v>
      </c>
      <c r="D25" s="63"/>
      <c r="E25" s="63"/>
      <c r="F25" s="56">
        <f t="shared" si="0"/>
        <v>6000000</v>
      </c>
    </row>
    <row r="26" spans="1:6" ht="24">
      <c r="A26" s="57">
        <v>14</v>
      </c>
      <c r="B26" s="57" t="s">
        <v>18</v>
      </c>
      <c r="C26" s="62">
        <v>18000000</v>
      </c>
      <c r="D26" s="63"/>
      <c r="E26" s="63"/>
      <c r="F26" s="56">
        <f t="shared" si="0"/>
        <v>18000000</v>
      </c>
    </row>
    <row r="27" spans="1:6" ht="12.75">
      <c r="A27" s="57">
        <v>15</v>
      </c>
      <c r="B27" s="57" t="s">
        <v>19</v>
      </c>
      <c r="C27" s="62">
        <v>5500000</v>
      </c>
      <c r="D27" s="63"/>
      <c r="E27" s="63"/>
      <c r="F27" s="56">
        <f t="shared" si="0"/>
        <v>5500000</v>
      </c>
    </row>
    <row r="28" spans="1:6" ht="24">
      <c r="A28" s="57">
        <v>16</v>
      </c>
      <c r="B28" s="57" t="s">
        <v>21</v>
      </c>
      <c r="C28" s="62">
        <v>1100000</v>
      </c>
      <c r="D28" s="62"/>
      <c r="E28" s="62"/>
      <c r="F28" s="56">
        <f t="shared" si="0"/>
        <v>1100000</v>
      </c>
    </row>
    <row r="29" spans="1:6" ht="12.75">
      <c r="A29" s="57">
        <v>17</v>
      </c>
      <c r="B29" s="57" t="s">
        <v>112</v>
      </c>
      <c r="C29" s="62">
        <v>1000000</v>
      </c>
      <c r="D29" s="62"/>
      <c r="E29" s="62"/>
      <c r="F29" s="56">
        <f t="shared" si="0"/>
        <v>1000000</v>
      </c>
    </row>
    <row r="30" spans="1:6" ht="12.75">
      <c r="A30" s="57">
        <v>18</v>
      </c>
      <c r="B30" s="60" t="s">
        <v>22</v>
      </c>
      <c r="C30" s="61">
        <f>SUM(C25+C26+C27+C28+C29)</f>
        <v>31600000</v>
      </c>
      <c r="D30" s="61">
        <f>SUM(D25+D26+D27+D28+D29)</f>
        <v>0</v>
      </c>
      <c r="E30" s="61">
        <f>SUM(E25+E26+E27+E28+E29)</f>
        <v>0</v>
      </c>
      <c r="F30" s="61">
        <f>SUM(F25+F26+F27+F28+F29)</f>
        <v>31600000</v>
      </c>
    </row>
    <row r="31" spans="1:6" ht="24">
      <c r="A31" s="57">
        <v>19</v>
      </c>
      <c r="B31" s="57" t="s">
        <v>24</v>
      </c>
      <c r="C31" s="56">
        <v>3835000</v>
      </c>
      <c r="D31" s="56">
        <v>150000</v>
      </c>
      <c r="E31" s="56"/>
      <c r="F31" s="56">
        <f t="shared" si="0"/>
        <v>3985000</v>
      </c>
    </row>
    <row r="32" spans="1:6" ht="48">
      <c r="A32" s="57">
        <v>20</v>
      </c>
      <c r="B32" s="57" t="s">
        <v>25</v>
      </c>
      <c r="C32" s="56">
        <v>8600000</v>
      </c>
      <c r="D32" s="56">
        <v>400000</v>
      </c>
      <c r="E32" s="56"/>
      <c r="F32" s="56">
        <f t="shared" si="0"/>
        <v>9000000</v>
      </c>
    </row>
    <row r="33" spans="1:6" ht="36">
      <c r="A33" s="57">
        <v>21</v>
      </c>
      <c r="B33" s="57" t="s">
        <v>113</v>
      </c>
      <c r="C33" s="56">
        <v>1500000</v>
      </c>
      <c r="D33" s="56"/>
      <c r="E33" s="56"/>
      <c r="F33" s="56">
        <f t="shared" si="0"/>
        <v>1500000</v>
      </c>
    </row>
    <row r="34" spans="1:6" ht="36">
      <c r="A34" s="57">
        <v>22</v>
      </c>
      <c r="B34" s="57" t="s">
        <v>27</v>
      </c>
      <c r="C34" s="56">
        <v>2800000</v>
      </c>
      <c r="D34" s="56"/>
      <c r="E34" s="56">
        <v>3000000</v>
      </c>
      <c r="F34" s="56">
        <f t="shared" si="0"/>
        <v>5800000</v>
      </c>
    </row>
    <row r="35" spans="1:6" ht="36">
      <c r="A35" s="57">
        <v>23</v>
      </c>
      <c r="B35" s="57" t="s">
        <v>28</v>
      </c>
      <c r="C35" s="56">
        <v>1796000</v>
      </c>
      <c r="D35" s="56">
        <v>0</v>
      </c>
      <c r="E35" s="56">
        <v>970000</v>
      </c>
      <c r="F35" s="56">
        <f t="shared" si="0"/>
        <v>2766000</v>
      </c>
    </row>
    <row r="36" spans="1:6" ht="12.75">
      <c r="A36" s="57">
        <v>24</v>
      </c>
      <c r="B36" s="57" t="s">
        <v>117</v>
      </c>
      <c r="C36" s="56">
        <v>266000</v>
      </c>
      <c r="D36" s="56">
        <v>20000</v>
      </c>
      <c r="E36" s="56">
        <v>3125000</v>
      </c>
      <c r="F36" s="56">
        <f t="shared" si="0"/>
        <v>3411000</v>
      </c>
    </row>
    <row r="37" spans="1:6" ht="36">
      <c r="A37" s="57">
        <v>25</v>
      </c>
      <c r="B37" s="57" t="s">
        <v>80</v>
      </c>
      <c r="C37" s="56">
        <v>400000</v>
      </c>
      <c r="D37" s="56"/>
      <c r="E37" s="56">
        <v>600000</v>
      </c>
      <c r="F37" s="56">
        <f t="shared" si="0"/>
        <v>1000000</v>
      </c>
    </row>
    <row r="38" spans="1:6" ht="12.75">
      <c r="A38" s="57">
        <v>26</v>
      </c>
      <c r="B38" s="60" t="s">
        <v>30</v>
      </c>
      <c r="C38" s="61">
        <f>SUM(C31:C37)</f>
        <v>19197000</v>
      </c>
      <c r="D38" s="61">
        <f>SUM(D31:D37)</f>
        <v>570000</v>
      </c>
      <c r="E38" s="61">
        <f>SUM(E31:E37)</f>
        <v>7695000</v>
      </c>
      <c r="F38" s="56">
        <f t="shared" si="0"/>
        <v>27462000</v>
      </c>
    </row>
    <row r="39" spans="1:6" ht="12.75">
      <c r="A39" s="57">
        <v>27</v>
      </c>
      <c r="B39" s="60" t="s">
        <v>114</v>
      </c>
      <c r="C39" s="61">
        <v>0</v>
      </c>
      <c r="D39" s="61"/>
      <c r="E39" s="61"/>
      <c r="F39" s="63">
        <f t="shared" si="0"/>
        <v>0</v>
      </c>
    </row>
    <row r="40" spans="1:6" ht="60">
      <c r="A40" s="57">
        <v>28</v>
      </c>
      <c r="B40" s="57" t="s">
        <v>31</v>
      </c>
      <c r="C40" s="62">
        <v>500000</v>
      </c>
      <c r="D40" s="62"/>
      <c r="E40" s="62"/>
      <c r="F40" s="56">
        <f t="shared" si="0"/>
        <v>500000</v>
      </c>
    </row>
    <row r="41" spans="1:6" ht="12.75">
      <c r="A41" s="57">
        <v>29</v>
      </c>
      <c r="B41" s="60" t="s">
        <v>32</v>
      </c>
      <c r="C41" s="63">
        <f>SUM(C40)</f>
        <v>500000</v>
      </c>
      <c r="D41" s="63"/>
      <c r="E41" s="63"/>
      <c r="F41" s="56">
        <f t="shared" si="0"/>
        <v>500000</v>
      </c>
    </row>
    <row r="42" spans="1:6" ht="36">
      <c r="A42" s="57">
        <v>30</v>
      </c>
      <c r="B42" s="57" t="s">
        <v>84</v>
      </c>
      <c r="C42" s="62">
        <v>1000000</v>
      </c>
      <c r="D42" s="63"/>
      <c r="E42" s="63"/>
      <c r="F42" s="56">
        <f t="shared" si="0"/>
        <v>1000000</v>
      </c>
    </row>
    <row r="43" spans="1:6" ht="24">
      <c r="A43" s="57">
        <v>31</v>
      </c>
      <c r="B43" s="60" t="s">
        <v>34</v>
      </c>
      <c r="C43" s="61">
        <f>SUM(C42)</f>
        <v>1000000</v>
      </c>
      <c r="D43" s="61">
        <f>SUM(D42)</f>
        <v>0</v>
      </c>
      <c r="E43" s="61">
        <f>SUM(E42)</f>
        <v>0</v>
      </c>
      <c r="F43" s="56">
        <f t="shared" si="0"/>
        <v>1000000</v>
      </c>
    </row>
    <row r="44" spans="1:6" ht="12.75">
      <c r="A44" s="57">
        <v>32</v>
      </c>
      <c r="B44" s="64" t="s">
        <v>35</v>
      </c>
      <c r="C44" s="65">
        <f>C21+C30+C38+C41+C43+C39+C24</f>
        <v>425133476</v>
      </c>
      <c r="D44" s="65">
        <f>D21+D30+D38+D41+D43+D39+D24</f>
        <v>1316795</v>
      </c>
      <c r="E44" s="65">
        <f>E21+E30+E38+E41+E43+E39+E24</f>
        <v>7695000</v>
      </c>
      <c r="F44" s="65">
        <f>F21+F30+F38+F41+F43+F39+F24</f>
        <v>434145271</v>
      </c>
    </row>
    <row r="45" spans="1:6" ht="12.75">
      <c r="A45" s="57">
        <v>33</v>
      </c>
      <c r="B45" s="57" t="s">
        <v>85</v>
      </c>
      <c r="C45" s="59">
        <v>0</v>
      </c>
      <c r="D45" s="59"/>
      <c r="E45" s="59"/>
      <c r="F45" s="59">
        <f>SUM(C45:E45)</f>
        <v>0</v>
      </c>
    </row>
    <row r="46" spans="1:6" ht="36">
      <c r="A46" s="57">
        <v>34</v>
      </c>
      <c r="B46" s="57" t="s">
        <v>115</v>
      </c>
      <c r="C46" s="62">
        <v>20000000</v>
      </c>
      <c r="D46" s="62"/>
      <c r="E46" s="62"/>
      <c r="F46" s="56">
        <f t="shared" si="0"/>
        <v>20000000</v>
      </c>
    </row>
    <row r="47" spans="1:6" ht="24">
      <c r="A47" s="57">
        <v>35</v>
      </c>
      <c r="B47" s="57" t="s">
        <v>37</v>
      </c>
      <c r="C47" s="62">
        <v>33516942</v>
      </c>
      <c r="D47" s="62">
        <v>268394</v>
      </c>
      <c r="E47" s="62">
        <v>925936</v>
      </c>
      <c r="F47" s="56">
        <f t="shared" si="0"/>
        <v>34711272</v>
      </c>
    </row>
    <row r="48" spans="1:6" ht="24">
      <c r="A48" s="57">
        <v>36</v>
      </c>
      <c r="B48" s="57" t="s">
        <v>38</v>
      </c>
      <c r="C48" s="62"/>
      <c r="D48" s="62">
        <v>43155726</v>
      </c>
      <c r="E48" s="62">
        <v>70521109</v>
      </c>
      <c r="F48" s="56">
        <f t="shared" si="0"/>
        <v>113676835</v>
      </c>
    </row>
    <row r="49" spans="1:6" ht="12.75">
      <c r="A49" s="57">
        <v>37</v>
      </c>
      <c r="B49" s="64" t="s">
        <v>39</v>
      </c>
      <c r="C49" s="65">
        <f>SUM(C45:C48)</f>
        <v>53516942</v>
      </c>
      <c r="D49" s="65">
        <f>SUM(D45:D48)</f>
        <v>43424120</v>
      </c>
      <c r="E49" s="65">
        <f>SUM(E45:E48)</f>
        <v>71447045</v>
      </c>
      <c r="F49" s="65">
        <f>SUM(F45:F48)-F48</f>
        <v>54711272</v>
      </c>
    </row>
    <row r="50" spans="1:6" ht="12.75">
      <c r="A50" s="57">
        <v>38</v>
      </c>
      <c r="B50" s="64"/>
      <c r="C50" s="65"/>
      <c r="D50" s="65"/>
      <c r="E50" s="65"/>
      <c r="F50" s="56">
        <f t="shared" si="0"/>
        <v>0</v>
      </c>
    </row>
    <row r="51" spans="1:6" ht="12.75">
      <c r="A51" s="57">
        <v>39</v>
      </c>
      <c r="B51" s="58" t="s">
        <v>40</v>
      </c>
      <c r="C51" s="66">
        <f>C44+C49</f>
        <v>478650418</v>
      </c>
      <c r="D51" s="66">
        <f>D44+D49</f>
        <v>44740915</v>
      </c>
      <c r="E51" s="66">
        <f>E44+E49</f>
        <v>79142045</v>
      </c>
      <c r="F51" s="24">
        <f>SUM(C51:E51)-F48</f>
        <v>488856543</v>
      </c>
    </row>
    <row r="52" spans="1:6" ht="12.75">
      <c r="A52" s="56"/>
      <c r="B52" s="56"/>
      <c r="C52" s="56"/>
      <c r="D52" s="56"/>
      <c r="E52" s="56"/>
      <c r="F52" s="56">
        <f t="shared" si="0"/>
        <v>0</v>
      </c>
    </row>
    <row r="53" spans="1:6" ht="12.75">
      <c r="A53" s="56"/>
      <c r="B53" s="24" t="s">
        <v>41</v>
      </c>
      <c r="C53" s="56"/>
      <c r="D53" s="56"/>
      <c r="E53" s="56"/>
      <c r="F53" s="56">
        <f t="shared" si="0"/>
        <v>0</v>
      </c>
    </row>
    <row r="54" spans="1:6" ht="12.75">
      <c r="A54" s="24" t="s">
        <v>42</v>
      </c>
      <c r="B54" s="24" t="s">
        <v>43</v>
      </c>
      <c r="C54" s="24">
        <f>SUM(C55:C59)</f>
        <v>105112052</v>
      </c>
      <c r="D54" s="24">
        <f>SUM(D55:D58)</f>
        <v>44640915</v>
      </c>
      <c r="E54" s="24">
        <f>SUM(E55:E59)</f>
        <v>78996045</v>
      </c>
      <c r="F54" s="24">
        <f t="shared" si="0"/>
        <v>228749012</v>
      </c>
    </row>
    <row r="55" spans="1:6" ht="12.75">
      <c r="A55" s="56"/>
      <c r="B55" s="56" t="s">
        <v>44</v>
      </c>
      <c r="C55" s="56">
        <v>32840618</v>
      </c>
      <c r="D55" s="56">
        <v>29417897</v>
      </c>
      <c r="E55" s="56">
        <v>43999200</v>
      </c>
      <c r="F55" s="56">
        <f t="shared" si="0"/>
        <v>106257715</v>
      </c>
    </row>
    <row r="56" spans="1:6" ht="12.75">
      <c r="A56" s="56"/>
      <c r="B56" s="56" t="s">
        <v>45</v>
      </c>
      <c r="C56" s="56">
        <v>6165114</v>
      </c>
      <c r="D56" s="56">
        <v>5847236</v>
      </c>
      <c r="E56" s="56">
        <v>8884909</v>
      </c>
      <c r="F56" s="56">
        <f t="shared" si="0"/>
        <v>20897259</v>
      </c>
    </row>
    <row r="57" spans="1:6" ht="12.75">
      <c r="A57" s="56"/>
      <c r="B57" s="56" t="s">
        <v>46</v>
      </c>
      <c r="C57" s="56">
        <v>53243320</v>
      </c>
      <c r="D57" s="56">
        <v>9375782</v>
      </c>
      <c r="E57" s="56">
        <v>26111936</v>
      </c>
      <c r="F57" s="56">
        <f t="shared" si="0"/>
        <v>88731038</v>
      </c>
    </row>
    <row r="58" spans="1:6" ht="12.75">
      <c r="A58" s="56"/>
      <c r="B58" s="56" t="s">
        <v>47</v>
      </c>
      <c r="C58" s="56">
        <v>7563000</v>
      </c>
      <c r="D58" s="56"/>
      <c r="E58" s="56"/>
      <c r="F58" s="56">
        <f t="shared" si="0"/>
        <v>7563000</v>
      </c>
    </row>
    <row r="59" spans="1:6" ht="12.75">
      <c r="A59" s="56"/>
      <c r="B59" s="56" t="s">
        <v>48</v>
      </c>
      <c r="C59" s="56">
        <v>5300000</v>
      </c>
      <c r="D59" s="56"/>
      <c r="E59" s="56"/>
      <c r="F59" s="56">
        <f t="shared" si="0"/>
        <v>5300000</v>
      </c>
    </row>
    <row r="60" spans="1:6" ht="12.75">
      <c r="A60" s="56"/>
      <c r="B60" s="56"/>
      <c r="C60" s="56"/>
      <c r="D60" s="56"/>
      <c r="E60" s="56"/>
      <c r="F60" s="56"/>
    </row>
    <row r="61" spans="1:6" ht="12.75">
      <c r="A61" s="24" t="s">
        <v>49</v>
      </c>
      <c r="B61" s="24" t="s">
        <v>50</v>
      </c>
      <c r="C61" s="24">
        <f>SUM(C62:C63)</f>
        <v>250440016</v>
      </c>
      <c r="D61" s="24">
        <f>SUM(D62:D63)</f>
        <v>100000</v>
      </c>
      <c r="E61" s="24">
        <f>SUM(E62:E63)</f>
        <v>146000</v>
      </c>
      <c r="F61" s="24">
        <f t="shared" si="0"/>
        <v>250686016</v>
      </c>
    </row>
    <row r="62" spans="1:6" ht="12.75">
      <c r="A62" s="56"/>
      <c r="B62" s="56" t="s">
        <v>51</v>
      </c>
      <c r="C62" s="56">
        <v>28907225</v>
      </c>
      <c r="D62" s="56">
        <v>100000</v>
      </c>
      <c r="E62" s="56">
        <v>146000</v>
      </c>
      <c r="F62" s="62">
        <f t="shared" si="0"/>
        <v>29153225</v>
      </c>
    </row>
    <row r="63" spans="1:6" ht="12.75">
      <c r="A63" s="56"/>
      <c r="B63" s="56" t="s">
        <v>52</v>
      </c>
      <c r="C63" s="56">
        <v>221532791</v>
      </c>
      <c r="D63" s="56">
        <v>0</v>
      </c>
      <c r="E63" s="56">
        <v>0</v>
      </c>
      <c r="F63" s="56">
        <f t="shared" si="0"/>
        <v>221532791</v>
      </c>
    </row>
    <row r="64" spans="1:6" ht="12.75">
      <c r="A64" s="56"/>
      <c r="B64" s="56"/>
      <c r="C64" s="56"/>
      <c r="D64" s="56"/>
      <c r="E64" s="56"/>
      <c r="F64" s="56">
        <f t="shared" si="0"/>
        <v>0</v>
      </c>
    </row>
    <row r="65" spans="1:6" ht="12.75">
      <c r="A65" s="24" t="s">
        <v>53</v>
      </c>
      <c r="B65" s="24" t="s">
        <v>69</v>
      </c>
      <c r="C65" s="56">
        <v>0</v>
      </c>
      <c r="D65" s="56">
        <v>0</v>
      </c>
      <c r="E65" s="56">
        <v>0</v>
      </c>
      <c r="F65" s="56">
        <f t="shared" si="0"/>
        <v>0</v>
      </c>
    </row>
    <row r="66" spans="1:6" ht="12.75">
      <c r="A66" s="56"/>
      <c r="B66" s="56" t="s">
        <v>70</v>
      </c>
      <c r="C66" s="56">
        <v>0</v>
      </c>
      <c r="D66" s="56"/>
      <c r="E66" s="56"/>
      <c r="F66" s="56">
        <v>0</v>
      </c>
    </row>
    <row r="67" spans="1:6" ht="12.75">
      <c r="A67" s="56"/>
      <c r="B67" s="56"/>
      <c r="C67" s="56"/>
      <c r="D67" s="56"/>
      <c r="E67" s="56"/>
      <c r="F67" s="56">
        <f t="shared" si="0"/>
        <v>0</v>
      </c>
    </row>
    <row r="68" spans="1:6" ht="12.75">
      <c r="A68" s="24" t="s">
        <v>55</v>
      </c>
      <c r="B68" s="24" t="s">
        <v>56</v>
      </c>
      <c r="C68" s="24">
        <f>SUM(C69:C70)</f>
        <v>3629000</v>
      </c>
      <c r="D68" s="56">
        <v>0</v>
      </c>
      <c r="E68" s="56">
        <v>0</v>
      </c>
      <c r="F68" s="24">
        <f t="shared" si="0"/>
        <v>3629000</v>
      </c>
    </row>
    <row r="69" spans="1:6" ht="12.75">
      <c r="A69" s="56"/>
      <c r="B69" s="56" t="s">
        <v>57</v>
      </c>
      <c r="C69" s="56">
        <v>3629000</v>
      </c>
      <c r="D69" s="56">
        <v>0</v>
      </c>
      <c r="E69" s="56"/>
      <c r="F69" s="56">
        <v>3629000</v>
      </c>
    </row>
    <row r="70" spans="1:6" ht="12.75">
      <c r="A70" s="56"/>
      <c r="B70" s="56" t="s">
        <v>58</v>
      </c>
      <c r="C70" s="56"/>
      <c r="D70" s="56"/>
      <c r="E70" s="56"/>
      <c r="F70" s="56">
        <f t="shared" si="0"/>
        <v>0</v>
      </c>
    </row>
    <row r="71" spans="1:6" ht="12.75">
      <c r="A71" s="56"/>
      <c r="B71" s="56"/>
      <c r="C71" s="56"/>
      <c r="D71" s="56"/>
      <c r="E71" s="56"/>
      <c r="F71" s="56">
        <f t="shared" si="0"/>
        <v>0</v>
      </c>
    </row>
    <row r="72" spans="1:6" ht="12.75">
      <c r="A72" s="24" t="s">
        <v>59</v>
      </c>
      <c r="B72" s="24" t="s">
        <v>71</v>
      </c>
      <c r="C72" s="24">
        <f>SUM(C73:C75)</f>
        <v>119469350</v>
      </c>
      <c r="D72" s="24">
        <f>SUM(D73:D75)</f>
        <v>0</v>
      </c>
      <c r="E72" s="24">
        <f>SUM(E73:E75)</f>
        <v>0</v>
      </c>
      <c r="F72" s="24">
        <f t="shared" si="0"/>
        <v>119469350</v>
      </c>
    </row>
    <row r="73" spans="1:6" ht="12.75">
      <c r="A73" s="56"/>
      <c r="B73" s="56" t="s">
        <v>72</v>
      </c>
      <c r="C73" s="56">
        <v>113676835</v>
      </c>
      <c r="D73" s="56"/>
      <c r="E73" s="56"/>
      <c r="F73" s="56">
        <f t="shared" si="0"/>
        <v>113676835</v>
      </c>
    </row>
    <row r="74" spans="1:6" ht="12.75">
      <c r="A74" s="56"/>
      <c r="B74" s="62" t="s">
        <v>116</v>
      </c>
      <c r="C74" s="56">
        <v>0</v>
      </c>
      <c r="D74" s="56"/>
      <c r="E74" s="56"/>
      <c r="F74" s="56">
        <f t="shared" si="0"/>
        <v>0</v>
      </c>
    </row>
    <row r="75" spans="1:6" ht="12.75">
      <c r="A75" s="56"/>
      <c r="B75" s="56" t="s">
        <v>120</v>
      </c>
      <c r="C75" s="56">
        <v>5792515</v>
      </c>
      <c r="D75" s="56"/>
      <c r="E75" s="56"/>
      <c r="F75" s="56">
        <f t="shared" si="0"/>
        <v>5792515</v>
      </c>
    </row>
    <row r="76" spans="1:6" ht="12.75">
      <c r="A76" s="56"/>
      <c r="B76" s="56"/>
      <c r="C76" s="56"/>
      <c r="D76" s="56"/>
      <c r="E76" s="56"/>
      <c r="F76" s="56">
        <f t="shared" si="0"/>
        <v>0</v>
      </c>
    </row>
    <row r="77" spans="1:6" ht="12.75">
      <c r="A77" s="24" t="s">
        <v>62</v>
      </c>
      <c r="B77" s="24" t="s">
        <v>63</v>
      </c>
      <c r="C77" s="24">
        <f>C54+C61+C65+C68+C72</f>
        <v>478650418</v>
      </c>
      <c r="D77" s="24">
        <f>D54+D61+D65+D68+D72</f>
        <v>44740915</v>
      </c>
      <c r="E77" s="24">
        <f>E54+E61+E65+E68+E72</f>
        <v>79142045</v>
      </c>
      <c r="F77" s="24">
        <f>SUM(C77:E77)-F73</f>
        <v>488856543</v>
      </c>
    </row>
  </sheetData>
  <sheetProtection/>
  <mergeCells count="5">
    <mergeCell ref="A1:B1"/>
    <mergeCell ref="A2:B2"/>
    <mergeCell ref="A4:F5"/>
    <mergeCell ref="D9:F9"/>
    <mergeCell ref="B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6.140625" style="0" customWidth="1"/>
    <col min="2" max="2" width="33.00390625" style="0" customWidth="1"/>
    <col min="3" max="3" width="12.28125" style="0" customWidth="1"/>
    <col min="4" max="4" width="11.00390625" style="0" customWidth="1"/>
    <col min="5" max="5" width="13.28125" style="0" customWidth="1"/>
  </cols>
  <sheetData>
    <row r="1" spans="1:2" ht="12.75">
      <c r="A1" s="75" t="s">
        <v>169</v>
      </c>
      <c r="B1" s="75"/>
    </row>
    <row r="2" spans="1:3" ht="14.25">
      <c r="A2" s="73" t="s">
        <v>167</v>
      </c>
      <c r="B2" s="73"/>
      <c r="C2" s="19"/>
    </row>
    <row r="3" spans="1:3" ht="12.75">
      <c r="A3" s="81"/>
      <c r="B3" s="81"/>
      <c r="C3" s="19"/>
    </row>
    <row r="4" spans="1:3" ht="12.75">
      <c r="A4" s="77" t="s">
        <v>75</v>
      </c>
      <c r="B4" s="77"/>
      <c r="C4" s="77"/>
    </row>
    <row r="5" spans="1:3" ht="12.75">
      <c r="A5" s="77"/>
      <c r="B5" s="77"/>
      <c r="C5" s="77"/>
    </row>
    <row r="6" spans="1:3" ht="12.75">
      <c r="A6" s="77"/>
      <c r="B6" s="77"/>
      <c r="C6" s="77"/>
    </row>
    <row r="7" spans="1:3" ht="15.75">
      <c r="A7" s="20"/>
      <c r="B7" s="70">
        <v>43220</v>
      </c>
      <c r="C7" s="20"/>
    </row>
    <row r="8" spans="1:3" ht="15.75">
      <c r="A8" s="20"/>
      <c r="B8" s="20"/>
      <c r="C8" s="20"/>
    </row>
    <row r="9" spans="1:5" ht="12.75">
      <c r="A9" s="21"/>
      <c r="B9" s="22"/>
      <c r="C9" s="78" t="s">
        <v>1</v>
      </c>
      <c r="D9" s="78"/>
      <c r="E9" s="78"/>
    </row>
    <row r="10" spans="1:5" ht="24">
      <c r="A10" s="5" t="s">
        <v>2</v>
      </c>
      <c r="B10" s="5" t="s">
        <v>3</v>
      </c>
      <c r="C10" s="26" t="s">
        <v>4</v>
      </c>
      <c r="D10" s="7" t="s">
        <v>5</v>
      </c>
      <c r="E10" s="7" t="s">
        <v>6</v>
      </c>
    </row>
    <row r="11" spans="1:5" ht="12.75">
      <c r="A11" s="8"/>
      <c r="B11" s="9"/>
      <c r="C11" s="1"/>
      <c r="D11" s="1"/>
      <c r="E11" s="1"/>
    </row>
    <row r="12" spans="1:5" ht="12.75">
      <c r="A12" s="10"/>
      <c r="B12" s="11" t="s">
        <v>7</v>
      </c>
      <c r="C12" s="1"/>
      <c r="D12" s="1"/>
      <c r="E12" s="1"/>
    </row>
    <row r="13" spans="1:5" ht="25.5">
      <c r="A13" s="10">
        <v>1</v>
      </c>
      <c r="B13" s="10" t="s">
        <v>8</v>
      </c>
      <c r="C13" s="1">
        <v>63653664</v>
      </c>
      <c r="D13" s="1">
        <f>E13-C13</f>
        <v>0</v>
      </c>
      <c r="E13" s="1">
        <v>63653664</v>
      </c>
    </row>
    <row r="14" spans="1:5" ht="12.75">
      <c r="A14" s="10">
        <v>2</v>
      </c>
      <c r="B14" s="10" t="s">
        <v>9</v>
      </c>
      <c r="C14" s="1">
        <v>41765800</v>
      </c>
      <c r="D14" s="1">
        <f aca="true" t="shared" si="0" ref="D14:D79">E14-C14</f>
        <v>0</v>
      </c>
      <c r="E14" s="1">
        <v>41765800</v>
      </c>
    </row>
    <row r="15" spans="1:5" ht="25.5">
      <c r="A15" s="10">
        <v>3</v>
      </c>
      <c r="B15" s="10" t="s">
        <v>10</v>
      </c>
      <c r="C15" s="1">
        <v>51589040</v>
      </c>
      <c r="D15" s="1">
        <f t="shared" si="0"/>
        <v>320732</v>
      </c>
      <c r="E15" s="1">
        <v>51909772</v>
      </c>
    </row>
    <row r="16" spans="1:5" ht="12.75">
      <c r="A16" s="10">
        <v>4</v>
      </c>
      <c r="B16" s="10" t="s">
        <v>11</v>
      </c>
      <c r="C16" s="1">
        <v>2931830</v>
      </c>
      <c r="D16" s="1">
        <f t="shared" si="0"/>
        <v>82800</v>
      </c>
      <c r="E16" s="1">
        <v>3014630</v>
      </c>
    </row>
    <row r="17" spans="1:5" ht="12.75">
      <c r="A17" s="10">
        <v>5</v>
      </c>
      <c r="B17" s="10" t="s">
        <v>12</v>
      </c>
      <c r="C17" s="1"/>
      <c r="D17" s="1">
        <f t="shared" si="0"/>
        <v>734031</v>
      </c>
      <c r="E17" s="1">
        <v>734031</v>
      </c>
    </row>
    <row r="18" spans="1:5" ht="12.75">
      <c r="A18" s="10">
        <v>6</v>
      </c>
      <c r="B18" s="10" t="s">
        <v>13</v>
      </c>
      <c r="C18" s="1"/>
      <c r="D18" s="1">
        <f t="shared" si="0"/>
        <v>0</v>
      </c>
      <c r="E18" s="1">
        <v>0</v>
      </c>
    </row>
    <row r="19" spans="1:5" ht="12.75">
      <c r="A19" s="10">
        <v>7</v>
      </c>
      <c r="B19" s="12" t="s">
        <v>14</v>
      </c>
      <c r="C19" s="25">
        <f>SUM(C13:C18)</f>
        <v>159940334</v>
      </c>
      <c r="D19" s="25">
        <f>SUM(D13:D18)</f>
        <v>1137563</v>
      </c>
      <c r="E19" s="25">
        <f>SUM(E13:E18)</f>
        <v>161077897</v>
      </c>
    </row>
    <row r="20" spans="1:5" ht="25.5">
      <c r="A20" s="10">
        <v>8</v>
      </c>
      <c r="B20" s="10" t="s">
        <v>15</v>
      </c>
      <c r="C20" s="1">
        <v>5600000</v>
      </c>
      <c r="D20" s="1">
        <f t="shared" si="0"/>
        <v>1628013</v>
      </c>
      <c r="E20" s="1">
        <v>7228013</v>
      </c>
    </row>
    <row r="21" spans="1:5" ht="12.75">
      <c r="A21" s="10">
        <v>9</v>
      </c>
      <c r="B21" s="12" t="s">
        <v>16</v>
      </c>
      <c r="C21" s="25">
        <f>SUM(C19:C20)</f>
        <v>165540334</v>
      </c>
      <c r="D21" s="25">
        <f>SUM(D19:D20)</f>
        <v>2765576</v>
      </c>
      <c r="E21" s="25">
        <f>SUM(E19:E20)</f>
        <v>168305910</v>
      </c>
    </row>
    <row r="22" spans="1:5" s="31" customFormat="1" ht="12.75">
      <c r="A22" s="10">
        <v>10</v>
      </c>
      <c r="B22" s="10" t="s">
        <v>88</v>
      </c>
      <c r="C22" s="2">
        <v>0</v>
      </c>
      <c r="D22" s="2">
        <f>E22</f>
        <v>23269766</v>
      </c>
      <c r="E22" s="2">
        <v>23269766</v>
      </c>
    </row>
    <row r="23" spans="1:5" s="31" customFormat="1" ht="12.75">
      <c r="A23" s="10">
        <v>11</v>
      </c>
      <c r="B23" s="10" t="s">
        <v>76</v>
      </c>
      <c r="C23" s="2">
        <v>181260800</v>
      </c>
      <c r="D23" s="4">
        <f t="shared" si="0"/>
        <v>0</v>
      </c>
      <c r="E23" s="4">
        <v>181260800</v>
      </c>
    </row>
    <row r="24" spans="1:5" ht="12.75">
      <c r="A24" s="10">
        <v>12</v>
      </c>
      <c r="B24" s="12" t="s">
        <v>89</v>
      </c>
      <c r="C24" s="25">
        <f>SUM(C22:C23)</f>
        <v>181260800</v>
      </c>
      <c r="D24" s="25">
        <f>SUM(D22:D23)</f>
        <v>23269766</v>
      </c>
      <c r="E24" s="25">
        <f>SUM(E22:E23)</f>
        <v>204530566</v>
      </c>
    </row>
    <row r="25" spans="1:5" ht="25.5">
      <c r="A25" s="10">
        <v>13</v>
      </c>
      <c r="B25" s="10" t="s">
        <v>17</v>
      </c>
      <c r="C25" s="1">
        <v>6000000</v>
      </c>
      <c r="D25" s="1">
        <f t="shared" si="0"/>
        <v>0</v>
      </c>
      <c r="E25" s="1">
        <v>6000000</v>
      </c>
    </row>
    <row r="26" spans="1:5" ht="25.5">
      <c r="A26" s="10">
        <v>14</v>
      </c>
      <c r="B26" s="10" t="s">
        <v>18</v>
      </c>
      <c r="C26" s="1">
        <v>18000000</v>
      </c>
      <c r="D26" s="1">
        <f t="shared" si="0"/>
        <v>0</v>
      </c>
      <c r="E26" s="1">
        <v>18000000</v>
      </c>
    </row>
    <row r="27" spans="1:5" ht="12.75">
      <c r="A27" s="10">
        <v>15</v>
      </c>
      <c r="B27" s="10" t="s">
        <v>19</v>
      </c>
      <c r="C27" s="1">
        <v>5500000</v>
      </c>
      <c r="D27" s="1">
        <f t="shared" si="0"/>
        <v>0</v>
      </c>
      <c r="E27" s="1">
        <v>5500000</v>
      </c>
    </row>
    <row r="28" spans="1:5" ht="12.75">
      <c r="A28" s="10">
        <v>16</v>
      </c>
      <c r="B28" s="10" t="s">
        <v>77</v>
      </c>
      <c r="C28" s="1">
        <v>0</v>
      </c>
      <c r="D28" s="1">
        <f t="shared" si="0"/>
        <v>0</v>
      </c>
      <c r="E28" s="1">
        <v>0</v>
      </c>
    </row>
    <row r="29" spans="1:5" ht="12.75">
      <c r="A29" s="10">
        <v>17</v>
      </c>
      <c r="B29" s="12" t="s">
        <v>20</v>
      </c>
      <c r="C29" s="25">
        <f>SUM(C26:C28)</f>
        <v>23500000</v>
      </c>
      <c r="D29" s="25">
        <f>SUM(D26:D28)</f>
        <v>0</v>
      </c>
      <c r="E29" s="25">
        <f>SUM(E26:E28)</f>
        <v>23500000</v>
      </c>
    </row>
    <row r="30" spans="1:5" ht="25.5">
      <c r="A30" s="10">
        <v>18</v>
      </c>
      <c r="B30" s="10" t="s">
        <v>21</v>
      </c>
      <c r="C30" s="1">
        <v>1100000</v>
      </c>
      <c r="D30" s="1">
        <f t="shared" si="0"/>
        <v>0</v>
      </c>
      <c r="E30" s="1">
        <v>1100000</v>
      </c>
    </row>
    <row r="31" spans="1:5" ht="25.5">
      <c r="A31" s="10">
        <v>19</v>
      </c>
      <c r="B31" s="10" t="s">
        <v>78</v>
      </c>
      <c r="C31" s="1">
        <v>1000000</v>
      </c>
      <c r="D31" s="1">
        <f t="shared" si="0"/>
        <v>0</v>
      </c>
      <c r="E31" s="1">
        <v>1000000</v>
      </c>
    </row>
    <row r="32" spans="1:5" ht="12.75">
      <c r="A32" s="10">
        <v>20</v>
      </c>
      <c r="B32" s="12" t="s">
        <v>22</v>
      </c>
      <c r="C32" s="25">
        <f>SUM(C29+C30+C25+C31)</f>
        <v>31600000</v>
      </c>
      <c r="D32" s="25">
        <f>SUM(D29+D30+D25+D31)</f>
        <v>0</v>
      </c>
      <c r="E32" s="25">
        <f>SUM(E29+E30+E25+E31)</f>
        <v>31600000</v>
      </c>
    </row>
    <row r="33" spans="1:5" ht="12.75">
      <c r="A33" s="10">
        <v>21</v>
      </c>
      <c r="B33" s="10" t="s">
        <v>23</v>
      </c>
      <c r="C33" s="1">
        <v>0</v>
      </c>
      <c r="D33" s="1">
        <f t="shared" si="0"/>
        <v>0</v>
      </c>
      <c r="E33" s="1"/>
    </row>
    <row r="34" spans="1:5" ht="25.5">
      <c r="A34" s="10">
        <v>22</v>
      </c>
      <c r="B34" s="10" t="s">
        <v>24</v>
      </c>
      <c r="C34" s="1">
        <v>3835000</v>
      </c>
      <c r="D34" s="1">
        <f t="shared" si="0"/>
        <v>0</v>
      </c>
      <c r="E34" s="1">
        <v>3835000</v>
      </c>
    </row>
    <row r="35" spans="1:5" ht="38.25">
      <c r="A35" s="10">
        <v>23</v>
      </c>
      <c r="B35" s="10" t="s">
        <v>25</v>
      </c>
      <c r="C35" s="1">
        <v>8600000</v>
      </c>
      <c r="D35" s="1">
        <f t="shared" si="0"/>
        <v>0</v>
      </c>
      <c r="E35" s="1">
        <v>8600000</v>
      </c>
    </row>
    <row r="36" spans="1:5" ht="25.5">
      <c r="A36" s="10">
        <v>24</v>
      </c>
      <c r="B36" s="10" t="s">
        <v>79</v>
      </c>
      <c r="C36" s="1">
        <v>1500000</v>
      </c>
      <c r="D36" s="1">
        <f t="shared" si="0"/>
        <v>0</v>
      </c>
      <c r="E36" s="1">
        <v>1500000</v>
      </c>
    </row>
    <row r="37" spans="1:5" ht="25.5">
      <c r="A37" s="10">
        <v>25</v>
      </c>
      <c r="B37" s="10" t="s">
        <v>27</v>
      </c>
      <c r="C37" s="1">
        <v>2800000</v>
      </c>
      <c r="D37" s="1">
        <f t="shared" si="0"/>
        <v>0</v>
      </c>
      <c r="E37" s="1">
        <v>2800000</v>
      </c>
    </row>
    <row r="38" spans="1:5" ht="25.5">
      <c r="A38" s="10">
        <v>26</v>
      </c>
      <c r="B38" s="10" t="s">
        <v>28</v>
      </c>
      <c r="C38" s="1">
        <v>1796000</v>
      </c>
      <c r="D38" s="1">
        <f t="shared" si="0"/>
        <v>0</v>
      </c>
      <c r="E38" s="1">
        <v>1796000</v>
      </c>
    </row>
    <row r="39" spans="1:5" ht="12.75">
      <c r="A39" s="10">
        <v>27</v>
      </c>
      <c r="B39" s="10" t="s">
        <v>74</v>
      </c>
      <c r="C39" s="1">
        <v>0</v>
      </c>
      <c r="D39" s="1">
        <f t="shared" si="0"/>
        <v>266000</v>
      </c>
      <c r="E39" s="1">
        <v>266000</v>
      </c>
    </row>
    <row r="40" spans="1:5" ht="25.5">
      <c r="A40" s="10">
        <v>28</v>
      </c>
      <c r="B40" s="10" t="s">
        <v>80</v>
      </c>
      <c r="C40" s="1">
        <v>400000</v>
      </c>
      <c r="D40" s="1">
        <f t="shared" si="0"/>
        <v>0</v>
      </c>
      <c r="E40" s="1">
        <v>400000</v>
      </c>
    </row>
    <row r="41" spans="1:5" ht="12.75">
      <c r="A41" s="10">
        <v>29</v>
      </c>
      <c r="B41" s="12" t="s">
        <v>30</v>
      </c>
      <c r="C41" s="25">
        <f>SUM(C33:C40)</f>
        <v>18931000</v>
      </c>
      <c r="D41" s="25">
        <f>SUM(D33:D40)</f>
        <v>266000</v>
      </c>
      <c r="E41" s="25">
        <f>SUM(E33:E40)</f>
        <v>19197000</v>
      </c>
    </row>
    <row r="42" spans="1:5" ht="12.75">
      <c r="A42" s="10">
        <v>30</v>
      </c>
      <c r="B42" s="10" t="s">
        <v>81</v>
      </c>
      <c r="C42" s="1"/>
      <c r="D42" s="1">
        <f t="shared" si="0"/>
        <v>0</v>
      </c>
      <c r="E42" s="1"/>
    </row>
    <row r="43" spans="1:5" ht="12.75">
      <c r="A43" s="10">
        <v>31</v>
      </c>
      <c r="B43" s="12" t="s">
        <v>82</v>
      </c>
      <c r="C43" s="13"/>
      <c r="D43" s="1">
        <f t="shared" si="0"/>
        <v>0</v>
      </c>
      <c r="E43" s="1"/>
    </row>
    <row r="44" spans="1:5" ht="51">
      <c r="A44" s="10">
        <v>32</v>
      </c>
      <c r="B44" s="10" t="s">
        <v>83</v>
      </c>
      <c r="C44" s="1">
        <v>500000</v>
      </c>
      <c r="D44" s="1">
        <f t="shared" si="0"/>
        <v>0</v>
      </c>
      <c r="E44" s="1">
        <v>500000</v>
      </c>
    </row>
    <row r="45" spans="1:5" ht="12.75">
      <c r="A45" s="10">
        <v>33</v>
      </c>
      <c r="B45" s="12" t="s">
        <v>32</v>
      </c>
      <c r="C45" s="13">
        <f>SUM(C44)</f>
        <v>500000</v>
      </c>
      <c r="D45" s="13">
        <f>SUM(D44)</f>
        <v>0</v>
      </c>
      <c r="E45" s="13">
        <f>SUM(E44)</f>
        <v>500000</v>
      </c>
    </row>
    <row r="46" spans="1:5" ht="25.5">
      <c r="A46" s="10">
        <v>34</v>
      </c>
      <c r="B46" s="10" t="s">
        <v>84</v>
      </c>
      <c r="C46" s="1">
        <v>1000000</v>
      </c>
      <c r="D46" s="1">
        <f t="shared" si="0"/>
        <v>0</v>
      </c>
      <c r="E46" s="1">
        <v>1000000</v>
      </c>
    </row>
    <row r="47" spans="1:5" ht="25.5">
      <c r="A47" s="10">
        <v>35</v>
      </c>
      <c r="B47" s="12" t="s">
        <v>34</v>
      </c>
      <c r="C47" s="25">
        <f>SUM(C46)</f>
        <v>1000000</v>
      </c>
      <c r="D47" s="25">
        <f>SUM(D46)</f>
        <v>0</v>
      </c>
      <c r="E47" s="25">
        <f>SUM(E46)</f>
        <v>1000000</v>
      </c>
    </row>
    <row r="48" spans="1:5" ht="12.75">
      <c r="A48" s="10">
        <v>36</v>
      </c>
      <c r="B48" s="14" t="s">
        <v>35</v>
      </c>
      <c r="C48" s="16">
        <f>C21+C32+C41+C45+C47+C43+C24</f>
        <v>398832134</v>
      </c>
      <c r="D48" s="16">
        <f>D21+D32+D41+D45+D47+D43+D24</f>
        <v>26301342</v>
      </c>
      <c r="E48" s="16">
        <f>E21+E32+E41+E45+E47+E43+E24</f>
        <v>425133476</v>
      </c>
    </row>
    <row r="49" spans="1:5" ht="12.75">
      <c r="A49" s="10">
        <v>37</v>
      </c>
      <c r="B49" s="10" t="s">
        <v>85</v>
      </c>
      <c r="C49" s="2">
        <v>5000000</v>
      </c>
      <c r="D49" s="1">
        <f t="shared" si="0"/>
        <v>-5000000</v>
      </c>
      <c r="E49" s="1">
        <v>0</v>
      </c>
    </row>
    <row r="50" spans="1:5" ht="25.5">
      <c r="A50" s="10">
        <v>38</v>
      </c>
      <c r="B50" s="10" t="s">
        <v>86</v>
      </c>
      <c r="C50" s="1">
        <v>20000000</v>
      </c>
      <c r="D50" s="1">
        <f t="shared" si="0"/>
        <v>0</v>
      </c>
      <c r="E50" s="1">
        <v>20000000</v>
      </c>
    </row>
    <row r="51" spans="1:5" ht="12.75">
      <c r="A51" s="10">
        <v>39</v>
      </c>
      <c r="B51" s="10" t="s">
        <v>37</v>
      </c>
      <c r="C51" s="1">
        <v>10000000</v>
      </c>
      <c r="D51" s="1">
        <f t="shared" si="0"/>
        <v>23516942</v>
      </c>
      <c r="E51" s="1">
        <v>33516942</v>
      </c>
    </row>
    <row r="52" spans="1:5" ht="12.75">
      <c r="A52" s="10">
        <v>40</v>
      </c>
      <c r="B52" s="10" t="s">
        <v>38</v>
      </c>
      <c r="C52" s="1"/>
      <c r="D52" s="1">
        <f t="shared" si="0"/>
        <v>0</v>
      </c>
      <c r="E52" s="1"/>
    </row>
    <row r="53" spans="1:5" ht="12.75">
      <c r="A53" s="10">
        <v>41</v>
      </c>
      <c r="B53" s="14" t="s">
        <v>39</v>
      </c>
      <c r="C53" s="16">
        <f>SUM(C49:C52)</f>
        <v>35000000</v>
      </c>
      <c r="D53" s="16">
        <f>SUM(D49:D52)</f>
        <v>18516942</v>
      </c>
      <c r="E53" s="16">
        <f>SUM(E49:E52)</f>
        <v>53516942</v>
      </c>
    </row>
    <row r="54" spans="1:5" ht="12.75">
      <c r="A54" s="10">
        <v>42</v>
      </c>
      <c r="B54" s="14"/>
      <c r="C54" s="1"/>
      <c r="D54" s="1"/>
      <c r="E54" s="1"/>
    </row>
    <row r="55" spans="1:5" ht="12.75">
      <c r="A55" s="10">
        <v>43</v>
      </c>
      <c r="B55" s="11" t="s">
        <v>40</v>
      </c>
      <c r="C55" s="17">
        <f>C48+C53</f>
        <v>433832134</v>
      </c>
      <c r="D55" s="17">
        <f>D48+D53</f>
        <v>44818284</v>
      </c>
      <c r="E55" s="17">
        <f>E48+E53</f>
        <v>478650418</v>
      </c>
    </row>
    <row r="56" spans="1:5" ht="12.75">
      <c r="A56" s="1"/>
      <c r="B56" s="1"/>
      <c r="C56" s="1"/>
      <c r="D56" s="1">
        <f t="shared" si="0"/>
        <v>0</v>
      </c>
      <c r="E56" s="1"/>
    </row>
    <row r="57" spans="1:5" ht="12.75">
      <c r="A57" s="1"/>
      <c r="B57" s="7" t="s">
        <v>41</v>
      </c>
      <c r="C57" s="1"/>
      <c r="D57" s="1">
        <f t="shared" si="0"/>
        <v>0</v>
      </c>
      <c r="E57" s="1"/>
    </row>
    <row r="58" spans="1:5" ht="12.75">
      <c r="A58" s="7" t="s">
        <v>42</v>
      </c>
      <c r="B58" s="7" t="s">
        <v>43</v>
      </c>
      <c r="C58" s="7">
        <f>SUM(C59:C63)</f>
        <v>94348334</v>
      </c>
      <c r="D58" s="7">
        <f>SUM(D59:D63)</f>
        <v>10763718</v>
      </c>
      <c r="E58" s="7">
        <f>SUM(E59:E63)</f>
        <v>105112052</v>
      </c>
    </row>
    <row r="59" spans="1:5" ht="12.75">
      <c r="A59" s="1"/>
      <c r="B59" s="1" t="s">
        <v>44</v>
      </c>
      <c r="C59" s="1">
        <v>29170334</v>
      </c>
      <c r="D59" s="1">
        <f t="shared" si="0"/>
        <v>3670284</v>
      </c>
      <c r="E59" s="1">
        <v>32840618</v>
      </c>
    </row>
    <row r="60" spans="1:5" ht="12.75">
      <c r="A60" s="1"/>
      <c r="B60" s="1" t="s">
        <v>45</v>
      </c>
      <c r="C60" s="1">
        <v>5540000</v>
      </c>
      <c r="D60" s="1">
        <f t="shared" si="0"/>
        <v>625114</v>
      </c>
      <c r="E60" s="1">
        <v>6165114</v>
      </c>
    </row>
    <row r="61" spans="1:5" ht="12.75">
      <c r="A61" s="1"/>
      <c r="B61" s="1" t="s">
        <v>46</v>
      </c>
      <c r="C61" s="1">
        <v>46838000</v>
      </c>
      <c r="D61" s="1">
        <f t="shared" si="0"/>
        <v>6405320</v>
      </c>
      <c r="E61" s="1">
        <v>53243320</v>
      </c>
    </row>
    <row r="62" spans="1:5" ht="12.75">
      <c r="A62" s="1"/>
      <c r="B62" s="1" t="s">
        <v>47</v>
      </c>
      <c r="C62" s="1">
        <v>8200000</v>
      </c>
      <c r="D62" s="1">
        <f t="shared" si="0"/>
        <v>-637000</v>
      </c>
      <c r="E62" s="1">
        <v>7563000</v>
      </c>
    </row>
    <row r="63" spans="1:5" ht="12.75">
      <c r="A63" s="1"/>
      <c r="B63" s="1" t="s">
        <v>48</v>
      </c>
      <c r="C63" s="1">
        <v>4600000</v>
      </c>
      <c r="D63" s="1">
        <f t="shared" si="0"/>
        <v>700000</v>
      </c>
      <c r="E63" s="1">
        <v>5300000</v>
      </c>
    </row>
    <row r="64" spans="1:5" ht="12.75">
      <c r="A64" s="1"/>
      <c r="B64" s="1"/>
      <c r="C64" s="1"/>
      <c r="D64" s="1"/>
      <c r="E64" s="1"/>
    </row>
    <row r="65" spans="1:5" ht="12.75">
      <c r="A65" s="7" t="s">
        <v>49</v>
      </c>
      <c r="B65" s="7" t="s">
        <v>50</v>
      </c>
      <c r="C65" s="7">
        <f>SUM(C66:C67)</f>
        <v>222760800</v>
      </c>
      <c r="D65" s="7">
        <f>SUM(D66:D67)</f>
        <v>27679216</v>
      </c>
      <c r="E65" s="7">
        <f>SUM(E66:E67)</f>
        <v>250440016</v>
      </c>
    </row>
    <row r="66" spans="1:5" ht="12.75">
      <c r="A66" s="1"/>
      <c r="B66" s="1" t="s">
        <v>51</v>
      </c>
      <c r="C66" s="1">
        <v>19000000</v>
      </c>
      <c r="D66" s="1">
        <f t="shared" si="0"/>
        <v>9907225</v>
      </c>
      <c r="E66" s="1">
        <v>28907225</v>
      </c>
    </row>
    <row r="67" spans="1:5" ht="12.75">
      <c r="A67" s="1"/>
      <c r="B67" s="1" t="s">
        <v>52</v>
      </c>
      <c r="C67" s="1">
        <v>203760800</v>
      </c>
      <c r="D67" s="1">
        <f t="shared" si="0"/>
        <v>17771991</v>
      </c>
      <c r="E67" s="1">
        <v>221532791</v>
      </c>
    </row>
    <row r="68" spans="1:5" ht="12.75">
      <c r="A68" s="1"/>
      <c r="B68" s="1"/>
      <c r="C68" s="1"/>
      <c r="D68" s="1"/>
      <c r="E68" s="1"/>
    </row>
    <row r="69" spans="1:5" ht="12.75">
      <c r="A69" s="7" t="s">
        <v>53</v>
      </c>
      <c r="B69" s="7" t="s">
        <v>69</v>
      </c>
      <c r="C69" s="1">
        <v>0</v>
      </c>
      <c r="D69" s="1">
        <f t="shared" si="0"/>
        <v>0</v>
      </c>
      <c r="E69" s="1"/>
    </row>
    <row r="70" spans="1:5" ht="12.75">
      <c r="A70" s="1"/>
      <c r="B70" s="1" t="s">
        <v>70</v>
      </c>
      <c r="C70" s="1"/>
      <c r="D70" s="1">
        <f t="shared" si="0"/>
        <v>0</v>
      </c>
      <c r="E70" s="1"/>
    </row>
    <row r="71" spans="1:5" ht="12.75">
      <c r="A71" s="1"/>
      <c r="B71" s="1"/>
      <c r="C71" s="1"/>
      <c r="D71" s="1"/>
      <c r="E71" s="1"/>
    </row>
    <row r="72" spans="1:5" ht="12.75">
      <c r="A72" s="7" t="s">
        <v>55</v>
      </c>
      <c r="B72" s="7" t="s">
        <v>56</v>
      </c>
      <c r="C72" s="7">
        <f>SUM(C73:C74)</f>
        <v>1993000</v>
      </c>
      <c r="D72" s="7">
        <f>SUM(D73:D74)</f>
        <v>1636000</v>
      </c>
      <c r="E72" s="7">
        <f>SUM(E73:E74)</f>
        <v>3629000</v>
      </c>
    </row>
    <row r="73" spans="1:5" ht="12.75">
      <c r="A73" s="1"/>
      <c r="B73" s="1" t="s">
        <v>57</v>
      </c>
      <c r="C73" s="1">
        <v>1993000</v>
      </c>
      <c r="D73" s="1">
        <f t="shared" si="0"/>
        <v>1636000</v>
      </c>
      <c r="E73" s="1">
        <v>3629000</v>
      </c>
    </row>
    <row r="74" spans="1:5" ht="12.75">
      <c r="A74" s="1"/>
      <c r="B74" s="1" t="s">
        <v>58</v>
      </c>
      <c r="C74" s="1"/>
      <c r="D74" s="1">
        <f t="shared" si="0"/>
        <v>0</v>
      </c>
      <c r="E74" s="1"/>
    </row>
    <row r="75" spans="1:5" ht="12.75">
      <c r="A75" s="1"/>
      <c r="B75" s="1"/>
      <c r="C75" s="1"/>
      <c r="D75" s="1"/>
      <c r="E75" s="1"/>
    </row>
    <row r="76" spans="1:5" ht="12.75">
      <c r="A76" s="7" t="s">
        <v>59</v>
      </c>
      <c r="B76" s="7" t="s">
        <v>71</v>
      </c>
      <c r="C76" s="7">
        <f>SUM(C77:C79)</f>
        <v>114730000</v>
      </c>
      <c r="D76" s="7">
        <f>SUM(D77:D79)</f>
        <v>4739350</v>
      </c>
      <c r="E76" s="7">
        <f>SUM(E77:E79)</f>
        <v>119469350</v>
      </c>
    </row>
    <row r="77" spans="1:5" ht="12.75">
      <c r="A77" s="1"/>
      <c r="B77" s="1" t="s">
        <v>72</v>
      </c>
      <c r="C77" s="1">
        <v>114230000</v>
      </c>
      <c r="D77" s="1">
        <f t="shared" si="0"/>
        <v>-553165</v>
      </c>
      <c r="E77" s="1">
        <v>113676835</v>
      </c>
    </row>
    <row r="78" spans="1:5" ht="12.75">
      <c r="A78" s="1"/>
      <c r="B78" s="4" t="s">
        <v>87</v>
      </c>
      <c r="C78" s="1">
        <v>500000</v>
      </c>
      <c r="D78" s="1">
        <f t="shared" si="0"/>
        <v>-500000</v>
      </c>
      <c r="E78" s="1">
        <v>0</v>
      </c>
    </row>
    <row r="79" spans="1:5" ht="12.75">
      <c r="A79" s="1"/>
      <c r="B79" s="4" t="s">
        <v>152</v>
      </c>
      <c r="C79" s="1">
        <v>0</v>
      </c>
      <c r="D79" s="1">
        <f t="shared" si="0"/>
        <v>5792515</v>
      </c>
      <c r="E79" s="1">
        <v>5792515</v>
      </c>
    </row>
    <row r="80" spans="1:5" ht="12.75">
      <c r="A80" s="1"/>
      <c r="B80" s="1"/>
      <c r="C80" s="1"/>
      <c r="D80" s="1"/>
      <c r="E80" s="1"/>
    </row>
    <row r="81" spans="1:5" ht="12.75">
      <c r="A81" s="7" t="s">
        <v>62</v>
      </c>
      <c r="B81" s="7" t="s">
        <v>63</v>
      </c>
      <c r="C81" s="7">
        <f>C58+C65+C69+C72+C76</f>
        <v>433832134</v>
      </c>
      <c r="D81" s="7">
        <f>D58+D65+D69+D72+D76</f>
        <v>44818284</v>
      </c>
      <c r="E81" s="7">
        <f>E58+E65+E69+E72+E76</f>
        <v>478650418</v>
      </c>
    </row>
  </sheetData>
  <sheetProtection/>
  <mergeCells count="5">
    <mergeCell ref="A1:B1"/>
    <mergeCell ref="A2:B2"/>
    <mergeCell ref="A3:B3"/>
    <mergeCell ref="A4:C6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Éva</dc:creator>
  <cp:keywords/>
  <dc:description/>
  <cp:lastModifiedBy>Rádóczki Lászlóné</cp:lastModifiedBy>
  <cp:lastPrinted>2018-06-27T07:02:57Z</cp:lastPrinted>
  <dcterms:created xsi:type="dcterms:W3CDTF">2018-06-17T07:46:23Z</dcterms:created>
  <dcterms:modified xsi:type="dcterms:W3CDTF">2018-06-27T07:03:16Z</dcterms:modified>
  <cp:category/>
  <cp:version/>
  <cp:contentType/>
  <cp:contentStatus/>
</cp:coreProperties>
</file>