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sne.szoke.lili\Desktop\Iharos\rendelet\"/>
    </mc:Choice>
  </mc:AlternateContent>
  <xr:revisionPtr revIDLastSave="0" documentId="13_ncr:1_{2F6C9C18-02E5-479E-89FB-CD7CB8A4BCD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ellékletek" sheetId="36" r:id="rId1"/>
    <sheet name="kiemelt ei" sheetId="38" r:id="rId2"/>
    <sheet name="kiadások működés felhalmozás" sheetId="39" r:id="rId3"/>
    <sheet name="bevételek működés felhalmozás" sheetId="40" r:id="rId4"/>
    <sheet name="létszám" sheetId="37" r:id="rId5"/>
    <sheet name="szociális kiadások" sheetId="29" r:id="rId6"/>
    <sheet name="átadott" sheetId="30" r:id="rId7"/>
    <sheet name="átvett" sheetId="31" r:id="rId8"/>
    <sheet name="helyi adók" sheetId="32" r:id="rId9"/>
    <sheet name="beruházások felújítások" sheetId="11" r:id="rId10"/>
    <sheet name="tartalékok" sheetId="12" r:id="rId11"/>
    <sheet name="EU projektek " sheetId="50" r:id="rId12"/>
    <sheet name="hitelek" sheetId="49" r:id="rId13"/>
    <sheet name="finanszírozás" sheetId="27" r:id="rId14"/>
    <sheet name="TÖBB ÉVES" sheetId="51" r:id="rId15"/>
    <sheet name="átadott részl." sheetId="42" r:id="rId16"/>
    <sheet name=" Maradvány " sheetId="43" r:id="rId17"/>
    <sheet name="Mérleg (2)" sheetId="48" r:id="rId18"/>
    <sheet name=" eredménykimutatás " sheetId="45" r:id="rId19"/>
    <sheet name=" önkorm. vagyonkimutatás " sheetId="46" r:id="rId20"/>
    <sheet name="Pénzeszközök változása" sheetId="47" r:id="rId21"/>
  </sheets>
  <definedNames>
    <definedName name="_pr232" localSheetId="14">'TÖBB ÉVES'!$A$18</definedName>
    <definedName name="_pr233" localSheetId="14">'TÖBB ÉVES'!$A$19</definedName>
    <definedName name="_pr234" localSheetId="14">'TÖBB ÉVES'!$A$20</definedName>
    <definedName name="_pr235" localSheetId="14">'TÖBB ÉVES'!$A$21</definedName>
    <definedName name="_pr236" localSheetId="14">'TÖBB ÉVES'!$A$22</definedName>
    <definedName name="_pr312" localSheetId="14">'TÖBB ÉVES'!$A$9</definedName>
    <definedName name="_pr313" localSheetId="14">'TÖBB ÉVES'!$A$4</definedName>
    <definedName name="_pr314" localSheetId="14">'TÖBB ÉVES'!$A$11</definedName>
    <definedName name="_pr315" localSheetId="14">'TÖBB ÉVES'!$A$12</definedName>
    <definedName name="_xlnm.Print_Titles" localSheetId="6">átadott!$6:$7</definedName>
    <definedName name="_xlnm.Print_Titles" localSheetId="15">'átadott részl.'!$5:$13</definedName>
    <definedName name="_xlnm.Print_Titles" localSheetId="7">átvett!$6:$7</definedName>
    <definedName name="_xlnm.Print_Area" localSheetId="6">átadott!$A$1:$F$117</definedName>
    <definedName name="_xlnm.Print_Area" localSheetId="15">'átadott részl.'!$A$1:$E$27</definedName>
    <definedName name="_xlnm.Print_Area" localSheetId="7">átvett!$A$1:$F$117</definedName>
    <definedName name="_xlnm.Print_Area" localSheetId="9">'beruházások felújítások'!$A$1:$F$87</definedName>
    <definedName name="_xlnm.Print_Area" localSheetId="3">'bevételek működés felhalmozás'!$A$1:$J$99</definedName>
    <definedName name="_xlnm.Print_Area" localSheetId="11">'EU projektek '!$A$1:$E$32</definedName>
    <definedName name="_xlnm.Print_Area" localSheetId="13">finanszírozás!$A$1:$F$15</definedName>
    <definedName name="_xlnm.Print_Area" localSheetId="8">'helyi adók'!$A$1:$F$36</definedName>
    <definedName name="_xlnm.Print_Area" localSheetId="12">hitelek!$A$1:$D$72</definedName>
    <definedName name="_xlnm.Print_Area" localSheetId="2">'kiadások működés felhalmozás'!$A$1:$J$127</definedName>
    <definedName name="_xlnm.Print_Area" localSheetId="1">'kiemelt ei'!$A$1:$M$35</definedName>
    <definedName name="_xlnm.Print_Area" localSheetId="4">létszám!$A$1:$I$34</definedName>
    <definedName name="_xlnm.Print_Area" localSheetId="0">Mellékletek!$A$1:$B$31</definedName>
    <definedName name="_xlnm.Print_Area" localSheetId="20">'Pénzeszközök változása'!$A$1:$J$27</definedName>
    <definedName name="_xlnm.Print_Area" localSheetId="5">'szociális kiadások'!$A$1:$F$44</definedName>
    <definedName name="_xlnm.Print_Area" localSheetId="10">tartalékok!$A$1:$F$21</definedName>
    <definedName name="_xlnm.Print_Area" localSheetId="14">'TÖBB ÉVES'!$A$1:$H$33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47" l="1"/>
  <c r="I17" i="47"/>
  <c r="I16" i="47"/>
  <c r="J55" i="48" l="1"/>
  <c r="J52" i="48"/>
  <c r="J44" i="48"/>
  <c r="E20" i="48"/>
  <c r="E12" i="48"/>
  <c r="E32" i="51"/>
  <c r="D32" i="51" l="1"/>
  <c r="C32" i="51"/>
  <c r="H17" i="51"/>
  <c r="H32" i="51" s="1"/>
  <c r="G17" i="51"/>
  <c r="G32" i="51" s="1"/>
  <c r="F17" i="51"/>
  <c r="F32" i="51" s="1"/>
  <c r="E17" i="51"/>
  <c r="D17" i="51"/>
  <c r="C17" i="51"/>
  <c r="E31" i="50" l="1"/>
  <c r="E30" i="50"/>
  <c r="E29" i="50"/>
  <c r="E28" i="50"/>
  <c r="E25" i="50"/>
  <c r="E24" i="50"/>
  <c r="E23" i="50"/>
  <c r="E22" i="50"/>
  <c r="E19" i="50"/>
  <c r="E18" i="50"/>
  <c r="E17" i="50"/>
  <c r="E16" i="50"/>
  <c r="E12" i="50"/>
  <c r="D13" i="50"/>
  <c r="C13" i="50"/>
  <c r="D31" i="50" l="1"/>
  <c r="C31" i="50"/>
  <c r="D29" i="50"/>
  <c r="C29" i="50"/>
  <c r="D25" i="50"/>
  <c r="C25" i="50"/>
  <c r="D23" i="50"/>
  <c r="C23" i="50"/>
  <c r="D19" i="50"/>
  <c r="C19" i="50"/>
  <c r="D17" i="50"/>
  <c r="C17" i="50"/>
  <c r="E11" i="50"/>
  <c r="D10" i="50"/>
  <c r="C10" i="50"/>
  <c r="E9" i="50"/>
  <c r="A2" i="50"/>
  <c r="F48" i="11"/>
  <c r="F37" i="11"/>
  <c r="F17" i="11"/>
  <c r="E32" i="11"/>
  <c r="D32" i="11"/>
  <c r="C32" i="11"/>
  <c r="E25" i="32"/>
  <c r="C25" i="32"/>
  <c r="F63" i="31"/>
  <c r="F31" i="31"/>
  <c r="F85" i="40"/>
  <c r="F51" i="40"/>
  <c r="J20" i="40"/>
  <c r="J19" i="40"/>
  <c r="F13" i="40"/>
  <c r="F90" i="39"/>
  <c r="F80" i="39"/>
  <c r="F46" i="39"/>
  <c r="J45" i="39"/>
  <c r="I45" i="39"/>
  <c r="H45" i="39"/>
  <c r="J44" i="39"/>
  <c r="J25" i="39"/>
  <c r="J24" i="39"/>
  <c r="F20" i="39"/>
  <c r="J13" i="39"/>
  <c r="M26" i="38"/>
  <c r="L26" i="38"/>
  <c r="K26" i="38"/>
  <c r="E13" i="50" l="1"/>
  <c r="E10" i="50"/>
  <c r="B20" i="45"/>
  <c r="E59" i="48"/>
  <c r="E24" i="48"/>
  <c r="B13" i="43"/>
  <c r="E50" i="49"/>
  <c r="E63" i="49" s="1"/>
  <c r="D50" i="49"/>
  <c r="F50" i="49" s="1"/>
  <c r="F48" i="49"/>
  <c r="E31" i="49"/>
  <c r="D31" i="49"/>
  <c r="F15" i="49"/>
  <c r="F11" i="49"/>
  <c r="D63" i="49" l="1"/>
  <c r="F63" i="49" s="1"/>
  <c r="F31" i="49"/>
  <c r="D25" i="32"/>
  <c r="F76" i="31"/>
  <c r="F65" i="31"/>
  <c r="F32" i="31"/>
  <c r="E22" i="37"/>
  <c r="F65" i="40" l="1"/>
  <c r="F55" i="40"/>
  <c r="F38" i="39"/>
  <c r="J20" i="39"/>
  <c r="E26" i="38" l="1"/>
  <c r="I15" i="46" l="1"/>
  <c r="I14" i="46"/>
  <c r="I13" i="46"/>
  <c r="I12" i="46"/>
  <c r="I11" i="46"/>
  <c r="I10" i="46"/>
  <c r="B69" i="48"/>
  <c r="E34" i="48"/>
  <c r="C40" i="31"/>
  <c r="I84" i="40" l="1"/>
  <c r="E49" i="40"/>
  <c r="F47" i="40"/>
  <c r="G45" i="39"/>
  <c r="F23" i="39"/>
  <c r="L31" i="38"/>
  <c r="K31" i="38"/>
  <c r="J31" i="38"/>
  <c r="L29" i="38"/>
  <c r="K29" i="38"/>
  <c r="J29" i="38"/>
  <c r="M31" i="38" l="1"/>
  <c r="G26" i="47"/>
  <c r="D17" i="47"/>
  <c r="D16" i="47"/>
  <c r="H17" i="47" l="1"/>
  <c r="J17" i="47" s="1"/>
  <c r="H16" i="47"/>
  <c r="J16" i="47" s="1"/>
  <c r="G17" i="47"/>
  <c r="G16" i="47"/>
  <c r="I14" i="47"/>
  <c r="H14" i="47"/>
  <c r="G14" i="47"/>
  <c r="D14" i="47"/>
  <c r="E68" i="48"/>
  <c r="D69" i="48"/>
  <c r="D61" i="48"/>
  <c r="H56" i="48"/>
  <c r="D55" i="48"/>
  <c r="H51" i="48"/>
  <c r="J49" i="48"/>
  <c r="J46" i="48"/>
  <c r="D48" i="48"/>
  <c r="E47" i="48"/>
  <c r="J40" i="48"/>
  <c r="J34" i="48"/>
  <c r="D32" i="48"/>
  <c r="E31" i="48"/>
  <c r="E30" i="48"/>
  <c r="E29" i="48"/>
  <c r="H30" i="48"/>
  <c r="H42" i="48" s="1"/>
  <c r="D25" i="48"/>
  <c r="I25" i="48"/>
  <c r="H25" i="48"/>
  <c r="J27" i="48"/>
  <c r="J24" i="48"/>
  <c r="D19" i="48"/>
  <c r="E18" i="48"/>
  <c r="H16" i="48"/>
  <c r="J15" i="48"/>
  <c r="J14" i="48"/>
  <c r="J13" i="48"/>
  <c r="D13" i="48"/>
  <c r="H9" i="48"/>
  <c r="J12" i="48"/>
  <c r="J11" i="48"/>
  <c r="J10" i="48"/>
  <c r="J8" i="48"/>
  <c r="E11" i="48"/>
  <c r="E10" i="48"/>
  <c r="E9" i="48"/>
  <c r="E8" i="48"/>
  <c r="J7" i="48"/>
  <c r="E7" i="48"/>
  <c r="J25" i="48" l="1"/>
  <c r="H70" i="48"/>
  <c r="D70" i="48"/>
  <c r="J14" i="47"/>
  <c r="C69" i="48"/>
  <c r="E69" i="48" s="1"/>
  <c r="C61" i="48"/>
  <c r="E61" i="48" s="1"/>
  <c r="B61" i="48"/>
  <c r="I56" i="48"/>
  <c r="J56" i="48" s="1"/>
  <c r="G56" i="48"/>
  <c r="C55" i="48"/>
  <c r="B55" i="48"/>
  <c r="I51" i="48"/>
  <c r="J51" i="48" s="1"/>
  <c r="G51" i="48"/>
  <c r="C48" i="48"/>
  <c r="E48" i="48" s="1"/>
  <c r="B48" i="48"/>
  <c r="C32" i="48"/>
  <c r="E32" i="48" s="1"/>
  <c r="B32" i="48"/>
  <c r="I30" i="48"/>
  <c r="I42" i="48" s="1"/>
  <c r="G30" i="48"/>
  <c r="G42" i="48" s="1"/>
  <c r="G25" i="48"/>
  <c r="C25" i="48"/>
  <c r="E25" i="48" s="1"/>
  <c r="B25" i="48"/>
  <c r="C19" i="48"/>
  <c r="E19" i="48" s="1"/>
  <c r="B19" i="48"/>
  <c r="I16" i="48"/>
  <c r="J16" i="48" s="1"/>
  <c r="G16" i="48"/>
  <c r="C13" i="48"/>
  <c r="E13" i="48" s="1"/>
  <c r="B13" i="48"/>
  <c r="I9" i="48"/>
  <c r="G9" i="48"/>
  <c r="J42" i="48" l="1"/>
  <c r="J30" i="48"/>
  <c r="I70" i="48"/>
  <c r="G70" i="48"/>
  <c r="J9" i="48"/>
  <c r="C70" i="48"/>
  <c r="B70" i="48"/>
  <c r="F34" i="29"/>
  <c r="F72" i="40"/>
  <c r="E74" i="40"/>
  <c r="E66" i="40"/>
  <c r="D66" i="40"/>
  <c r="I45" i="40"/>
  <c r="J44" i="40"/>
  <c r="I20" i="40"/>
  <c r="F66" i="40" l="1"/>
  <c r="I50" i="40"/>
  <c r="I68" i="40"/>
  <c r="E106" i="39"/>
  <c r="E118" i="39" s="1"/>
  <c r="D106" i="39"/>
  <c r="C106" i="39"/>
  <c r="F104" i="39"/>
  <c r="E91" i="39"/>
  <c r="C91" i="39"/>
  <c r="F87" i="39"/>
  <c r="F48" i="39"/>
  <c r="F32" i="38"/>
  <c r="L20" i="38"/>
  <c r="K20" i="38"/>
  <c r="J20" i="38"/>
  <c r="I15" i="38"/>
  <c r="E31" i="38"/>
  <c r="E20" i="38"/>
  <c r="F106" i="39" l="1"/>
  <c r="M20" i="38"/>
  <c r="F27" i="47"/>
  <c r="E27" i="47"/>
  <c r="C27" i="47"/>
  <c r="B27" i="47"/>
  <c r="I26" i="47"/>
  <c r="H26" i="47"/>
  <c r="D26" i="47"/>
  <c r="I25" i="47"/>
  <c r="H25" i="47"/>
  <c r="G25" i="47"/>
  <c r="D25" i="47"/>
  <c r="I24" i="47"/>
  <c r="H24" i="47"/>
  <c r="G24" i="47"/>
  <c r="D24" i="47"/>
  <c r="I23" i="47"/>
  <c r="H23" i="47"/>
  <c r="G23" i="47"/>
  <c r="D23" i="47"/>
  <c r="I22" i="47"/>
  <c r="H22" i="47"/>
  <c r="G22" i="47"/>
  <c r="D22" i="47"/>
  <c r="I21" i="47"/>
  <c r="H21" i="47"/>
  <c r="G21" i="47"/>
  <c r="D21" i="47"/>
  <c r="I20" i="47"/>
  <c r="H20" i="47"/>
  <c r="G20" i="47"/>
  <c r="D20" i="47"/>
  <c r="I19" i="47"/>
  <c r="H19" i="47"/>
  <c r="G19" i="47"/>
  <c r="D19" i="47"/>
  <c r="H18" i="47"/>
  <c r="G18" i="47"/>
  <c r="D18" i="47"/>
  <c r="H27" i="47" l="1"/>
  <c r="J26" i="47"/>
  <c r="J25" i="47"/>
  <c r="I27" i="47"/>
  <c r="J20" i="47"/>
  <c r="J18" i="47"/>
  <c r="J19" i="47"/>
  <c r="J23" i="47"/>
  <c r="J21" i="47"/>
  <c r="J22" i="47"/>
  <c r="J24" i="47"/>
  <c r="G27" i="47"/>
  <c r="D27" i="47"/>
  <c r="I28" i="38"/>
  <c r="H32" i="38"/>
  <c r="G32" i="38"/>
  <c r="G34" i="38" s="1"/>
  <c r="J25" i="38"/>
  <c r="D91" i="39"/>
  <c r="F44" i="39"/>
  <c r="J50" i="39"/>
  <c r="D45" i="40"/>
  <c r="C45" i="40"/>
  <c r="E32" i="40"/>
  <c r="J27" i="47" l="1"/>
  <c r="I32" i="38"/>
  <c r="E73" i="31"/>
  <c r="D73" i="31"/>
  <c r="G16" i="46"/>
  <c r="F16" i="46"/>
  <c r="H34" i="38" l="1"/>
  <c r="C118" i="39"/>
  <c r="F40" i="39"/>
  <c r="I86" i="39"/>
  <c r="H86" i="39"/>
  <c r="G86" i="39"/>
  <c r="J40" i="39"/>
  <c r="E45" i="40"/>
  <c r="H16" i="46" l="1"/>
  <c r="D16" i="46"/>
  <c r="D14" i="42"/>
  <c r="E10" i="42"/>
  <c r="E9" i="42"/>
  <c r="D71" i="11"/>
  <c r="C71" i="11"/>
  <c r="E84" i="31"/>
  <c r="F33" i="31"/>
  <c r="F37" i="30"/>
  <c r="I42" i="39"/>
  <c r="H42" i="39"/>
  <c r="G42" i="39"/>
  <c r="I34" i="39"/>
  <c r="H34" i="39"/>
  <c r="G34" i="39"/>
  <c r="D61" i="39"/>
  <c r="F72" i="39"/>
  <c r="F63" i="39"/>
  <c r="F36" i="39"/>
  <c r="F32" i="39"/>
  <c r="E30" i="38"/>
  <c r="E28" i="38"/>
  <c r="E27" i="38"/>
  <c r="E25" i="38"/>
  <c r="I34" i="46"/>
  <c r="H27" i="46"/>
  <c r="H32" i="46" s="1"/>
  <c r="G22" i="46"/>
  <c r="G23" i="46" s="1"/>
  <c r="F22" i="46"/>
  <c r="F23" i="46" s="1"/>
  <c r="E16" i="46"/>
  <c r="E22" i="46"/>
  <c r="E27" i="46"/>
  <c r="E32" i="46" s="1"/>
  <c r="D22" i="46"/>
  <c r="D27" i="46"/>
  <c r="D32" i="46" s="1"/>
  <c r="G27" i="46"/>
  <c r="G32" i="46" s="1"/>
  <c r="F27" i="46"/>
  <c r="F32" i="46" s="1"/>
  <c r="C27" i="46"/>
  <c r="C32" i="46" s="1"/>
  <c r="I31" i="46"/>
  <c r="I30" i="46"/>
  <c r="I29" i="46"/>
  <c r="I28" i="46"/>
  <c r="I26" i="46"/>
  <c r="I25" i="46"/>
  <c r="I24" i="46"/>
  <c r="H22" i="46"/>
  <c r="C22" i="46"/>
  <c r="I21" i="46"/>
  <c r="I20" i="46"/>
  <c r="I19" i="46"/>
  <c r="I18" i="46"/>
  <c r="I17" i="46"/>
  <c r="C16" i="46"/>
  <c r="I9" i="46"/>
  <c r="B12" i="45"/>
  <c r="B25" i="45"/>
  <c r="B29" i="45"/>
  <c r="B43" i="45"/>
  <c r="B16" i="43"/>
  <c r="L25" i="38"/>
  <c r="D32" i="38"/>
  <c r="C32" i="38"/>
  <c r="B32" i="38"/>
  <c r="J32" i="38" s="1"/>
  <c r="J34" i="38" s="1"/>
  <c r="D22" i="38"/>
  <c r="C22" i="38"/>
  <c r="B22" i="38"/>
  <c r="B24" i="38" s="1"/>
  <c r="J19" i="38"/>
  <c r="C86" i="39"/>
  <c r="D51" i="39"/>
  <c r="E51" i="39"/>
  <c r="D45" i="39"/>
  <c r="E45" i="39"/>
  <c r="C45" i="39"/>
  <c r="E34" i="39"/>
  <c r="I75" i="39"/>
  <c r="H75" i="39"/>
  <c r="I31" i="39"/>
  <c r="I51" i="39"/>
  <c r="G21" i="39"/>
  <c r="G26" i="39" s="1"/>
  <c r="E56" i="40"/>
  <c r="D56" i="40"/>
  <c r="E62" i="40"/>
  <c r="D62" i="40"/>
  <c r="E14" i="40"/>
  <c r="E20" i="40" s="1"/>
  <c r="C20" i="37"/>
  <c r="D20" i="37"/>
  <c r="E13" i="32"/>
  <c r="D13" i="32"/>
  <c r="C13" i="32"/>
  <c r="C49" i="11"/>
  <c r="H22" i="38"/>
  <c r="H24" i="38" s="1"/>
  <c r="G22" i="38"/>
  <c r="G24" i="38" s="1"/>
  <c r="I90" i="40"/>
  <c r="H84" i="40"/>
  <c r="J84" i="40" s="1"/>
  <c r="E125" i="39"/>
  <c r="D118" i="39"/>
  <c r="F118" i="39" s="1"/>
  <c r="F22" i="38"/>
  <c r="F24" i="38" s="1"/>
  <c r="I33" i="38"/>
  <c r="M33" i="38"/>
  <c r="L30" i="38"/>
  <c r="K30" i="38"/>
  <c r="L28" i="38"/>
  <c r="K28" i="38"/>
  <c r="L27" i="38"/>
  <c r="K27" i="38"/>
  <c r="K25" i="38"/>
  <c r="E33" i="38"/>
  <c r="M23" i="38"/>
  <c r="E23" i="38"/>
  <c r="E19" i="38"/>
  <c r="L19" i="38"/>
  <c r="K19" i="38"/>
  <c r="E18" i="38"/>
  <c r="L18" i="38"/>
  <c r="K18" i="38"/>
  <c r="L17" i="38"/>
  <c r="K17" i="38"/>
  <c r="K16" i="38"/>
  <c r="L16" i="38"/>
  <c r="E17" i="38"/>
  <c r="I16" i="38"/>
  <c r="E16" i="38"/>
  <c r="K15" i="38"/>
  <c r="L15" i="38"/>
  <c r="E15" i="38"/>
  <c r="K14" i="38"/>
  <c r="L14" i="38"/>
  <c r="I14" i="38"/>
  <c r="E14" i="38"/>
  <c r="D21" i="39"/>
  <c r="D25" i="39"/>
  <c r="D31" i="39"/>
  <c r="D34" i="39"/>
  <c r="D42" i="39"/>
  <c r="D75" i="39"/>
  <c r="D86" i="39"/>
  <c r="E21" i="39"/>
  <c r="E25" i="39"/>
  <c r="E31" i="39"/>
  <c r="E42" i="39"/>
  <c r="E61" i="39"/>
  <c r="E75" i="39"/>
  <c r="E86" i="39"/>
  <c r="F114" i="39"/>
  <c r="F113" i="39"/>
  <c r="F85" i="39"/>
  <c r="F82" i="39"/>
  <c r="F67" i="39"/>
  <c r="F60" i="39"/>
  <c r="H21" i="39"/>
  <c r="H26" i="39" s="1"/>
  <c r="H31" i="39"/>
  <c r="H51" i="39"/>
  <c r="I21" i="39"/>
  <c r="I26" i="39" s="1"/>
  <c r="F50" i="39"/>
  <c r="F41" i="39"/>
  <c r="F35" i="39"/>
  <c r="F33" i="39"/>
  <c r="F29" i="39"/>
  <c r="F27" i="39"/>
  <c r="C31" i="39"/>
  <c r="C42" i="39"/>
  <c r="C34" i="39"/>
  <c r="C51" i="39"/>
  <c r="G31" i="39"/>
  <c r="G51" i="39"/>
  <c r="J46" i="39"/>
  <c r="J41" i="39"/>
  <c r="J38" i="39"/>
  <c r="J35" i="39"/>
  <c r="J33" i="39"/>
  <c r="J29" i="39"/>
  <c r="J28" i="39"/>
  <c r="J27" i="39"/>
  <c r="F16" i="39"/>
  <c r="F22" i="39"/>
  <c r="J16" i="39"/>
  <c r="J8" i="39"/>
  <c r="F8" i="39"/>
  <c r="H45" i="40"/>
  <c r="D14" i="40"/>
  <c r="D20" i="40" s="1"/>
  <c r="D32" i="40"/>
  <c r="D34" i="40" s="1"/>
  <c r="D49" i="40"/>
  <c r="D84" i="40"/>
  <c r="E34" i="40"/>
  <c r="E84" i="40"/>
  <c r="J87" i="40"/>
  <c r="J80" i="40"/>
  <c r="F80" i="40"/>
  <c r="F45" i="40"/>
  <c r="F44" i="40"/>
  <c r="F36" i="40"/>
  <c r="F33" i="40"/>
  <c r="F30" i="40"/>
  <c r="F27" i="40"/>
  <c r="F26" i="40"/>
  <c r="F19" i="40"/>
  <c r="F12" i="40"/>
  <c r="F11" i="40"/>
  <c r="F10" i="40"/>
  <c r="F9" i="40"/>
  <c r="F8" i="40"/>
  <c r="D24" i="37"/>
  <c r="D28" i="37"/>
  <c r="C24" i="37"/>
  <c r="E27" i="37"/>
  <c r="E26" i="37"/>
  <c r="E25" i="37"/>
  <c r="E23" i="37"/>
  <c r="H20" i="37"/>
  <c r="G20" i="37"/>
  <c r="G29" i="37" s="1"/>
  <c r="I18" i="37"/>
  <c r="I17" i="37"/>
  <c r="I16" i="37"/>
  <c r="E43" i="29"/>
  <c r="D117" i="30"/>
  <c r="E117" i="30"/>
  <c r="D62" i="30"/>
  <c r="E62" i="30"/>
  <c r="F57" i="30"/>
  <c r="D51" i="30"/>
  <c r="E51" i="30"/>
  <c r="D40" i="30"/>
  <c r="E40" i="30"/>
  <c r="F36" i="30"/>
  <c r="D117" i="31"/>
  <c r="E117" i="31"/>
  <c r="F109" i="31"/>
  <c r="D95" i="31"/>
  <c r="E95" i="31"/>
  <c r="D40" i="31"/>
  <c r="E40" i="31"/>
  <c r="F36" i="32"/>
  <c r="F17" i="32"/>
  <c r="F19" i="32"/>
  <c r="F15" i="32"/>
  <c r="F14" i="32"/>
  <c r="F11" i="32"/>
  <c r="D87" i="11"/>
  <c r="E49" i="11"/>
  <c r="D49" i="11"/>
  <c r="F31" i="11"/>
  <c r="F24" i="11"/>
  <c r="D14" i="27"/>
  <c r="E14" i="27"/>
  <c r="F12" i="27"/>
  <c r="D27" i="42"/>
  <c r="C14" i="42"/>
  <c r="C22" i="42"/>
  <c r="D22" i="42"/>
  <c r="E19" i="42"/>
  <c r="F34" i="38"/>
  <c r="J30" i="38"/>
  <c r="J28" i="38"/>
  <c r="J27" i="38"/>
  <c r="J18" i="38"/>
  <c r="J17" i="38"/>
  <c r="J16" i="38"/>
  <c r="J15" i="38"/>
  <c r="J14" i="38"/>
  <c r="C21" i="39"/>
  <c r="C25" i="39"/>
  <c r="C61" i="39"/>
  <c r="C75" i="39"/>
  <c r="C125" i="39"/>
  <c r="G14" i="40"/>
  <c r="G20" i="40" s="1"/>
  <c r="H14" i="40"/>
  <c r="H20" i="40" s="1"/>
  <c r="H32" i="40"/>
  <c r="H34" i="40" s="1"/>
  <c r="H49" i="40"/>
  <c r="C14" i="40"/>
  <c r="C20" i="40" s="1"/>
  <c r="C23" i="40"/>
  <c r="C32" i="40"/>
  <c r="C34" i="40" s="1"/>
  <c r="G23" i="40"/>
  <c r="G32" i="40"/>
  <c r="C49" i="40"/>
  <c r="G49" i="40"/>
  <c r="C56" i="40"/>
  <c r="G56" i="40"/>
  <c r="H62" i="40"/>
  <c r="H66" i="40"/>
  <c r="H74" i="40"/>
  <c r="H79" i="40"/>
  <c r="H95" i="40"/>
  <c r="G45" i="40"/>
  <c r="G62" i="40"/>
  <c r="G66" i="40"/>
  <c r="G74" i="40"/>
  <c r="G79" i="40"/>
  <c r="G84" i="40"/>
  <c r="G95" i="40"/>
  <c r="D74" i="40"/>
  <c r="F74" i="40" s="1"/>
  <c r="D79" i="40"/>
  <c r="D95" i="40"/>
  <c r="A2" i="40"/>
  <c r="C62" i="40"/>
  <c r="C66" i="40" s="1"/>
  <c r="C74" i="40"/>
  <c r="C79" i="40"/>
  <c r="C84" i="40"/>
  <c r="C95" i="40"/>
  <c r="I34" i="37"/>
  <c r="C34" i="37"/>
  <c r="I12" i="37"/>
  <c r="I24" i="37"/>
  <c r="I28" i="37"/>
  <c r="C12" i="37"/>
  <c r="C28" i="37"/>
  <c r="B34" i="37"/>
  <c r="F34" i="37"/>
  <c r="B12" i="37"/>
  <c r="B20" i="37"/>
  <c r="B24" i="37"/>
  <c r="B28" i="37"/>
  <c r="F12" i="37"/>
  <c r="F20" i="37"/>
  <c r="F24" i="37"/>
  <c r="F28" i="37"/>
  <c r="C43" i="29"/>
  <c r="D43" i="29"/>
  <c r="D106" i="30"/>
  <c r="D95" i="30"/>
  <c r="D84" i="30"/>
  <c r="D73" i="30"/>
  <c r="D29" i="30"/>
  <c r="D18" i="30"/>
  <c r="D106" i="31"/>
  <c r="D84" i="31"/>
  <c r="D62" i="31"/>
  <c r="D51" i="31"/>
  <c r="D29" i="31"/>
  <c r="C14" i="27"/>
  <c r="C27" i="42"/>
  <c r="B14" i="42"/>
  <c r="B27" i="42"/>
  <c r="B22" i="42"/>
  <c r="A2" i="27"/>
  <c r="A3" i="12"/>
  <c r="A2" i="11"/>
  <c r="A2" i="32"/>
  <c r="A2" i="31"/>
  <c r="A2" i="30"/>
  <c r="A2" i="29"/>
  <c r="A2" i="37"/>
  <c r="A2" i="39"/>
  <c r="A2" i="38"/>
  <c r="C117" i="31"/>
  <c r="C106" i="31"/>
  <c r="C95" i="31"/>
  <c r="C84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E20" i="12"/>
  <c r="E15" i="12"/>
  <c r="C87" i="11"/>
  <c r="F56" i="40" l="1"/>
  <c r="F49" i="11"/>
  <c r="E90" i="40"/>
  <c r="E97" i="40" s="1"/>
  <c r="F43" i="29"/>
  <c r="E28" i="37"/>
  <c r="F61" i="39"/>
  <c r="I20" i="37"/>
  <c r="C34" i="38"/>
  <c r="K32" i="38"/>
  <c r="K34" i="38" s="1"/>
  <c r="H29" i="37"/>
  <c r="I29" i="37" s="1"/>
  <c r="I22" i="46"/>
  <c r="F32" i="11"/>
  <c r="D67" i="40"/>
  <c r="J45" i="40"/>
  <c r="H68" i="40"/>
  <c r="J68" i="40" s="1"/>
  <c r="E24" i="37"/>
  <c r="F75" i="39"/>
  <c r="F51" i="39"/>
  <c r="F33" i="46"/>
  <c r="F29" i="37"/>
  <c r="F49" i="40"/>
  <c r="H90" i="40"/>
  <c r="H97" i="40" s="1"/>
  <c r="C67" i="40"/>
  <c r="G34" i="40"/>
  <c r="M17" i="38"/>
  <c r="M19" i="38"/>
  <c r="M27" i="38"/>
  <c r="K22" i="38"/>
  <c r="K24" i="38" s="1"/>
  <c r="M18" i="38"/>
  <c r="F42" i="39"/>
  <c r="F25" i="39"/>
  <c r="D26" i="39"/>
  <c r="J34" i="39"/>
  <c r="D90" i="40"/>
  <c r="D97" i="40" s="1"/>
  <c r="E50" i="40"/>
  <c r="D50" i="40"/>
  <c r="C50" i="40"/>
  <c r="B29" i="37"/>
  <c r="C23" i="42"/>
  <c r="H23" i="46"/>
  <c r="H33" i="46" s="1"/>
  <c r="M30" i="38"/>
  <c r="B34" i="38"/>
  <c r="M28" i="38"/>
  <c r="E32" i="38"/>
  <c r="M25" i="38"/>
  <c r="M16" i="38"/>
  <c r="J22" i="38"/>
  <c r="J24" i="38" s="1"/>
  <c r="M15" i="38"/>
  <c r="I22" i="38"/>
  <c r="L22" i="38"/>
  <c r="L24" i="38" s="1"/>
  <c r="I24" i="38"/>
  <c r="E22" i="38"/>
  <c r="C24" i="38"/>
  <c r="M14" i="38"/>
  <c r="D125" i="39"/>
  <c r="F125" i="39" s="1"/>
  <c r="F86" i="39"/>
  <c r="F45" i="39"/>
  <c r="F34" i="39"/>
  <c r="E52" i="39"/>
  <c r="D52" i="39"/>
  <c r="C52" i="39"/>
  <c r="E26" i="39"/>
  <c r="C26" i="39"/>
  <c r="F21" i="39"/>
  <c r="J51" i="39"/>
  <c r="H52" i="39"/>
  <c r="H126" i="39" s="1"/>
  <c r="G52" i="39"/>
  <c r="G126" i="39" s="1"/>
  <c r="J42" i="39"/>
  <c r="I52" i="39"/>
  <c r="I102" i="39" s="1"/>
  <c r="G90" i="40"/>
  <c r="G97" i="40" s="1"/>
  <c r="F84" i="40"/>
  <c r="C90" i="40"/>
  <c r="C97" i="40" s="1"/>
  <c r="E67" i="40"/>
  <c r="F14" i="40"/>
  <c r="D29" i="37"/>
  <c r="C29" i="37"/>
  <c r="F62" i="30"/>
  <c r="F40" i="30"/>
  <c r="F117" i="31"/>
  <c r="F40" i="31"/>
  <c r="F25" i="32"/>
  <c r="F13" i="32"/>
  <c r="F14" i="27"/>
  <c r="E22" i="42"/>
  <c r="B23" i="42"/>
  <c r="D23" i="42"/>
  <c r="B17" i="43"/>
  <c r="B25" i="43" s="1"/>
  <c r="B32" i="45"/>
  <c r="B44" i="45" s="1"/>
  <c r="I27" i="46"/>
  <c r="I32" i="46"/>
  <c r="E23" i="46"/>
  <c r="E33" i="46" s="1"/>
  <c r="D23" i="46"/>
  <c r="D33" i="46" s="1"/>
  <c r="I16" i="46"/>
  <c r="G50" i="40"/>
  <c r="G68" i="40"/>
  <c r="H50" i="40"/>
  <c r="J50" i="40" s="1"/>
  <c r="F34" i="40"/>
  <c r="J26" i="39"/>
  <c r="G33" i="46"/>
  <c r="J31" i="39"/>
  <c r="C23" i="46"/>
  <c r="I97" i="40"/>
  <c r="I98" i="40" s="1"/>
  <c r="F31" i="39"/>
  <c r="D34" i="38"/>
  <c r="I34" i="38"/>
  <c r="L32" i="38"/>
  <c r="F20" i="40"/>
  <c r="F32" i="40"/>
  <c r="J21" i="39"/>
  <c r="D24" i="38"/>
  <c r="F97" i="40" l="1"/>
  <c r="D68" i="40"/>
  <c r="D98" i="40" s="1"/>
  <c r="C102" i="39"/>
  <c r="E34" i="38"/>
  <c r="H98" i="40"/>
  <c r="J98" i="40" s="1"/>
  <c r="H102" i="39"/>
  <c r="J102" i="39" s="1"/>
  <c r="E23" i="42"/>
  <c r="E29" i="37"/>
  <c r="J90" i="40"/>
  <c r="C68" i="40"/>
  <c r="C98" i="40" s="1"/>
  <c r="D102" i="39"/>
  <c r="M24" i="38"/>
  <c r="E102" i="39"/>
  <c r="D126" i="39"/>
  <c r="F26" i="39"/>
  <c r="C126" i="39"/>
  <c r="G98" i="40"/>
  <c r="F90" i="40"/>
  <c r="M22" i="38"/>
  <c r="E24" i="38"/>
  <c r="F52" i="39"/>
  <c r="E126" i="39"/>
  <c r="G102" i="39"/>
  <c r="I126" i="39"/>
  <c r="J126" i="39" s="1"/>
  <c r="J52" i="39"/>
  <c r="E68" i="40"/>
  <c r="E98" i="40" s="1"/>
  <c r="F67" i="40"/>
  <c r="F50" i="40"/>
  <c r="L34" i="38"/>
  <c r="M34" i="38" s="1"/>
  <c r="M32" i="38"/>
  <c r="C33" i="46"/>
  <c r="I33" i="46" s="1"/>
  <c r="I23" i="46"/>
  <c r="J97" i="40"/>
  <c r="F102" i="39" l="1"/>
  <c r="F126" i="39"/>
  <c r="F98" i="40"/>
  <c r="F68" i="40"/>
</calcChain>
</file>

<file path=xl/sharedStrings.xml><?xml version="1.0" encoding="utf-8"?>
<sst xmlns="http://schemas.openxmlformats.org/spreadsheetml/2006/main" count="1772" uniqueCount="1013">
  <si>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</si>
  <si>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</si>
  <si>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</si>
  <si>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</si>
  <si>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</si>
  <si>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</si>
  <si>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</si>
  <si>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</si>
  <si>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</si>
  <si>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</si>
  <si>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</si>
  <si>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</si>
  <si>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</si>
  <si>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</si>
  <si>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</si>
  <si>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</si>
  <si>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</si>
  <si>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</si>
  <si>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</si>
  <si>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</si>
  <si>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</si>
  <si>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</si>
  <si>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</si>
  <si>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</si>
  <si>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</si>
  <si>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</si>
  <si>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</si>
  <si>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</si>
  <si>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</si>
  <si>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</si>
  <si>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</si>
  <si>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</si>
  <si>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</si>
  <si>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</si>
  <si>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</si>
  <si>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</si>
  <si>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</si>
  <si>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</si>
  <si>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</si>
  <si>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</si>
  <si>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ÖNKORMÁNYZATI ELŐIRÁNYZATOK</t>
  </si>
  <si>
    <t>B25 Felhalmozási célú támogatásokfejezeti kezelésű előirányzatok EU-s programokra és azok hazai társfinanszírozásától</t>
  </si>
  <si>
    <t xml:space="preserve">B1-B7 Költségvetési bevételek </t>
  </si>
  <si>
    <t>Eredeti ei.</t>
  </si>
  <si>
    <t>pótlék, bírság</t>
  </si>
  <si>
    <t>K1-K8. Költségvetési kiadások ÖSSZESEN</t>
  </si>
  <si>
    <t>Létszámkeret</t>
  </si>
  <si>
    <t>Beruházások, felújítások</t>
  </si>
  <si>
    <t>Tartalékok</t>
  </si>
  <si>
    <t>EU projektek</t>
  </si>
  <si>
    <t>Kiadások működési és felhalmozási bontásban</t>
  </si>
  <si>
    <t>Finanszírozás</t>
  </si>
  <si>
    <t>Szociális kiadások</t>
  </si>
  <si>
    <t xml:space="preserve"> </t>
  </si>
  <si>
    <t>Átadott pénzeszközök</t>
  </si>
  <si>
    <t>Átvett pénzeszközök</t>
  </si>
  <si>
    <t>Helyi adók</t>
  </si>
  <si>
    <t>Mellékletek</t>
  </si>
  <si>
    <t>Kötelező mellékletek:</t>
  </si>
  <si>
    <t>Kiemelt előirányzatok</t>
  </si>
  <si>
    <t>egyéb alkalmazott</t>
  </si>
  <si>
    <t>óvoda</t>
  </si>
  <si>
    <t>K513</t>
  </si>
  <si>
    <t>eszköz beszerzés</t>
  </si>
  <si>
    <t xml:space="preserve">rendszeres szociális segély </t>
  </si>
  <si>
    <t xml:space="preserve">helyi megállapítású ápolási díj  </t>
  </si>
  <si>
    <t xml:space="preserve">helyi megállapítású közgyógyellátás </t>
  </si>
  <si>
    <t xml:space="preserve">foglalkoztatást helyettesítő támogatás </t>
  </si>
  <si>
    <t xml:space="preserve">lakásfenntartási támogatás </t>
  </si>
  <si>
    <t xml:space="preserve">adósságcsökkentési támogatás </t>
  </si>
  <si>
    <t xml:space="preserve">természetben nyújtott lakásfenntartási támogatás </t>
  </si>
  <si>
    <t xml:space="preserve">adósságkezelési szolgáltatás keretében gáz-vagy áram fogyasztást mérő készülék biztosítása </t>
  </si>
  <si>
    <t>időskorúak járadéka</t>
  </si>
  <si>
    <t xml:space="preserve">átmeneti segély </t>
  </si>
  <si>
    <t xml:space="preserve">temetési segély </t>
  </si>
  <si>
    <t xml:space="preserve">természetben nyújtott rendszeres szociális segély </t>
  </si>
  <si>
    <t xml:space="preserve">rászorultságtól függõ normatív kedvezmények </t>
  </si>
  <si>
    <t xml:space="preserve">köztemetés </t>
  </si>
  <si>
    <r>
      <t xml:space="preserve">önkormányzati segély (nem szociális és gyermekvédelmi előírások alapján) adott </t>
    </r>
    <r>
      <rPr>
        <b/>
        <sz val="10"/>
        <rFont val="Bookman Old Style"/>
        <family val="1"/>
        <charset val="238"/>
      </rPr>
      <t>pénzügyi</t>
    </r>
    <r>
      <rPr>
        <sz val="10"/>
        <rFont val="Bookman Old Style"/>
        <family val="1"/>
        <charset val="238"/>
      </rPr>
      <t xml:space="preserve"> ellátás</t>
    </r>
  </si>
  <si>
    <r>
      <t xml:space="preserve">önkormányzat segély (nem szociális és gyermekvédelmi előírások alapján) adott </t>
    </r>
    <r>
      <rPr>
        <b/>
        <sz val="10"/>
        <rFont val="Bookman Old Style"/>
        <family val="1"/>
        <charset val="238"/>
      </rPr>
      <t>természetbeni</t>
    </r>
    <r>
      <rPr>
        <sz val="10"/>
        <rFont val="Bookman Old Style"/>
        <family val="1"/>
        <charset val="238"/>
      </rPr>
      <t xml:space="preserve"> ellátás</t>
    </r>
  </si>
  <si>
    <t>önkormányzat</t>
  </si>
  <si>
    <t>összevont</t>
  </si>
  <si>
    <t>Egyéb működési célú kiadások, egyéb felhalmozási célú kiadások</t>
  </si>
  <si>
    <t>Működési célú támogatásértékű kiadások összesen</t>
  </si>
  <si>
    <t xml:space="preserve">Működési célú pénzeszközátadások államháztartáson kívülre </t>
  </si>
  <si>
    <t>Működési célú pénzeszközátadások államháztartáson kívülre összesen</t>
  </si>
  <si>
    <t>Egyéb működési célú kiadások összesen</t>
  </si>
  <si>
    <t>Egyéb felhalmozási célú kiadások összesen</t>
  </si>
  <si>
    <t>Központi, irányító szervi támogatások folyósítása működési célra</t>
  </si>
  <si>
    <t>Központi, irányító szervi támogatások folyósítása felhalmozási célra</t>
  </si>
  <si>
    <t>ÖSSZESEN: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</si>
  <si>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</si>
  <si>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</si>
  <si>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</si>
  <si>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</si>
  <si>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</si>
  <si>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</si>
  <si>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</si>
  <si>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</si>
  <si>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</si>
  <si>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</si>
  <si>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</si>
  <si>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</si>
  <si>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</si>
  <si>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</si>
  <si>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</si>
  <si>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</si>
  <si>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</si>
  <si>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</si>
  <si>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</si>
  <si>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</si>
  <si>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</si>
  <si>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</si>
  <si>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</si>
  <si>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</si>
  <si>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</si>
  <si>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</si>
  <si>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</si>
  <si>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</si>
  <si>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</si>
  <si>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</si>
  <si>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</si>
  <si>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</si>
  <si>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</si>
  <si>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</si>
  <si>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</si>
  <si>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</si>
  <si>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</si>
  <si>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</si>
  <si>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</si>
  <si>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</si>
  <si>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</si>
  <si>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</si>
  <si>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</si>
  <si>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</si>
  <si>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</si>
  <si>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</si>
  <si>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</si>
  <si>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</si>
  <si>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</si>
  <si>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</si>
  <si>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</si>
  <si>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</si>
  <si>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</si>
  <si>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</si>
  <si>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</si>
  <si>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</si>
  <si>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</si>
  <si>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</si>
  <si>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</si>
  <si>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</si>
  <si>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</si>
  <si>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</si>
  <si>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</si>
  <si>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</si>
  <si>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</si>
  <si>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</si>
  <si>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</si>
  <si>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</si>
  <si>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</si>
  <si>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</si>
  <si>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</si>
  <si>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</si>
  <si>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</si>
  <si>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</si>
  <si>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</si>
  <si>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</si>
  <si>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</si>
  <si>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</si>
  <si>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</si>
  <si>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</si>
  <si>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</si>
  <si>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</si>
  <si>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</si>
  <si>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</si>
  <si>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</si>
  <si>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</si>
  <si>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</si>
  <si>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</si>
  <si>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</si>
  <si>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</si>
  <si>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</si>
  <si>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</si>
  <si>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</si>
  <si>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</si>
  <si>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</si>
  <si>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</si>
  <si>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</si>
  <si>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</si>
  <si>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</si>
  <si>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</si>
  <si>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</si>
  <si>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</si>
  <si>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</si>
  <si>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</si>
  <si>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</si>
  <si>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</si>
  <si>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</si>
  <si>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</si>
  <si>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</si>
  <si>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</si>
  <si>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</si>
  <si>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</si>
  <si>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</si>
  <si>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</si>
  <si>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</si>
  <si>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</si>
  <si>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</si>
  <si>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</si>
  <si>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</si>
  <si>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</si>
  <si>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</si>
  <si>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</si>
  <si>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</si>
  <si>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</si>
  <si>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</si>
  <si>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</si>
  <si>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</si>
  <si>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</si>
  <si>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</si>
  <si>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</si>
  <si>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</si>
  <si>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</si>
  <si>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</si>
  <si>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</si>
  <si>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</si>
  <si>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</si>
  <si>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</si>
  <si>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</si>
  <si>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</si>
  <si>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</si>
  <si>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</si>
  <si>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</si>
  <si>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</si>
  <si>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</si>
  <si>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</si>
  <si>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</si>
  <si>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</si>
  <si>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</si>
  <si>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</si>
  <si>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</si>
  <si>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</si>
  <si>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</si>
  <si>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</si>
  <si>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</si>
  <si>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</si>
  <si>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</si>
  <si>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</si>
  <si>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</si>
  <si>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</si>
  <si>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</si>
  <si>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</si>
  <si>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</si>
  <si>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</si>
  <si>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</si>
  <si>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</si>
  <si>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</si>
  <si>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</si>
  <si>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</si>
  <si>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</si>
  <si>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</si>
  <si>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</si>
  <si>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</si>
  <si>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</si>
  <si>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</si>
  <si>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</si>
  <si>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</si>
  <si>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</si>
  <si>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</si>
  <si>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</si>
  <si>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</si>
  <si>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</si>
  <si>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</si>
  <si>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</si>
  <si>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</si>
  <si>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</si>
  <si>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</si>
  <si>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</si>
  <si>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</si>
  <si>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</si>
  <si>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</si>
  <si>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</si>
  <si>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</si>
  <si>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</si>
  <si>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</si>
  <si>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</si>
  <si>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</si>
  <si>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</si>
  <si>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</si>
  <si>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</si>
  <si>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</si>
  <si>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</si>
  <si>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</si>
  <si>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</si>
  <si>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</si>
  <si>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</si>
  <si>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</si>
  <si>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</si>
  <si>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</si>
  <si>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</si>
  <si>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</si>
  <si>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</si>
  <si>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</si>
  <si>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</si>
  <si>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</si>
  <si>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</si>
  <si>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</si>
  <si>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</si>
  <si>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</si>
  <si>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</si>
  <si>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</si>
  <si>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</si>
  <si>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</si>
  <si>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</si>
  <si>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</si>
  <si>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</si>
  <si>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</si>
  <si>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</si>
  <si>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</si>
  <si>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</si>
  <si>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</si>
  <si>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</si>
  <si>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</si>
  <si>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</si>
  <si>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</si>
  <si>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</si>
  <si>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</si>
  <si>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</si>
  <si>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</si>
  <si>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</si>
  <si>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</si>
  <si>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mód ei.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</si>
  <si>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</si>
  <si>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</si>
  <si>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</si>
  <si>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</si>
  <si>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</si>
  <si>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</si>
  <si>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</si>
  <si>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</si>
  <si>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</si>
  <si>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</si>
  <si>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</si>
  <si>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</si>
  <si>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</si>
  <si>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</si>
  <si>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</si>
  <si>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</si>
  <si>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</si>
  <si>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</si>
  <si>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</si>
  <si>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</si>
  <si>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</si>
  <si>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</si>
  <si>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</si>
  <si>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</si>
  <si>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</si>
  <si>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</si>
  <si>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</si>
  <si>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</si>
  <si>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</si>
  <si>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</si>
  <si>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</si>
  <si>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</si>
  <si>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</si>
  <si>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</si>
  <si>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</si>
  <si>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</si>
  <si>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</si>
  <si>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</si>
  <si>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</si>
  <si>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</si>
  <si>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</si>
  <si>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</si>
  <si>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</si>
  <si>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</si>
  <si>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</si>
  <si>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</si>
  <si>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</si>
  <si>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</si>
  <si>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</si>
  <si>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</si>
  <si>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</si>
  <si>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</si>
  <si>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Bevételek működési és felhalmozási bontásban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</si>
  <si>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</si>
  <si>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</si>
  <si>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</si>
  <si>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</si>
  <si>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</si>
  <si>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</si>
  <si>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</si>
  <si>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</si>
  <si>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</si>
  <si>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</si>
  <si>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</si>
  <si>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</si>
  <si>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</si>
  <si>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</si>
  <si>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</si>
  <si>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</si>
  <si>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</si>
  <si>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</si>
  <si>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</si>
  <si>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</si>
  <si>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</si>
  <si>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</si>
  <si>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</si>
  <si>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</si>
  <si>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</si>
  <si>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</si>
  <si>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</si>
  <si>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</si>
  <si>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</si>
  <si>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</si>
  <si>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</si>
  <si>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Óvoda eredeti ei.</t>
  </si>
  <si>
    <t>Óvoda mód. ei.</t>
  </si>
  <si>
    <t>ÖNKORMÁNYZATI ELŐIRÁNYZATOK erdeti ei.</t>
  </si>
  <si>
    <t>ÖNKORMÁNYZATI ELŐIRÁNYZATOK mód. ei.</t>
  </si>
  <si>
    <t>ÖNKORMÁNYZATI ELŐIRÁNYZATOK eredeti ei.</t>
  </si>
  <si>
    <t>ÖNKORMÁNYZATI ELŐIRÁNYZATOK mód.ei.</t>
  </si>
  <si>
    <t>Óvodáztatatási támogatás</t>
  </si>
  <si>
    <t>Költségvetési engedélyezett létszámkeret (álláshely) (fő) ÖNKORMÁNYZAT eredeti ei.</t>
  </si>
  <si>
    <t>Költségvetési engedélyezett létszámkeret (álláshely) (fő) ÖNKORMÁNYZAT mód. ei.</t>
  </si>
  <si>
    <t>Költségvetési engedélyezett létszámkeret (álláshely) (fő) ÓVODA eredeti ei.</t>
  </si>
  <si>
    <t>Költségvetési engedélyezett létszámkeret (álláshely) (fő) ÓVODA mód ei.</t>
  </si>
  <si>
    <t>önkormányzat eredeti ei.</t>
  </si>
  <si>
    <t>önkormányzat mód ei.</t>
  </si>
  <si>
    <t>óvoda mód ei.</t>
  </si>
  <si>
    <t>megváltozott munkaképességűek illetve egészségkárosodottak keresetkiegészítése</t>
  </si>
  <si>
    <t>cukorbetegek támogatása</t>
  </si>
  <si>
    <t>hozzájárulás a lakossági energiaköltségekhez</t>
  </si>
  <si>
    <t>lakbértámogatás</t>
  </si>
  <si>
    <t>állami gondozottak pénzbeli juttatásai</t>
  </si>
  <si>
    <t>oktatásban résztvevők pénzbeli juttatásai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</si>
  <si>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</si>
  <si>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</si>
  <si>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</si>
  <si>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</si>
  <si>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</si>
  <si>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</si>
  <si>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</si>
  <si>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</si>
  <si>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</si>
  <si>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</si>
  <si>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</si>
  <si>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</si>
  <si>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</si>
  <si>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</si>
  <si>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</si>
  <si>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</si>
  <si>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</si>
  <si>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</si>
  <si>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</si>
  <si>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</si>
  <si>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mód.ei.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</si>
  <si>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</si>
  <si>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</si>
  <si>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</si>
  <si>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</si>
  <si>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</si>
  <si>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</si>
  <si>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</si>
  <si>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</si>
  <si>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</si>
  <si>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</si>
  <si>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</si>
  <si>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</si>
  <si>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</si>
  <si>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</si>
  <si>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</si>
  <si>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</si>
  <si>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</si>
  <si>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</si>
  <si>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</si>
  <si>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</si>
  <si>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</si>
  <si>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</si>
  <si>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</si>
  <si>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</si>
  <si>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</si>
  <si>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</si>
  <si>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</si>
  <si>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</si>
  <si>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</si>
  <si>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</si>
  <si>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</si>
  <si>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</si>
  <si>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</si>
  <si>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</si>
  <si>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</si>
  <si>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</si>
  <si>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</si>
  <si>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</si>
  <si>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</si>
  <si>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</si>
  <si>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</si>
  <si>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</si>
  <si>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</si>
  <si>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</si>
  <si>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</si>
  <si>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</si>
  <si>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</si>
  <si>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</si>
  <si>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</si>
  <si>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</si>
  <si>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</si>
  <si>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</si>
  <si>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</si>
  <si>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</si>
  <si>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</si>
  <si>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</si>
  <si>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</si>
  <si>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</si>
  <si>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</si>
  <si>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</si>
  <si>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</si>
  <si>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</si>
  <si>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</si>
  <si>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</si>
  <si>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</si>
  <si>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</si>
  <si>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</si>
  <si>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B64</t>
  </si>
  <si>
    <t>B75</t>
  </si>
  <si>
    <t>K89</t>
  </si>
  <si>
    <t>gyermekvédelmi támogatás</t>
  </si>
  <si>
    <t>Költségvetési engedélyezett létszámkeret (álláshely) (fő) ÖNKORMÁNYZAT teljesítés</t>
  </si>
  <si>
    <t>Költségvetési engedélyezett létszámkeret (álláshely) (fő) ÖNKORMÁNYZAT teljesítés %-a</t>
  </si>
  <si>
    <t>Költségvetési engedélyezett létszámkeret (álláshely) (fő) ÓVODA teljesítés</t>
  </si>
  <si>
    <t>Költségvetési engedélyezett létszámkeret (álláshely) (fő) ÓVODA Telj.%-a</t>
  </si>
  <si>
    <t>önkormányzat teljesítés</t>
  </si>
  <si>
    <t>önkormányzat teljesítés %-a</t>
  </si>
  <si>
    <t>óvoda teljesítés</t>
  </si>
  <si>
    <t>óvoda teljesítés %-a</t>
  </si>
  <si>
    <t>B411</t>
  </si>
  <si>
    <t>á-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</si>
  <si>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</si>
  <si>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</si>
  <si>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</si>
  <si>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</si>
  <si>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</si>
  <si>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</si>
  <si>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</si>
  <si>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</si>
  <si>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</si>
  <si>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</si>
  <si>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</si>
  <si>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</si>
  <si>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</si>
  <si>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</si>
  <si>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</si>
  <si>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</si>
  <si>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</si>
  <si>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</si>
  <si>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</si>
  <si>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</si>
  <si>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</si>
  <si>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</si>
  <si>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</si>
  <si>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</si>
  <si>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</si>
  <si>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</si>
  <si>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</si>
  <si>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</si>
  <si>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</si>
  <si>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</si>
  <si>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</si>
  <si>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</si>
  <si>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</si>
  <si>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</si>
  <si>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</si>
  <si>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</si>
  <si>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</si>
  <si>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</si>
  <si>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</si>
  <si>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</si>
  <si>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</si>
  <si>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</si>
  <si>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</si>
  <si>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</si>
  <si>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</si>
  <si>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</si>
  <si>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Összeg</t>
  </si>
  <si>
    <t>Eredménykimutatás</t>
  </si>
  <si>
    <t>M e g n e v e z é s</t>
  </si>
  <si>
    <t>Maradványkimutatás</t>
  </si>
  <si>
    <t>Mérleg</t>
  </si>
  <si>
    <t>Vagyonkimutatás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</si>
  <si>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</si>
  <si>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</si>
  <si>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</si>
  <si>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</si>
  <si>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</si>
  <si>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</si>
  <si>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</si>
  <si>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</si>
  <si>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</si>
  <si>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</si>
  <si>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</si>
  <si>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</si>
  <si>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</si>
  <si>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</si>
  <si>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</si>
  <si>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</si>
  <si>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</si>
  <si>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</si>
  <si>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</si>
  <si>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</si>
  <si>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</si>
  <si>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</si>
  <si>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</si>
  <si>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</si>
  <si>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</si>
  <si>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</si>
  <si>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</si>
  <si>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</si>
  <si>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</si>
  <si>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</si>
  <si>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</si>
  <si>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</si>
  <si>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Immateriális javak</t>
  </si>
  <si>
    <t>Ingatlanok és kapcsolódó vagyoni értékű jogok</t>
  </si>
  <si>
    <t>B65</t>
  </si>
  <si>
    <t>Települési támogatás</t>
  </si>
  <si>
    <t>Működési támogatás önkormányzatok és költségvtési szerveik</t>
  </si>
  <si>
    <t>Működési támogatás társulás és költségvetési szerveik</t>
  </si>
  <si>
    <t>08 Felhalmozási támogatások eredményszemléletű bevételei</t>
  </si>
  <si>
    <t>09        Különféle egyéb eredményszemléletű bevételek</t>
  </si>
  <si>
    <t>C)        MÉRLEG SZERINTI EREDMÉNY (=±C±D) (41=±35±40)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</si>
  <si>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</si>
  <si>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</si>
  <si>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</si>
  <si>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</si>
  <si>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</si>
  <si>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</si>
  <si>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</si>
  <si>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</si>
  <si>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</si>
  <si>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</si>
  <si>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</si>
  <si>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</si>
  <si>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</si>
  <si>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</si>
  <si>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</si>
  <si>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</si>
  <si>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</si>
  <si>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</si>
  <si>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</si>
  <si>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</si>
  <si>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</si>
  <si>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</si>
  <si>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</si>
  <si>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</si>
  <si>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</si>
  <si>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</si>
  <si>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</si>
  <si>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</si>
  <si>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</si>
  <si>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</si>
  <si>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</si>
  <si>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</si>
  <si>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</si>
  <si>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</si>
  <si>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</si>
  <si>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</si>
  <si>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</si>
  <si>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</si>
  <si>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</si>
  <si>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</si>
  <si>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</si>
  <si>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</si>
  <si>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</si>
  <si>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</si>
  <si>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</si>
  <si>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</si>
  <si>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</si>
  <si>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</si>
  <si>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</si>
  <si>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</si>
  <si>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</si>
  <si>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</si>
  <si>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</si>
  <si>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</si>
  <si>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</si>
  <si>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</si>
  <si>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</si>
  <si>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</si>
  <si>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</si>
  <si>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</si>
  <si>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</si>
  <si>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</si>
  <si>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</si>
  <si>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</si>
  <si>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</si>
  <si>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</si>
  <si>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</si>
  <si>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</si>
  <si>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</si>
  <si>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</si>
  <si>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</si>
  <si>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</si>
  <si>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</si>
  <si>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</si>
  <si>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</si>
  <si>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</si>
  <si>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</si>
  <si>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</si>
  <si>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</si>
  <si>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</si>
  <si>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</si>
  <si>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</si>
  <si>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</si>
  <si>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</si>
  <si>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</si>
  <si>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</si>
  <si>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</si>
  <si>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</si>
  <si>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</si>
  <si>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</si>
  <si>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Teljesítés</t>
  </si>
  <si>
    <t>Telj.%-a</t>
  </si>
  <si>
    <t>DRV</t>
  </si>
  <si>
    <t>Háztartásoknak</t>
  </si>
  <si>
    <t>Nonprofit szerveknek ( EÜ centrum)</t>
  </si>
  <si>
    <t>Teljesítés eredeti ei.</t>
  </si>
  <si>
    <t>Mód.ei.</t>
  </si>
  <si>
    <t>Teljesítés %-a</t>
  </si>
  <si>
    <t>ÖNKORMÁNYZATI ELŐIRÁNYZATOK Teljesítés.</t>
  </si>
  <si>
    <t>polgármester, főpolgármester</t>
  </si>
  <si>
    <t>óvoda eredeti ei.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</si>
  <si>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</si>
  <si>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</si>
  <si>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</si>
  <si>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</si>
  <si>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</si>
  <si>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</si>
  <si>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</si>
  <si>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</si>
  <si>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</si>
  <si>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</si>
  <si>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</si>
  <si>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</si>
  <si>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</si>
  <si>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</si>
  <si>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</si>
  <si>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</si>
  <si>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</si>
  <si>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</si>
  <si>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</si>
  <si>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</si>
  <si>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</si>
  <si>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</si>
  <si>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</si>
  <si>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</si>
  <si>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</si>
  <si>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</si>
  <si>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</si>
  <si>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</si>
  <si>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</si>
  <si>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</si>
  <si>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</si>
  <si>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</si>
  <si>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Bursa</t>
  </si>
  <si>
    <t>egyéb vállalkozások részére (DRV)</t>
  </si>
  <si>
    <t xml:space="preserve">1.melléklet </t>
  </si>
  <si>
    <t xml:space="preserve">2.melléklet </t>
  </si>
  <si>
    <t xml:space="preserve">3.melléklet </t>
  </si>
  <si>
    <t xml:space="preserve">4.melléklet </t>
  </si>
  <si>
    <t xml:space="preserve">5.melléklet </t>
  </si>
  <si>
    <t xml:space="preserve">6.melléklet </t>
  </si>
  <si>
    <t xml:space="preserve">7. melléklet </t>
  </si>
  <si>
    <t xml:space="preserve">8.melléklet </t>
  </si>
  <si>
    <t xml:space="preserve">9.melléklet </t>
  </si>
  <si>
    <t xml:space="preserve">10.melléklet </t>
  </si>
  <si>
    <t xml:space="preserve">12.melléklet </t>
  </si>
  <si>
    <t xml:space="preserve">13.melléklet </t>
  </si>
  <si>
    <t xml:space="preserve">14.melléklet </t>
  </si>
  <si>
    <t>16.melléklet</t>
  </si>
  <si>
    <t>17.melléklet</t>
  </si>
  <si>
    <t>18.melléklet</t>
  </si>
  <si>
    <t xml:space="preserve">                                                                                                                                  </t>
  </si>
  <si>
    <t>Intézmény</t>
  </si>
  <si>
    <t>Összesen</t>
  </si>
  <si>
    <t>Hónap</t>
  </si>
  <si>
    <t>Bevételek</t>
  </si>
  <si>
    <t>Kiadások</t>
  </si>
  <si>
    <t>Egyenleg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</si>
  <si>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</si>
  <si>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</si>
  <si>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</si>
  <si>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</si>
  <si>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</si>
  <si>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</si>
  <si>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</si>
  <si>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</si>
  <si>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</si>
  <si>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</si>
  <si>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</si>
  <si>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</si>
  <si>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</si>
  <si>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Kiadások ( Ft)</t>
  </si>
  <si>
    <t>Bevételek ( Ft)</t>
  </si>
  <si>
    <t>Lakosságnak juttatott támogatások, szociális, rászorultsági jellegű ellátások ( Ft)</t>
  </si>
  <si>
    <t>Támogatások, kölcsönök nyújtása és törlesztése (Ft)</t>
  </si>
  <si>
    <t>Támogatások, kölcsönök bevételei (Ft)</t>
  </si>
  <si>
    <t>Helyi adó és egyéb közhatalmi bevételek (Ft)</t>
  </si>
  <si>
    <t>Beruházások és felújítások (Ft)</t>
  </si>
  <si>
    <t>Általános- és céltartalékok ( Ft)</t>
  </si>
  <si>
    <t>Az európai uniós forrásból finanszírozott támogatással megvalósuló programok, projektek kiadásai, bevételei, valamint a helyi önkormányzat ilyen projektekhez történő hozzájárulásai (Ft)</t>
  </si>
  <si>
    <t>Irányító szervi támogatások folyósítása (Ft)</t>
  </si>
  <si>
    <t xml:space="preserve"> Ft-ban</t>
  </si>
  <si>
    <t>adatok Ft-ban</t>
  </si>
  <si>
    <t>A helyi önkormányzat összevont költségvetési mérlege</t>
  </si>
  <si>
    <t>Költségvetési bevételek</t>
  </si>
  <si>
    <t>Költségvetési kiadások</t>
  </si>
  <si>
    <t>Rovatok</t>
  </si>
  <si>
    <t>B111. Helyi önkormányzatok működésének általános támogatása</t>
  </si>
  <si>
    <t>K11. Foglalkoztatottak személyi juttatásai</t>
  </si>
  <si>
    <t>B112. Települési önkormányzatok egyes köznevelési feladatainak támogatása</t>
  </si>
  <si>
    <t>K12. Külső személyi juttatások</t>
  </si>
  <si>
    <t>B113. Települési önkormányzatok szociális, gyermekjóléti és gyermekétkeztetési feladatainak támogatása</t>
  </si>
  <si>
    <t>B114. Települési önkormányzatok kulturális feladatainak támogatása</t>
  </si>
  <si>
    <t>B115. Működési célú költségvetési támogatások és kiegészítő támogatások</t>
  </si>
  <si>
    <t>K31. Készletbeszerzés</t>
  </si>
  <si>
    <t>B116. Elszámolásból származó bevételek</t>
  </si>
  <si>
    <t>K32. Kommunikációs szolgáltatások</t>
  </si>
  <si>
    <t>B11. Önkormányzatok működési támogatásai</t>
  </si>
  <si>
    <t>K33. Szolgáltatási kiadások</t>
  </si>
  <si>
    <t>B12. Elvonások és befizetések bevételei</t>
  </si>
  <si>
    <t>K34. Kiküldetések, reklám- és propagandakiadások</t>
  </si>
  <si>
    <t>B13. Működési célú garancia- és kezességvállalásból származó megtérülések államháztartáson belülről</t>
  </si>
  <si>
    <t>K35. Különféle befizetések és egyéb dologi kiadások</t>
  </si>
  <si>
    <t>B14. Működési célú visszatérítendő támogatások, kölcsönök visszatérülése</t>
  </si>
  <si>
    <t>B15. Működési célú visszatérítendő támogatások, kölcsönök igénybevétele államháztartáson belülről</t>
  </si>
  <si>
    <t>K41. Társadalombiztosítási ellátások</t>
  </si>
  <si>
    <t>B16. Egyéb működési célú támogatások bevételei államháztartáson belülről</t>
  </si>
  <si>
    <t>K42. Családi támogatások</t>
  </si>
  <si>
    <t xml:space="preserve">B1. Működési célú támogatások államháztartáson belülről </t>
  </si>
  <si>
    <t>K43. Pénzbeli kárpótlások, kártérítések</t>
  </si>
  <si>
    <t>B21. Felhalmozási célú önkormányzati támogatások</t>
  </si>
  <si>
    <t>K44. Betegséggel kapcsolatos (nem társadalombiztosítási) ellátások</t>
  </si>
  <si>
    <t>B22. Felhalmozási célú garancia- és kezességvállalásból származó megtérülések államháztartáson belülről</t>
  </si>
  <si>
    <t>K45. Foglalkoztatással, munkanélküliséggel kapcsolatos ellátások</t>
  </si>
  <si>
    <t>B23. Felhalmozási célú visszatérítendő támogatások, kölcsönök visszatérülése</t>
  </si>
  <si>
    <t>K46. Lakhatással kapcsolatos ellátások</t>
  </si>
  <si>
    <t>B24. Felhalmozási célú visszatérítendő támogatások, kölcsönök igénybevétele államháztartáson belülről</t>
  </si>
  <si>
    <t>K47. Intézményi ellátottak pénzbeli juttatásai</t>
  </si>
  <si>
    <t>B25. Egyéb felhalmozási célú támogatások bevételei államháztartáson belülről</t>
  </si>
  <si>
    <t>K48. Egyéb nem intézményi ellátások</t>
  </si>
  <si>
    <t>B31. Jövedelemadók</t>
  </si>
  <si>
    <t>K501. Nemzetközi kötelezettségek</t>
  </si>
  <si>
    <t>B32. Szociális hozzájárulási adó és járulékok</t>
  </si>
  <si>
    <t>K5021. A helyi önkormányzatok előző évi elszámolásából származó kiadások</t>
  </si>
  <si>
    <t>B33. Bérhez és foglalkoztatáshoz kapcsolódó adók</t>
  </si>
  <si>
    <t>K5022. A helyi önkormányzatok törvényi előíráson alapuló befizetései</t>
  </si>
  <si>
    <t>B34. Vagyoni típusú adók</t>
  </si>
  <si>
    <t>K5023. Egyéb elvonások, befizetések</t>
  </si>
  <si>
    <t>B35. Termékek és szolgáltatások adói</t>
  </si>
  <si>
    <t>K502. Elvonások és befizetések</t>
  </si>
  <si>
    <t>B36. Egyéb közhatalmi bevételek</t>
  </si>
  <si>
    <t>K503. Működési célú garancia- és kezességvállalásból származó kifizetés államháztartáson belülre</t>
  </si>
  <si>
    <t>K504. Működési célú visszatérítendő támogatok, kölcsönök nyújtása államháztartáson belülre</t>
  </si>
  <si>
    <t>B401. Készletértékesítés ellenértéke</t>
  </si>
  <si>
    <t>K505. Működési célú visszatérítendő támogatások, kölcsönök törlesztése államháztartáson belülre</t>
  </si>
  <si>
    <t>B402. Szolgáltatások ellenértéke</t>
  </si>
  <si>
    <t>K506. Egyéb működési célú támogatások államháztartáson belülre</t>
  </si>
  <si>
    <t>B403. Közvetített szolgáltatások ellenértéke</t>
  </si>
  <si>
    <t>K507. Működési célú garancia- és kezességvállalásból származó kifizetés államháztartáson kívülre</t>
  </si>
  <si>
    <t>B404. Tulajdonosi bevételek</t>
  </si>
  <si>
    <t>K508. Működési célú visszafizetendő támogatások, kölcsönök nyújtása államháztartáson belülre</t>
  </si>
  <si>
    <t>B405. Ellátási díjak</t>
  </si>
  <si>
    <t>K509. Árkiegészítések, ártámogatások</t>
  </si>
  <si>
    <t>B406. Kiszámlázott általános forgalmi adó</t>
  </si>
  <si>
    <t>K510. Kamattámogatások</t>
  </si>
  <si>
    <t>B407. Általános forgalmi adó visszatérítése</t>
  </si>
  <si>
    <t>K511. Működési célú támogatások az Európai Uniónak</t>
  </si>
  <si>
    <t>B4081. Befektetett pénzügyi eszközökből származó bevételek</t>
  </si>
  <si>
    <t>K512. Egyéb működési célú támogatások államháztartáson kívülre</t>
  </si>
  <si>
    <t>B4082. Egyéb kapott (járó) kamatok és kamatjellegű bevételek</t>
  </si>
  <si>
    <t>K513. Tartalékok</t>
  </si>
  <si>
    <t>B408. Kamatbevételek és más nyereségjellegű bevételek</t>
  </si>
  <si>
    <t>B4091. Részesedésekből származó pénzügyi műveletek bevételei</t>
  </si>
  <si>
    <t>K61. Immateriális javak beszerzése, létesítése</t>
  </si>
  <si>
    <t>B4092. Más egyéb pénzügyi műveletek bevételei</t>
  </si>
  <si>
    <t>K62. Ingatlanok beszerzése, létesítése</t>
  </si>
  <si>
    <t>B409. Egyéb pénzügyi műveletek bevételei</t>
  </si>
  <si>
    <t>K63. Informatikai eszközök beszerzése, létesítése</t>
  </si>
  <si>
    <t>B410. Biztosító által fizetett kártérítés</t>
  </si>
  <si>
    <t>K64. Egyéb tárgyi eszközök beszerzése, létesítése</t>
  </si>
  <si>
    <t>B411. Egyéb működési bevételek</t>
  </si>
  <si>
    <t>K65. Részesedések beszerzése</t>
  </si>
  <si>
    <t>K66. Meglévő részesedések növeléséhez kapcsolódó kiadások</t>
  </si>
  <si>
    <t>B51. Immateriális javak</t>
  </si>
  <si>
    <t>K67. Beruházási célú előzetesen felszámított általános forgalmi adó</t>
  </si>
  <si>
    <t>B52. Ingatlanok értékesítése</t>
  </si>
  <si>
    <t>K6. Beruházások</t>
  </si>
  <si>
    <t>B53. Egyéb tárgyi eszközök értékesítése</t>
  </si>
  <si>
    <t>K71. Ingatlanok felújítása</t>
  </si>
  <si>
    <t>B54. Részesedések értékesítése</t>
  </si>
  <si>
    <t>K72. Informatikai eszközök felújítása</t>
  </si>
  <si>
    <t>B55. Részesedések megszüntetéséhez kapcsolódó bevételek</t>
  </si>
  <si>
    <t>K73. Egyéb tárgyi eszközök felújítása</t>
  </si>
  <si>
    <t>K74. Felújítási célú előzetesen felszámított általános forgalmi adó</t>
  </si>
  <si>
    <t>B61. Működési célú garancia- és kezességvállalásból származó megtérülések államháztartáson kívülről</t>
  </si>
  <si>
    <t>B62. Működési célú visszatérítendő támogatások, kölcsönök visszatérülése az Európai Uniótól</t>
  </si>
  <si>
    <t>K81. Felhalmozási célú garancia- és kezességvállalásból származó kifizetés államháztartáson belülre</t>
  </si>
  <si>
    <t>B63. Működési célú visszatérítendő támogatások, kölcsönök visszatérülése kormányoktól és más nemzetközi szervezetektől</t>
  </si>
  <si>
    <t>K82. Felhalmozási célú visszatérítendő támogatok, kölcsönök nyújtása államháztartáson belülre</t>
  </si>
  <si>
    <r>
      <t xml:space="preserve">B64. </t>
    </r>
    <r>
      <rPr>
        <sz val="12"/>
        <color rgb="FF000000"/>
        <rFont val="Times New Roman"/>
        <family val="1"/>
        <charset val="238"/>
      </rPr>
      <t>Működési célú visszatérítendő támogatások, kölcsönök visszatérülése államháztartáson kívülről</t>
    </r>
  </si>
  <si>
    <t>K83. Felhalmozási célú visszatérítendő támogatások, kölcsönök törlesztése államháztartáson belülre</t>
  </si>
  <si>
    <t>B65. Egyéb működési célú átvett pénzeszköz</t>
  </si>
  <si>
    <t>K84. Egyéb felhalmozási célú támogatások államháztartáson belülre</t>
  </si>
  <si>
    <t>K85. Felhalmozási célú garancia- és kezességvállalásból származó kifizetés államháztartáson kívülre</t>
  </si>
  <si>
    <t>B71. Felhalmozási célú garancia- és kezességvállalásból származó megtérülések államháztartáson kívülről</t>
  </si>
  <si>
    <t>K86. Felhalmozási célú visszafizetendő támogatások, kölcsönök nyújtása államháztartáson belülre</t>
  </si>
  <si>
    <t>B72. Felhalmozási célú visszatérítendő támogatások, kölcsönök visszatérülése az Európai Uniótól</t>
  </si>
  <si>
    <t>K 87. Lakástámogatás</t>
  </si>
  <si>
    <t>B73. Felhalmozási célú visszatérítendő támogatások, kölcsönök visszatérülése kormányoktól és más nemzetközi szervezetektől</t>
  </si>
  <si>
    <t>K88. Felhalmozási célú támogatások az Európai Uniónak</t>
  </si>
  <si>
    <t>B74. Felhalmozási célú visszatérítendő támogatások, kölcsönök visszatérülése államháztartáson kívülről</t>
  </si>
  <si>
    <t>K89. Egyéb felhalmozási célú támogatások államháztartáson kívülre</t>
  </si>
  <si>
    <t>B75. Egyéb felhalmozási célú átvett pénzeszköz</t>
  </si>
  <si>
    <t xml:space="preserve">K8. Egyéb felhalmozási célú kiadások </t>
  </si>
  <si>
    <t>B7. Működési célú átvett pénzeszközök</t>
  </si>
  <si>
    <t>(B1+B2+....+B7)</t>
  </si>
  <si>
    <t>(K1+K2+....+K8)</t>
  </si>
  <si>
    <t>19.melléklet</t>
  </si>
  <si>
    <t>Pénzeszközök változása</t>
  </si>
  <si>
    <t>,</t>
  </si>
  <si>
    <t>Egyéb civil szervezetnek</t>
  </si>
  <si>
    <t>A költségvetési hiány külső finanszírozására vagy a költségvetési többlet felhasználására szolgáló finanszírozási bevételek és kiadások működési és felhalmozási cél szerinti tagolásban (Ft)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</si>
  <si>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</si>
  <si>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</si>
  <si>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</si>
  <si>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</si>
  <si>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</si>
  <si>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</si>
  <si>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</si>
  <si>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</si>
  <si>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 xml:space="preserve">Befektetési célú belföldi értékpapírok beváltása </t>
  </si>
  <si>
    <t xml:space="preserve">Külföldi értékpapírok beváltása </t>
  </si>
  <si>
    <t>ebből: nemzetközi fejlesztési szervezetek</t>
  </si>
  <si>
    <t>ebből: más kormányok</t>
  </si>
  <si>
    <t>ebből: külföldi pénzintézetek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</si>
  <si>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</si>
  <si>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</si>
  <si>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</si>
  <si>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Központi költségvetés sajátos finanszírozási bevételei </t>
  </si>
  <si>
    <t>ebből: tulajdonosi kölcsönök visszatérülése</t>
  </si>
  <si>
    <t xml:space="preserve">eredeti ei. </t>
  </si>
  <si>
    <t>módosított ei.</t>
  </si>
  <si>
    <t xml:space="preserve">Teljesítés </t>
  </si>
  <si>
    <t>2019. eredeti ei.</t>
  </si>
  <si>
    <t>2019. évi módosított ei.</t>
  </si>
  <si>
    <t>Hitelek</t>
  </si>
  <si>
    <t>11. melléklet</t>
  </si>
  <si>
    <t xml:space="preserve">15.melléklet </t>
  </si>
  <si>
    <t>20.melléklet</t>
  </si>
  <si>
    <t xml:space="preserve">Felhalmozási cékú önkormányzati támogatatások </t>
  </si>
  <si>
    <t>Projekt megnevezése :Hegyi utak építése</t>
  </si>
  <si>
    <t>Projekt megnevezése: Épület energetikai korszerűsítés</t>
  </si>
  <si>
    <t xml:space="preserve">Projekt megnevezése: Helyi gazdaságfejlesztés ( piac) </t>
  </si>
  <si>
    <t xml:space="preserve">Átvezetés </t>
  </si>
  <si>
    <t>Projekt megnevezése: Óvoda infrastruktúra fejlesztés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</si>
  <si>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</si>
  <si>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</si>
  <si>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</si>
  <si>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</si>
  <si>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2021. évi kifizetés</t>
  </si>
  <si>
    <t>2022.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</si>
  <si>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</si>
  <si>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</si>
  <si>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</si>
  <si>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</si>
  <si>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</si>
  <si>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TOP.1.4.-15 Iharosi Kerekerdő Óvoda infrastruktúra felesztés</t>
  </si>
  <si>
    <t>Tárgyévi kifizetés (2019. évi ei.)</t>
  </si>
  <si>
    <t>2020. évi kifizetés</t>
  </si>
  <si>
    <t>2023. év utáni kifizetések</t>
  </si>
  <si>
    <t>TOP-3.2.1-16 Energetikai korszerűsítés</t>
  </si>
  <si>
    <t>TOP-1.1.3-16-S01-2017-0007 piactér</t>
  </si>
  <si>
    <t>VP6-7.2.1-7.4.1.2-16 Szőlőhegyi út</t>
  </si>
  <si>
    <t>Többéves kihatással járó döntések</t>
  </si>
  <si>
    <t>2019. évi beszámoló</t>
  </si>
  <si>
    <t>2019.évi beszámoló</t>
  </si>
  <si>
    <t>Iharos Községi Önkormányzat</t>
  </si>
  <si>
    <t xml:space="preserve">Iharos Községi Önkormányzat </t>
  </si>
  <si>
    <t xml:space="preserve">Iharos  Községi Önkormányzat </t>
  </si>
  <si>
    <t xml:space="preserve">Iharos  Községi Önkormányzat  pénzeszközeinek változása </t>
  </si>
  <si>
    <t>Iharos Községi Önkormányzat kimutatása az immateriális javak, tárgyi eszközök koncesszióba, vagyonkezelésbe adott eszközök állományának alakulásáról</t>
  </si>
  <si>
    <t>Iharos  Községi Önkormányzat  maradványkimutatása</t>
  </si>
  <si>
    <t>1. melléklet a 4/2020.(VII.16.) önkormányzati rendelethez</t>
  </si>
  <si>
    <t>2. melléklet a 4/2020.(VII.16.) önkormányzati rendelethez</t>
  </si>
  <si>
    <t>3. melléklet a 4/2020.(VII.16.) önkormányzati rendelethez</t>
  </si>
  <si>
    <t>4. melléklet a 4/2020.(VII.16.) önkormányzati rendelethez</t>
  </si>
  <si>
    <t>5.melléklet a 4/2020.(VII.16.) önkormányzati rendelethez</t>
  </si>
  <si>
    <t>6. melléklet a 4/2020.(VII.16.) önkormányzati rendelethez</t>
  </si>
  <si>
    <t>7. melléklet a 4/2020.(VII.16.) önkormányzati rendelethez</t>
  </si>
  <si>
    <t>8.melléklet a4/2020.(VII.16.) önkormányzati rendelethez</t>
  </si>
  <si>
    <t>9. melléklet a 4 /2020.(VII.16.) önkormányzati rendelethez</t>
  </si>
  <si>
    <t>10. melléklet a 4/2020.(VII.16.) önkormányzati rendelethez</t>
  </si>
  <si>
    <t>11. melléklet a 4/2020.(VII.16.)  önkormányzati rendelethez</t>
  </si>
  <si>
    <t>12. melléklet a 4/2020.(VII.16.) rendelethez</t>
  </si>
  <si>
    <t>13. melléklet a 4/2020.(VII.16.) önkormányzati  rendelethez</t>
  </si>
  <si>
    <t>14. melléklet a 4/2020.(VII.16.) rendelethez</t>
  </si>
  <si>
    <t>15. melléklet 4/2020.(VII.16.) önkormánnyzati rendelethez</t>
  </si>
  <si>
    <t>16.melléklet a 4/2020.(VII.16.) önkormányzati rendelethez</t>
  </si>
  <si>
    <t xml:space="preserve">17.melléklet a  4/2020.(VII.16.) rendelethez                                                                                                                                                                                                             Iharos Községi Önkormányzat </t>
  </si>
  <si>
    <t>18. melléklet a 4/2020.(VII.16.) önkormányzati rendelethez</t>
  </si>
  <si>
    <t>19.melléklet a 4/2020.(VII.16.) önkormányzati rendelethez</t>
  </si>
  <si>
    <t>20. melléklet 4/2020. (VII.16.)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</si>
</sst>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\ ##########"/>
    <numFmt numFmtId="166" formatCode="_-* #,##0.00\ _F_t_-;\-* #,##0.00\ _F_t_-;_-* &quot;-&quot;??\ _F_t_-;_-@_-"/>
    <numFmt numFmtId="167" formatCode="_-* #,##0\ _F_t_-;\-* #,##0\ _F_t_-;_-* &quot;-&quot;??\ _F_t_-;_-@_-"/>
  </numFmts>
  <fonts count="7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name val="Bookman Old Style"/>
      <family val="1"/>
      <charset val="238"/>
    </font>
    <font>
      <sz val="10"/>
      <name val="MS Sans Serif"/>
      <family val="2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indexed="3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i/>
      <sz val="10"/>
      <name val="Bookman Old Style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48" fillId="0" borderId="0"/>
    <xf numFmtId="0" fontId="63" fillId="0" borderId="0"/>
    <xf numFmtId="166" fontId="63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9" fillId="3" borderId="1" xfId="0" applyFont="1" applyFill="1" applyBorder="1" applyAlignment="1">
      <alignment horizontal="left" vertical="center" wrapText="1"/>
    </xf>
    <xf numFmtId="0" fontId="2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4" fillId="4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wrapText="1"/>
    </xf>
    <xf numFmtId="3" fontId="0" fillId="0" borderId="0" xfId="0" applyNumberFormat="1"/>
    <xf numFmtId="3" fontId="11" fillId="6" borderId="1" xfId="0" applyNumberFormat="1" applyFont="1" applyFill="1" applyBorder="1"/>
    <xf numFmtId="3" fontId="11" fillId="0" borderId="1" xfId="0" applyNumberFormat="1" applyFont="1" applyBorder="1"/>
    <xf numFmtId="3" fontId="0" fillId="0" borderId="0" xfId="0" applyNumberFormat="1" applyBorder="1"/>
    <xf numFmtId="3" fontId="25" fillId="0" borderId="1" xfId="0" applyNumberFormat="1" applyFont="1" applyBorder="1"/>
    <xf numFmtId="3" fontId="15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8" fillId="0" borderId="1" xfId="4" applyFont="1" applyFill="1" applyBorder="1" applyAlignment="1">
      <alignment horizontal="center" vertical="center" wrapText="1"/>
    </xf>
    <xf numFmtId="0" fontId="32" fillId="0" borderId="0" xfId="0" applyFont="1"/>
    <xf numFmtId="0" fontId="16" fillId="0" borderId="0" xfId="0" applyFont="1"/>
    <xf numFmtId="0" fontId="16" fillId="0" borderId="1" xfId="0" applyFont="1" applyBorder="1"/>
    <xf numFmtId="3" fontId="16" fillId="0" borderId="1" xfId="0" applyNumberFormat="1" applyFont="1" applyBorder="1"/>
    <xf numFmtId="0" fontId="11" fillId="0" borderId="1" xfId="0" applyFont="1" applyBorder="1"/>
    <xf numFmtId="0" fontId="11" fillId="6" borderId="1" xfId="0" applyFont="1" applyFill="1" applyBorder="1"/>
    <xf numFmtId="3" fontId="16" fillId="0" borderId="0" xfId="0" applyNumberFormat="1" applyFont="1"/>
    <xf numFmtId="3" fontId="32" fillId="0" borderId="0" xfId="0" applyNumberFormat="1" applyFont="1"/>
    <xf numFmtId="0" fontId="13" fillId="0" borderId="0" xfId="0" applyFont="1"/>
    <xf numFmtId="3" fontId="32" fillId="0" borderId="1" xfId="0" applyNumberFormat="1" applyFont="1" applyBorder="1"/>
    <xf numFmtId="3" fontId="33" fillId="0" borderId="1" xfId="0" applyNumberFormat="1" applyFont="1" applyBorder="1"/>
    <xf numFmtId="0" fontId="6" fillId="6" borderId="1" xfId="0" applyFont="1" applyFill="1" applyBorder="1"/>
    <xf numFmtId="0" fontId="12" fillId="6" borderId="1" xfId="0" applyFont="1" applyFill="1" applyBorder="1"/>
    <xf numFmtId="0" fontId="32" fillId="0" borderId="0" xfId="0" applyFont="1" applyBorder="1"/>
    <xf numFmtId="3" fontId="34" fillId="0" borderId="1" xfId="0" applyNumberFormat="1" applyFont="1" applyBorder="1"/>
    <xf numFmtId="0" fontId="6" fillId="5" borderId="1" xfId="0" applyFont="1" applyFill="1" applyBorder="1"/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/>
    <xf numFmtId="0" fontId="31" fillId="0" borderId="1" xfId="0" applyFont="1" applyBorder="1"/>
    <xf numFmtId="3" fontId="0" fillId="0" borderId="1" xfId="0" applyNumberFormat="1" applyBorder="1"/>
    <xf numFmtId="3" fontId="31" fillId="0" borderId="1" xfId="0" applyNumberFormat="1" applyFont="1" applyBorder="1"/>
    <xf numFmtId="3" fontId="28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30" fillId="0" borderId="0" xfId="0" applyFont="1" applyAlignment="1">
      <alignment horizontal="center"/>
    </xf>
    <xf numFmtId="3" fontId="19" fillId="0" borderId="1" xfId="0" applyNumberFormat="1" applyFont="1" applyBorder="1"/>
    <xf numFmtId="3" fontId="5" fillId="0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/>
    </xf>
    <xf numFmtId="3" fontId="37" fillId="0" borderId="1" xfId="0" applyNumberFormat="1" applyFont="1" applyBorder="1"/>
    <xf numFmtId="3" fontId="22" fillId="0" borderId="0" xfId="0" applyNumberFormat="1" applyFont="1" applyAlignment="1">
      <alignment horizontal="center" wrapText="1"/>
    </xf>
    <xf numFmtId="3" fontId="38" fillId="0" borderId="1" xfId="0" applyNumberFormat="1" applyFont="1" applyBorder="1"/>
    <xf numFmtId="165" fontId="8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3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0" xfId="0" applyFont="1"/>
    <xf numFmtId="0" fontId="39" fillId="0" borderId="3" xfId="0" applyFont="1" applyFill="1" applyBorder="1" applyAlignment="1">
      <alignment horizontal="left" vertical="center" wrapText="1"/>
    </xf>
    <xf numFmtId="3" fontId="41" fillId="0" borderId="1" xfId="0" applyNumberFormat="1" applyFont="1" applyBorder="1"/>
    <xf numFmtId="3" fontId="42" fillId="0" borderId="1" xfId="0" applyNumberFormat="1" applyFont="1" applyBorder="1"/>
    <xf numFmtId="3" fontId="43" fillId="0" borderId="1" xfId="0" applyNumberFormat="1" applyFont="1" applyBorder="1"/>
    <xf numFmtId="3" fontId="25" fillId="4" borderId="1" xfId="0" applyNumberFormat="1" applyFont="1" applyFill="1" applyBorder="1"/>
    <xf numFmtId="3" fontId="6" fillId="5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Border="1"/>
    <xf numFmtId="0" fontId="8" fillId="0" borderId="2" xfId="0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3" fontId="16" fillId="0" borderId="2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vertical="center"/>
    </xf>
    <xf numFmtId="3" fontId="16" fillId="2" borderId="1" xfId="0" applyNumberFormat="1" applyFont="1" applyFill="1" applyBorder="1"/>
    <xf numFmtId="3" fontId="1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12" fillId="2" borderId="1" xfId="0" applyFont="1" applyFill="1" applyBorder="1"/>
    <xf numFmtId="0" fontId="8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/>
    </xf>
    <xf numFmtId="0" fontId="19" fillId="0" borderId="0" xfId="0" applyFont="1" applyBorder="1"/>
    <xf numFmtId="3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3" fontId="26" fillId="0" borderId="1" xfId="0" applyNumberFormat="1" applyFont="1" applyBorder="1"/>
    <xf numFmtId="0" fontId="2" fillId="0" borderId="1" xfId="0" applyFont="1" applyBorder="1"/>
    <xf numFmtId="0" fontId="45" fillId="0" borderId="0" xfId="0" applyFont="1"/>
    <xf numFmtId="0" fontId="20" fillId="0" borderId="0" xfId="0" applyFont="1" applyBorder="1"/>
    <xf numFmtId="3" fontId="19" fillId="0" borderId="0" xfId="0" applyNumberFormat="1" applyFont="1" applyBorder="1"/>
    <xf numFmtId="3" fontId="11" fillId="0" borderId="3" xfId="0" applyNumberFormat="1" applyFont="1" applyBorder="1"/>
    <xf numFmtId="0" fontId="31" fillId="0" borderId="1" xfId="0" applyFont="1" applyBorder="1" applyAlignment="1">
      <alignment horizontal="center"/>
    </xf>
    <xf numFmtId="3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3" fontId="31" fillId="0" borderId="0" xfId="0" applyNumberFormat="1" applyFont="1" applyBorder="1" applyAlignment="1">
      <alignment vertical="center"/>
    </xf>
    <xf numFmtId="3" fontId="3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3" fontId="31" fillId="0" borderId="0" xfId="0" applyNumberFormat="1" applyFont="1"/>
    <xf numFmtId="3" fontId="34" fillId="0" borderId="0" xfId="0" applyNumberFormat="1" applyFont="1" applyBorder="1"/>
    <xf numFmtId="3" fontId="32" fillId="0" borderId="3" xfId="0" applyNumberFormat="1" applyFont="1" applyBorder="1"/>
    <xf numFmtId="3" fontId="32" fillId="2" borderId="3" xfId="0" applyNumberFormat="1" applyFont="1" applyFill="1" applyBorder="1"/>
    <xf numFmtId="0" fontId="11" fillId="0" borderId="0" xfId="0" applyFont="1" applyBorder="1"/>
    <xf numFmtId="3" fontId="44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3" fontId="44" fillId="2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0" fillId="0" borderId="1" xfId="0" applyNumberFormat="1" applyBorder="1"/>
    <xf numFmtId="4" fontId="31" fillId="0" borderId="1" xfId="0" applyNumberFormat="1" applyFont="1" applyBorder="1"/>
    <xf numFmtId="0" fontId="20" fillId="0" borderId="5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4" fontId="0" fillId="0" borderId="9" xfId="0" applyNumberFormat="1" applyBorder="1"/>
    <xf numFmtId="0" fontId="20" fillId="0" borderId="10" xfId="0" applyFont="1" applyBorder="1"/>
    <xf numFmtId="0" fontId="20" fillId="0" borderId="11" xfId="0" applyFont="1" applyBorder="1"/>
    <xf numFmtId="3" fontId="31" fillId="0" borderId="11" xfId="0" applyNumberFormat="1" applyFont="1" applyBorder="1"/>
    <xf numFmtId="3" fontId="20" fillId="0" borderId="3" xfId="0" applyNumberFormat="1" applyFont="1" applyBorder="1"/>
    <xf numFmtId="3" fontId="19" fillId="0" borderId="3" xfId="0" applyNumberFormat="1" applyFont="1" applyBorder="1" applyAlignment="1">
      <alignment horizontal="right"/>
    </xf>
    <xf numFmtId="3" fontId="11" fillId="6" borderId="3" xfId="0" applyNumberFormat="1" applyFont="1" applyFill="1" applyBorder="1" applyAlignment="1">
      <alignment horizontal="right"/>
    </xf>
    <xf numFmtId="0" fontId="30" fillId="0" borderId="5" xfId="0" applyFont="1" applyBorder="1"/>
    <xf numFmtId="3" fontId="20" fillId="0" borderId="13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9" fillId="0" borderId="8" xfId="0" applyFont="1" applyBorder="1"/>
    <xf numFmtId="0" fontId="0" fillId="0" borderId="9" xfId="0" applyBorder="1"/>
    <xf numFmtId="0" fontId="20" fillId="6" borderId="8" xfId="0" applyFont="1" applyFill="1" applyBorder="1"/>
    <xf numFmtId="0" fontId="15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21" fillId="0" borderId="8" xfId="0" applyFont="1" applyBorder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/>
    <xf numFmtId="0" fontId="7" fillId="0" borderId="8" xfId="0" applyFont="1" applyFill="1" applyBorder="1" applyAlignment="1">
      <alignment horizontal="left" vertical="center" wrapText="1"/>
    </xf>
    <xf numFmtId="0" fontId="31" fillId="0" borderId="9" xfId="0" applyFont="1" applyBorder="1"/>
    <xf numFmtId="0" fontId="7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31" fillId="0" borderId="11" xfId="0" applyFont="1" applyBorder="1"/>
    <xf numFmtId="0" fontId="31" fillId="0" borderId="12" xfId="0" applyFont="1" applyBorder="1"/>
    <xf numFmtId="0" fontId="4" fillId="0" borderId="6" xfId="0" applyFont="1" applyBorder="1" applyAlignment="1">
      <alignment horizontal="center" wrapText="1"/>
    </xf>
    <xf numFmtId="3" fontId="0" fillId="0" borderId="8" xfId="0" applyNumberFormat="1" applyBorder="1"/>
    <xf numFmtId="3" fontId="0" fillId="0" borderId="9" xfId="0" applyNumberFormat="1" applyBorder="1"/>
    <xf numFmtId="3" fontId="8" fillId="0" borderId="8" xfId="0" applyNumberFormat="1" applyFont="1" applyFill="1" applyBorder="1" applyAlignment="1">
      <alignment horizontal="left" vertical="center" wrapText="1"/>
    </xf>
    <xf numFmtId="3" fontId="37" fillId="0" borderId="9" xfId="0" applyNumberFormat="1" applyFont="1" applyBorder="1"/>
    <xf numFmtId="3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9" fillId="7" borderId="8" xfId="0" applyNumberFormat="1" applyFont="1" applyFill="1" applyBorder="1" applyAlignment="1">
      <alignment horizontal="left" vertical="center" wrapText="1"/>
    </xf>
    <xf numFmtId="3" fontId="44" fillId="0" borderId="8" xfId="0" applyNumberFormat="1" applyFont="1" applyFill="1" applyBorder="1" applyAlignment="1">
      <alignment horizontal="left" vertical="center" wrapText="1"/>
    </xf>
    <xf numFmtId="3" fontId="9" fillId="0" borderId="8" xfId="0" applyNumberFormat="1" applyFont="1" applyFill="1" applyBorder="1" applyAlignment="1">
      <alignment horizontal="left" vertical="center" wrapText="1"/>
    </xf>
    <xf numFmtId="3" fontId="9" fillId="7" borderId="10" xfId="0" applyNumberFormat="1" applyFont="1" applyFill="1" applyBorder="1" applyAlignment="1">
      <alignment horizontal="left" vertical="center" wrapText="1"/>
    </xf>
    <xf numFmtId="3" fontId="4" fillId="7" borderId="11" xfId="0" applyNumberFormat="1" applyFont="1" applyFill="1" applyBorder="1" applyAlignment="1">
      <alignment horizontal="left" vertical="center"/>
    </xf>
    <xf numFmtId="3" fontId="19" fillId="0" borderId="8" xfId="0" applyNumberFormat="1" applyFont="1" applyBorder="1"/>
    <xf numFmtId="3" fontId="19" fillId="0" borderId="9" xfId="0" applyNumberFormat="1" applyFont="1" applyBorder="1"/>
    <xf numFmtId="3" fontId="11" fillId="0" borderId="9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0" fontId="0" fillId="0" borderId="3" xfId="0" applyBorder="1"/>
    <xf numFmtId="3" fontId="20" fillId="0" borderId="6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3" fontId="31" fillId="0" borderId="14" xfId="0" applyNumberFormat="1" applyFont="1" applyBorder="1"/>
    <xf numFmtId="0" fontId="11" fillId="0" borderId="13" xfId="0" applyFont="1" applyBorder="1" applyAlignment="1">
      <alignment horizontal="center"/>
    </xf>
    <xf numFmtId="4" fontId="31" fillId="0" borderId="9" xfId="0" applyNumberFormat="1" applyFont="1" applyBorder="1"/>
    <xf numFmtId="0" fontId="11" fillId="0" borderId="6" xfId="0" applyFont="1" applyBorder="1" applyAlignment="1">
      <alignment horizontal="center"/>
    </xf>
    <xf numFmtId="0" fontId="8" fillId="0" borderId="8" xfId="0" applyFont="1" applyFill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3" fontId="31" fillId="0" borderId="1" xfId="0" applyNumberFormat="1" applyFont="1" applyBorder="1" applyAlignment="1">
      <alignment horizontal="center" vertical="center"/>
    </xf>
    <xf numFmtId="4" fontId="31" fillId="0" borderId="9" xfId="0" applyNumberFormat="1" applyFont="1" applyBorder="1" applyAlignment="1">
      <alignment horizontal="center"/>
    </xf>
    <xf numFmtId="0" fontId="7" fillId="0" borderId="8" xfId="0" applyFont="1" applyFill="1" applyBorder="1" applyAlignment="1">
      <alignment vertical="center" wrapText="1"/>
    </xf>
    <xf numFmtId="3" fontId="11" fillId="0" borderId="6" xfId="0" applyNumberFormat="1" applyFont="1" applyBorder="1" applyAlignment="1">
      <alignment horizontal="center"/>
    </xf>
    <xf numFmtId="3" fontId="3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38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31" fillId="0" borderId="3" xfId="0" applyNumberFormat="1" applyFont="1" applyBorder="1" applyAlignment="1">
      <alignment horizontal="center" vertical="center"/>
    </xf>
    <xf numFmtId="3" fontId="31" fillId="0" borderId="14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3" fontId="31" fillId="0" borderId="11" xfId="0" applyNumberFormat="1" applyFont="1" applyBorder="1" applyAlignment="1">
      <alignment horizontal="center" vertical="center"/>
    </xf>
    <xf numFmtId="0" fontId="16" fillId="0" borderId="8" xfId="0" applyFont="1" applyBorder="1"/>
    <xf numFmtId="0" fontId="8" fillId="0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left" vertical="center"/>
    </xf>
    <xf numFmtId="3" fontId="0" fillId="0" borderId="1" xfId="0" applyNumberFormat="1" applyBorder="1" applyAlignment="1"/>
    <xf numFmtId="3" fontId="0" fillId="0" borderId="3" xfId="0" applyNumberFormat="1" applyBorder="1" applyAlignment="1"/>
    <xf numFmtId="3" fontId="46" fillId="0" borderId="3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/>
    <xf numFmtId="4" fontId="32" fillId="0" borderId="1" xfId="0" applyNumberFormat="1" applyFont="1" applyBorder="1"/>
    <xf numFmtId="4" fontId="47" fillId="0" borderId="1" xfId="0" applyNumberFormat="1" applyFont="1" applyBorder="1"/>
    <xf numFmtId="4" fontId="47" fillId="4" borderId="1" xfId="0" applyNumberFormat="1" applyFont="1" applyFill="1" applyBorder="1"/>
    <xf numFmtId="3" fontId="25" fillId="3" borderId="1" xfId="0" applyNumberFormat="1" applyFont="1" applyFill="1" applyBorder="1"/>
    <xf numFmtId="4" fontId="47" fillId="2" borderId="1" xfId="0" applyNumberFormat="1" applyFont="1" applyFill="1" applyBorder="1"/>
    <xf numFmtId="4" fontId="47" fillId="3" borderId="1" xfId="0" applyNumberFormat="1" applyFont="1" applyFill="1" applyBorder="1"/>
    <xf numFmtId="3" fontId="25" fillId="6" borderId="1" xfId="0" applyNumberFormat="1" applyFont="1" applyFill="1" applyBorder="1"/>
    <xf numFmtId="4" fontId="47" fillId="6" borderId="1" xfId="0" applyNumberFormat="1" applyFont="1" applyFill="1" applyBorder="1"/>
    <xf numFmtId="3" fontId="11" fillId="0" borderId="4" xfId="0" applyNumberFormat="1" applyFont="1" applyBorder="1" applyAlignment="1">
      <alignment horizontal="center"/>
    </xf>
    <xf numFmtId="4" fontId="16" fillId="0" borderId="1" xfId="0" applyNumberFormat="1" applyFont="1" applyBorder="1"/>
    <xf numFmtId="4" fontId="11" fillId="0" borderId="1" xfId="0" applyNumberFormat="1" applyFont="1" applyBorder="1"/>
    <xf numFmtId="4" fontId="11" fillId="6" borderId="1" xfId="0" applyNumberFormat="1" applyFont="1" applyFill="1" applyBorder="1"/>
    <xf numFmtId="4" fontId="31" fillId="0" borderId="9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31" fillId="7" borderId="11" xfId="0" applyNumberFormat="1" applyFont="1" applyFill="1" applyBorder="1" applyAlignment="1">
      <alignment horizontal="center"/>
    </xf>
    <xf numFmtId="3" fontId="31" fillId="7" borderId="14" xfId="0" applyNumberFormat="1" applyFont="1" applyFill="1" applyBorder="1" applyAlignment="1">
      <alignment horizontal="center"/>
    </xf>
    <xf numFmtId="0" fontId="50" fillId="0" borderId="0" xfId="5" applyFont="1" applyFill="1"/>
    <xf numFmtId="0" fontId="53" fillId="0" borderId="0" xfId="5" applyFont="1" applyFill="1"/>
    <xf numFmtId="0" fontId="53" fillId="0" borderId="8" xfId="5" applyFont="1" applyFill="1" applyBorder="1" applyAlignment="1">
      <alignment horizontal="left" vertical="top" wrapText="1"/>
    </xf>
    <xf numFmtId="3" fontId="53" fillId="0" borderId="9" xfId="5" applyNumberFormat="1" applyFont="1" applyFill="1" applyBorder="1" applyAlignment="1">
      <alignment horizontal="right" vertical="top" wrapText="1"/>
    </xf>
    <xf numFmtId="0" fontId="52" fillId="0" borderId="8" xfId="5" applyFont="1" applyFill="1" applyBorder="1" applyAlignment="1">
      <alignment horizontal="left" vertical="top" wrapText="1"/>
    </xf>
    <xf numFmtId="3" fontId="52" fillId="0" borderId="9" xfId="5" applyNumberFormat="1" applyFont="1" applyFill="1" applyBorder="1" applyAlignment="1">
      <alignment horizontal="right" vertical="top" wrapText="1"/>
    </xf>
    <xf numFmtId="0" fontId="52" fillId="0" borderId="10" xfId="5" applyFont="1" applyFill="1" applyBorder="1" applyAlignment="1">
      <alignment horizontal="left" vertical="top" wrapText="1"/>
    </xf>
    <xf numFmtId="3" fontId="52" fillId="0" borderId="12" xfId="5" applyNumberFormat="1" applyFont="1" applyFill="1" applyBorder="1" applyAlignment="1">
      <alignment horizontal="right" vertical="top" wrapText="1"/>
    </xf>
    <xf numFmtId="0" fontId="54" fillId="0" borderId="0" xfId="5" applyFont="1" applyFill="1"/>
    <xf numFmtId="0" fontId="51" fillId="0" borderId="17" xfId="5" applyFont="1" applyFill="1" applyBorder="1" applyAlignment="1">
      <alignment horizontal="center" vertical="center"/>
    </xf>
    <xf numFmtId="0" fontId="48" fillId="0" borderId="0" xfId="5" applyFill="1"/>
    <xf numFmtId="0" fontId="56" fillId="0" borderId="18" xfId="5" applyFont="1" applyFill="1" applyBorder="1" applyAlignment="1">
      <alignment horizontal="center" vertical="top" wrapText="1"/>
    </xf>
    <xf numFmtId="0" fontId="56" fillId="0" borderId="19" xfId="5" applyFont="1" applyFill="1" applyBorder="1" applyAlignment="1">
      <alignment horizontal="center" vertical="center" wrapText="1"/>
    </xf>
    <xf numFmtId="0" fontId="56" fillId="0" borderId="19" xfId="5" applyFont="1" applyFill="1" applyBorder="1" applyAlignment="1">
      <alignment horizontal="center" vertical="top" wrapText="1"/>
    </xf>
    <xf numFmtId="0" fontId="56" fillId="0" borderId="17" xfId="5" applyFont="1" applyFill="1" applyBorder="1" applyAlignment="1">
      <alignment horizontal="center" vertical="top" wrapText="1"/>
    </xf>
    <xf numFmtId="0" fontId="56" fillId="0" borderId="0" xfId="5" applyFont="1" applyFill="1"/>
    <xf numFmtId="0" fontId="56" fillId="0" borderId="20" xfId="5" applyFont="1" applyFill="1" applyBorder="1" applyAlignment="1">
      <alignment horizontal="center" vertical="top" wrapText="1"/>
    </xf>
    <xf numFmtId="0" fontId="56" fillId="0" borderId="4" xfId="5" applyFont="1" applyFill="1" applyBorder="1" applyAlignment="1">
      <alignment horizontal="left" vertical="top" wrapText="1"/>
    </xf>
    <xf numFmtId="3" fontId="56" fillId="0" borderId="4" xfId="5" applyNumberFormat="1" applyFont="1" applyFill="1" applyBorder="1" applyAlignment="1">
      <alignment horizontal="right" vertical="top" wrapText="1"/>
    </xf>
    <xf numFmtId="3" fontId="56" fillId="0" borderId="15" xfId="5" applyNumberFormat="1" applyFont="1" applyFill="1" applyBorder="1" applyAlignment="1">
      <alignment horizontal="right" vertical="top" wrapText="1"/>
    </xf>
    <xf numFmtId="0" fontId="54" fillId="0" borderId="8" xfId="5" applyFont="1" applyFill="1" applyBorder="1" applyAlignment="1">
      <alignment horizontal="center" vertical="top" wrapText="1"/>
    </xf>
    <xf numFmtId="0" fontId="54" fillId="0" borderId="1" xfId="5" applyFont="1" applyFill="1" applyBorder="1" applyAlignment="1">
      <alignment horizontal="left" vertical="top" wrapText="1"/>
    </xf>
    <xf numFmtId="3" fontId="54" fillId="0" borderId="1" xfId="5" applyNumberFormat="1" applyFont="1" applyFill="1" applyBorder="1" applyAlignment="1">
      <alignment horizontal="right" vertical="top" wrapText="1"/>
    </xf>
    <xf numFmtId="0" fontId="56" fillId="0" borderId="8" xfId="5" applyFont="1" applyFill="1" applyBorder="1" applyAlignment="1">
      <alignment horizontal="center" vertical="top" wrapText="1"/>
    </xf>
    <xf numFmtId="0" fontId="56" fillId="0" borderId="1" xfId="5" applyFont="1" applyFill="1" applyBorder="1" applyAlignment="1">
      <alignment horizontal="left" vertical="top" wrapText="1"/>
    </xf>
    <xf numFmtId="3" fontId="56" fillId="0" borderId="1" xfId="5" applyNumberFormat="1" applyFont="1" applyFill="1" applyBorder="1" applyAlignment="1">
      <alignment horizontal="right" vertical="top" wrapText="1"/>
    </xf>
    <xf numFmtId="0" fontId="56" fillId="0" borderId="21" xfId="5" applyFont="1" applyFill="1" applyBorder="1" applyAlignment="1">
      <alignment horizontal="center" vertical="top" wrapText="1"/>
    </xf>
    <xf numFmtId="0" fontId="56" fillId="0" borderId="2" xfId="5" applyFont="1" applyFill="1" applyBorder="1" applyAlignment="1">
      <alignment horizontal="left" vertical="top" wrapText="1"/>
    </xf>
    <xf numFmtId="3" fontId="56" fillId="0" borderId="2" xfId="5" applyNumberFormat="1" applyFont="1" applyFill="1" applyBorder="1" applyAlignment="1">
      <alignment horizontal="right" vertical="top" wrapText="1"/>
    </xf>
    <xf numFmtId="0" fontId="56" fillId="0" borderId="18" xfId="5" applyFont="1" applyFill="1" applyBorder="1" applyAlignment="1">
      <alignment horizontal="center" vertical="center" wrapText="1"/>
    </xf>
    <xf numFmtId="0" fontId="56" fillId="0" borderId="19" xfId="5" applyFont="1" applyFill="1" applyBorder="1" applyAlignment="1">
      <alignment horizontal="left" vertical="center" wrapText="1"/>
    </xf>
    <xf numFmtId="3" fontId="56" fillId="0" borderId="19" xfId="5" applyNumberFormat="1" applyFont="1" applyFill="1" applyBorder="1" applyAlignment="1">
      <alignment horizontal="right" vertical="center" wrapText="1"/>
    </xf>
    <xf numFmtId="0" fontId="54" fillId="0" borderId="0" xfId="5" applyFont="1" applyFill="1" applyAlignment="1">
      <alignment vertical="center"/>
    </xf>
    <xf numFmtId="0" fontId="54" fillId="0" borderId="22" xfId="5" applyFont="1" applyFill="1" applyBorder="1" applyAlignment="1">
      <alignment horizontal="center" vertical="top" wrapText="1"/>
    </xf>
    <xf numFmtId="0" fontId="54" fillId="0" borderId="23" xfId="5" applyFont="1" applyFill="1" applyBorder="1" applyAlignment="1">
      <alignment horizontal="left" vertical="top" wrapText="1"/>
    </xf>
    <xf numFmtId="3" fontId="54" fillId="0" borderId="23" xfId="5" applyNumberFormat="1" applyFont="1" applyFill="1" applyBorder="1" applyAlignment="1">
      <alignment horizontal="right" vertical="top" wrapText="1"/>
    </xf>
    <xf numFmtId="0" fontId="49" fillId="0" borderId="0" xfId="5" applyFont="1" applyFill="1" applyAlignment="1">
      <alignment horizontal="center"/>
    </xf>
    <xf numFmtId="0" fontId="57" fillId="0" borderId="24" xfId="5" applyFont="1" applyFill="1" applyBorder="1" applyAlignment="1">
      <alignment horizontal="center" vertical="center" wrapText="1"/>
    </xf>
    <xf numFmtId="0" fontId="58" fillId="0" borderId="5" xfId="5" applyFont="1" applyFill="1" applyBorder="1" applyAlignment="1">
      <alignment horizontal="left" vertical="top" wrapText="1"/>
    </xf>
    <xf numFmtId="3" fontId="58" fillId="0" borderId="7" xfId="5" applyNumberFormat="1" applyFont="1" applyFill="1" applyBorder="1" applyAlignment="1">
      <alignment horizontal="right" vertical="top" wrapText="1"/>
    </xf>
    <xf numFmtId="0" fontId="58" fillId="0" borderId="8" xfId="5" applyFont="1" applyFill="1" applyBorder="1" applyAlignment="1">
      <alignment horizontal="left" vertical="top" wrapText="1"/>
    </xf>
    <xf numFmtId="3" fontId="58" fillId="0" borderId="9" xfId="5" applyNumberFormat="1" applyFont="1" applyFill="1" applyBorder="1" applyAlignment="1">
      <alignment horizontal="right" vertical="top" wrapText="1"/>
    </xf>
    <xf numFmtId="0" fontId="57" fillId="0" borderId="8" xfId="5" applyFont="1" applyFill="1" applyBorder="1" applyAlignment="1">
      <alignment horizontal="left" vertical="top" wrapText="1"/>
    </xf>
    <xf numFmtId="3" fontId="57" fillId="0" borderId="9" xfId="5" applyNumberFormat="1" applyFont="1" applyFill="1" applyBorder="1" applyAlignment="1">
      <alignment horizontal="right" vertical="top" wrapText="1"/>
    </xf>
    <xf numFmtId="0" fontId="57" fillId="0" borderId="10" xfId="5" applyFont="1" applyFill="1" applyBorder="1" applyAlignment="1">
      <alignment horizontal="left" vertical="top" wrapText="1"/>
    </xf>
    <xf numFmtId="3" fontId="57" fillId="0" borderId="12" xfId="5" applyNumberFormat="1" applyFont="1" applyFill="1" applyBorder="1" applyAlignment="1">
      <alignment horizontal="right" vertical="top" wrapText="1"/>
    </xf>
    <xf numFmtId="0" fontId="57" fillId="0" borderId="25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3" fontId="16" fillId="0" borderId="3" xfId="0" applyNumberFormat="1" applyFont="1" applyBorder="1"/>
    <xf numFmtId="3" fontId="20" fillId="0" borderId="1" xfId="0" applyNumberFormat="1" applyFont="1" applyBorder="1"/>
    <xf numFmtId="4" fontId="41" fillId="0" borderId="1" xfId="0" applyNumberFormat="1" applyFont="1" applyBorder="1"/>
    <xf numFmtId="3" fontId="41" fillId="0" borderId="3" xfId="0" applyNumberFormat="1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3" fontId="16" fillId="2" borderId="3" xfId="0" applyNumberFormat="1" applyFont="1" applyFill="1" applyBorder="1"/>
    <xf numFmtId="3" fontId="32" fillId="2" borderId="1" xfId="0" applyNumberFormat="1" applyFont="1" applyFill="1" applyBorder="1"/>
    <xf numFmtId="3" fontId="20" fillId="2" borderId="1" xfId="0" applyNumberFormat="1" applyFont="1" applyFill="1" applyBorder="1"/>
    <xf numFmtId="0" fontId="33" fillId="0" borderId="1" xfId="0" applyFont="1" applyBorder="1"/>
    <xf numFmtId="3" fontId="41" fillId="2" borderId="1" xfId="0" applyNumberFormat="1" applyFont="1" applyFill="1" applyBorder="1"/>
    <xf numFmtId="3" fontId="41" fillId="2" borderId="3" xfId="0" applyNumberFormat="1" applyFont="1" applyFill="1" applyBorder="1"/>
    <xf numFmtId="3" fontId="11" fillId="2" borderId="3" xfId="0" applyNumberFormat="1" applyFont="1" applyFill="1" applyBorder="1"/>
    <xf numFmtId="3" fontId="9" fillId="2" borderId="1" xfId="0" applyNumberFormat="1" applyFont="1" applyFill="1" applyBorder="1" applyAlignment="1">
      <alignment horizontal="right" vertical="center" wrapText="1"/>
    </xf>
    <xf numFmtId="3" fontId="31" fillId="0" borderId="3" xfId="0" applyNumberFormat="1" applyFont="1" applyBorder="1"/>
    <xf numFmtId="3" fontId="1" fillId="0" borderId="1" xfId="0" applyNumberFormat="1" applyFont="1" applyBorder="1"/>
    <xf numFmtId="3" fontId="1" fillId="0" borderId="9" xfId="0" applyNumberFormat="1" applyFont="1" applyBorder="1"/>
    <xf numFmtId="4" fontId="1" fillId="0" borderId="9" xfId="0" applyNumberFormat="1" applyFont="1" applyBorder="1"/>
    <xf numFmtId="3" fontId="46" fillId="0" borderId="1" xfId="0" applyNumberFormat="1" applyFont="1" applyBorder="1"/>
    <xf numFmtId="3" fontId="46" fillId="0" borderId="9" xfId="0" applyNumberFormat="1" applyFont="1" applyBorder="1"/>
    <xf numFmtId="3" fontId="59" fillId="0" borderId="11" xfId="0" applyNumberFormat="1" applyFont="1" applyBorder="1"/>
    <xf numFmtId="0" fontId="60" fillId="0" borderId="0" xfId="0" applyFont="1"/>
    <xf numFmtId="3" fontId="60" fillId="0" borderId="0" xfId="0" applyNumberFormat="1" applyFont="1"/>
    <xf numFmtId="3" fontId="54" fillId="0" borderId="15" xfId="5" applyNumberFormat="1" applyFont="1" applyFill="1" applyBorder="1" applyAlignment="1">
      <alignment horizontal="right" vertical="top" wrapText="1"/>
    </xf>
    <xf numFmtId="4" fontId="47" fillId="8" borderId="1" xfId="0" applyNumberFormat="1" applyFont="1" applyFill="1" applyBorder="1"/>
    <xf numFmtId="3" fontId="21" fillId="2" borderId="1" xfId="0" applyNumberFormat="1" applyFont="1" applyFill="1" applyBorder="1"/>
    <xf numFmtId="4" fontId="30" fillId="0" borderId="1" xfId="0" applyNumberFormat="1" applyFont="1" applyBorder="1"/>
    <xf numFmtId="0" fontId="16" fillId="0" borderId="0" xfId="0" applyFont="1" applyAlignment="1">
      <alignment horizontal="left"/>
    </xf>
    <xf numFmtId="0" fontId="61" fillId="0" borderId="1" xfId="0" applyFont="1" applyBorder="1"/>
    <xf numFmtId="3" fontId="61" fillId="0" borderId="1" xfId="0" applyNumberFormat="1" applyFont="1" applyBorder="1"/>
    <xf numFmtId="4" fontId="61" fillId="0" borderId="9" xfId="0" applyNumberFormat="1" applyFont="1" applyBorder="1"/>
    <xf numFmtId="4" fontId="62" fillId="9" borderId="9" xfId="0" applyNumberFormat="1" applyFont="1" applyFill="1" applyBorder="1"/>
    <xf numFmtId="3" fontId="61" fillId="0" borderId="1" xfId="0" applyNumberFormat="1" applyFont="1" applyBorder="1" applyAlignment="1">
      <alignment horizontal="center"/>
    </xf>
    <xf numFmtId="3" fontId="61" fillId="0" borderId="1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right" vertical="center"/>
    </xf>
    <xf numFmtId="0" fontId="61" fillId="0" borderId="9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61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3" fontId="62" fillId="0" borderId="1" xfId="0" applyNumberFormat="1" applyFont="1" applyBorder="1"/>
    <xf numFmtId="4" fontId="62" fillId="0" borderId="9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/>
    </xf>
    <xf numFmtId="0" fontId="50" fillId="0" borderId="0" xfId="6" applyFont="1"/>
    <xf numFmtId="0" fontId="63" fillId="0" borderId="0" xfId="6"/>
    <xf numFmtId="0" fontId="50" fillId="0" borderId="1" xfId="6" applyFont="1" applyBorder="1"/>
    <xf numFmtId="0" fontId="64" fillId="0" borderId="1" xfId="6" applyFont="1" applyBorder="1"/>
    <xf numFmtId="167" fontId="50" fillId="0" borderId="1" xfId="7" applyNumberFormat="1" applyFont="1" applyBorder="1"/>
    <xf numFmtId="167" fontId="64" fillId="0" borderId="1" xfId="7" applyNumberFormat="1" applyFont="1" applyBorder="1"/>
    <xf numFmtId="167" fontId="63" fillId="0" borderId="0" xfId="6" applyNumberFormat="1"/>
    <xf numFmtId="3" fontId="63" fillId="0" borderId="0" xfId="6" applyNumberFormat="1"/>
    <xf numFmtId="4" fontId="47" fillId="10" borderId="1" xfId="0" applyNumberFormat="1" applyFont="1" applyFill="1" applyBorder="1"/>
    <xf numFmtId="3" fontId="0" fillId="10" borderId="0" xfId="0" applyNumberFormat="1" applyFill="1"/>
    <xf numFmtId="4" fontId="66" fillId="11" borderId="12" xfId="0" applyNumberFormat="1" applyFont="1" applyFill="1" applyBorder="1"/>
    <xf numFmtId="3" fontId="0" fillId="0" borderId="1" xfId="0" applyNumberFormat="1" applyBorder="1" applyAlignment="1">
      <alignment horizontal="right"/>
    </xf>
    <xf numFmtId="0" fontId="30" fillId="0" borderId="20" xfId="0" applyFont="1" applyBorder="1"/>
    <xf numFmtId="3" fontId="20" fillId="0" borderId="32" xfId="0" applyNumberFormat="1" applyFont="1" applyBorder="1"/>
    <xf numFmtId="0" fontId="11" fillId="0" borderId="4" xfId="0" applyFont="1" applyBorder="1"/>
    <xf numFmtId="0" fontId="11" fillId="0" borderId="15" xfId="0" applyFont="1" applyBorder="1"/>
    <xf numFmtId="3" fontId="11" fillId="0" borderId="3" xfId="0" applyNumberFormat="1" applyFont="1" applyFill="1" applyBorder="1" applyAlignment="1">
      <alignment horizontal="right"/>
    </xf>
    <xf numFmtId="0" fontId="10" fillId="9" borderId="8" xfId="0" applyFont="1" applyFill="1" applyBorder="1" applyAlignment="1">
      <alignment horizontal="left" vertical="center" wrapText="1"/>
    </xf>
    <xf numFmtId="3" fontId="11" fillId="9" borderId="3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right"/>
    </xf>
    <xf numFmtId="4" fontId="62" fillId="0" borderId="9" xfId="0" applyNumberFormat="1" applyFont="1" applyFill="1" applyBorder="1"/>
    <xf numFmtId="0" fontId="10" fillId="9" borderId="0" xfId="0" applyFont="1" applyFill="1" applyBorder="1" applyAlignment="1">
      <alignment horizontal="left" vertical="center" wrapText="1"/>
    </xf>
    <xf numFmtId="3" fontId="62" fillId="9" borderId="1" xfId="0" applyNumberFormat="1" applyFont="1" applyFill="1" applyBorder="1"/>
    <xf numFmtId="0" fontId="70" fillId="0" borderId="35" xfId="0" applyFont="1" applyBorder="1" applyAlignment="1">
      <alignment horizontal="justify" vertical="center" wrapText="1"/>
    </xf>
    <xf numFmtId="3" fontId="70" fillId="0" borderId="36" xfId="0" applyNumberFormat="1" applyFont="1" applyBorder="1" applyAlignment="1">
      <alignment horizontal="right" vertical="center" wrapText="1"/>
    </xf>
    <xf numFmtId="0" fontId="70" fillId="0" borderId="36" xfId="0" applyFont="1" applyBorder="1" applyAlignment="1">
      <alignment horizontal="justify" vertical="center" wrapText="1"/>
    </xf>
    <xf numFmtId="3" fontId="70" fillId="0" borderId="36" xfId="0" applyNumberFormat="1" applyFont="1" applyBorder="1" applyAlignment="1">
      <alignment vertical="center" wrapText="1"/>
    </xf>
    <xf numFmtId="0" fontId="70" fillId="0" borderId="36" xfId="0" applyFont="1" applyBorder="1" applyAlignment="1">
      <alignment horizontal="right" vertical="center" wrapText="1"/>
    </xf>
    <xf numFmtId="0" fontId="69" fillId="0" borderId="36" xfId="0" applyFont="1" applyBorder="1" applyAlignment="1">
      <alignment horizontal="justify" vertical="center" wrapText="1"/>
    </xf>
    <xf numFmtId="3" fontId="69" fillId="0" borderId="36" xfId="0" applyNumberFormat="1" applyFont="1" applyBorder="1" applyAlignment="1">
      <alignment vertical="center" wrapText="1"/>
    </xf>
    <xf numFmtId="3" fontId="69" fillId="0" borderId="36" xfId="0" applyNumberFormat="1" applyFont="1" applyBorder="1" applyAlignment="1">
      <alignment horizontal="right" vertical="center" wrapText="1"/>
    </xf>
    <xf numFmtId="0" fontId="69" fillId="0" borderId="35" xfId="0" applyFont="1" applyBorder="1" applyAlignment="1">
      <alignment horizontal="justify" vertical="center" wrapText="1"/>
    </xf>
    <xf numFmtId="3" fontId="70" fillId="0" borderId="36" xfId="0" applyNumberFormat="1" applyFont="1" applyBorder="1" applyAlignment="1">
      <alignment horizontal="justify" vertical="center" wrapText="1"/>
    </xf>
    <xf numFmtId="0" fontId="70" fillId="0" borderId="35" xfId="0" applyFont="1" applyBorder="1" applyAlignment="1">
      <alignment vertical="center" wrapText="1"/>
    </xf>
    <xf numFmtId="0" fontId="71" fillId="0" borderId="36" xfId="0" applyFont="1" applyBorder="1" applyAlignment="1">
      <alignment horizontal="justify" vertical="center" wrapText="1"/>
    </xf>
    <xf numFmtId="0" fontId="71" fillId="0" borderId="35" xfId="0" applyFont="1" applyBorder="1" applyAlignment="1">
      <alignment horizontal="justify" vertical="center" wrapText="1"/>
    </xf>
    <xf numFmtId="0" fontId="70" fillId="0" borderId="33" xfId="0" applyFont="1" applyBorder="1" applyAlignment="1">
      <alignment horizontal="justify" vertical="center" wrapText="1"/>
    </xf>
    <xf numFmtId="3" fontId="70" fillId="0" borderId="33" xfId="0" applyNumberFormat="1" applyFont="1" applyBorder="1" applyAlignment="1">
      <alignment horizontal="right" vertical="center" wrapText="1"/>
    </xf>
    <xf numFmtId="0" fontId="70" fillId="0" borderId="35" xfId="0" applyFont="1" applyBorder="1" applyAlignment="1">
      <alignment horizontal="justify" vertical="center" wrapText="1"/>
    </xf>
    <xf numFmtId="3" fontId="70" fillId="0" borderId="35" xfId="0" applyNumberFormat="1" applyFont="1" applyBorder="1" applyAlignment="1">
      <alignment horizontal="right" vertical="center" wrapText="1"/>
    </xf>
    <xf numFmtId="0" fontId="69" fillId="0" borderId="37" xfId="0" applyFont="1" applyBorder="1" applyAlignment="1">
      <alignment horizontal="justify" vertical="center" wrapText="1"/>
    </xf>
    <xf numFmtId="0" fontId="69" fillId="0" borderId="34" xfId="0" applyFont="1" applyBorder="1" applyAlignment="1">
      <alignment horizontal="justify" vertical="center" wrapText="1"/>
    </xf>
    <xf numFmtId="4" fontId="70" fillId="0" borderId="36" xfId="0" applyNumberFormat="1" applyFont="1" applyBorder="1" applyAlignment="1">
      <alignment horizontal="right" vertical="center" wrapText="1"/>
    </xf>
    <xf numFmtId="4" fontId="69" fillId="0" borderId="36" xfId="0" applyNumberFormat="1" applyFont="1" applyBorder="1" applyAlignment="1">
      <alignment horizontal="right" vertical="center" wrapText="1"/>
    </xf>
    <xf numFmtId="3" fontId="70" fillId="0" borderId="26" xfId="0" applyNumberFormat="1" applyFont="1" applyBorder="1" applyAlignment="1">
      <alignment horizontal="right" vertical="center" wrapText="1"/>
    </xf>
    <xf numFmtId="4" fontId="69" fillId="0" borderId="24" xfId="0" applyNumberFormat="1" applyFont="1" applyBorder="1" applyAlignment="1">
      <alignment horizontal="right" vertical="center" wrapText="1"/>
    </xf>
    <xf numFmtId="4" fontId="70" fillId="0" borderId="24" xfId="0" applyNumberFormat="1" applyFont="1" applyBorder="1" applyAlignment="1">
      <alignment vertical="center" wrapText="1"/>
    </xf>
    <xf numFmtId="4" fontId="70" fillId="0" borderId="24" xfId="0" applyNumberFormat="1" applyFont="1" applyBorder="1" applyAlignment="1">
      <alignment horizontal="right" vertical="center" wrapText="1"/>
    </xf>
    <xf numFmtId="167" fontId="50" fillId="0" borderId="1" xfId="7" applyNumberFormat="1" applyFont="1" applyBorder="1" applyAlignment="1">
      <alignment horizontal="center"/>
    </xf>
    <xf numFmtId="167" fontId="50" fillId="0" borderId="4" xfId="7" applyNumberFormat="1" applyFont="1" applyBorder="1" applyAlignment="1">
      <alignment horizontal="center"/>
    </xf>
    <xf numFmtId="0" fontId="50" fillId="0" borderId="4" xfId="6" applyFont="1" applyBorder="1" applyAlignment="1">
      <alignment horizontal="left" vertical="center" wrapText="1"/>
    </xf>
    <xf numFmtId="0" fontId="64" fillId="0" borderId="2" xfId="6" applyFont="1" applyBorder="1"/>
    <xf numFmtId="0" fontId="64" fillId="0" borderId="2" xfId="6" applyFont="1" applyBorder="1" applyAlignment="1">
      <alignment horizontal="center" vertical="center" wrapText="1"/>
    </xf>
    <xf numFmtId="0" fontId="50" fillId="0" borderId="1" xfId="6" applyFont="1" applyBorder="1" applyAlignment="1">
      <alignment horizontal="left" vertical="center" wrapText="1"/>
    </xf>
    <xf numFmtId="167" fontId="50" fillId="0" borderId="1" xfId="7" applyNumberFormat="1" applyFont="1" applyBorder="1" applyAlignment="1"/>
    <xf numFmtId="4" fontId="47" fillId="12" borderId="1" xfId="0" applyNumberFormat="1" applyFont="1" applyFill="1" applyBorder="1"/>
    <xf numFmtId="3" fontId="32" fillId="12" borderId="1" xfId="0" applyNumberFormat="1" applyFont="1" applyFill="1" applyBorder="1"/>
    <xf numFmtId="3" fontId="31" fillId="0" borderId="1" xfId="0" applyNumberFormat="1" applyFont="1" applyBorder="1" applyAlignment="1">
      <alignment horizontal="right" vertical="center"/>
    </xf>
    <xf numFmtId="3" fontId="61" fillId="0" borderId="1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5" fillId="2" borderId="1" xfId="0" applyNumberFormat="1" applyFont="1" applyFill="1" applyBorder="1" applyAlignment="1">
      <alignment horizontal="right" vertical="center" wrapText="1"/>
    </xf>
    <xf numFmtId="0" fontId="36" fillId="0" borderId="0" xfId="0" applyFont="1"/>
    <xf numFmtId="0" fontId="21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0" fontId="73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center" wrapText="1"/>
    </xf>
    <xf numFmtId="4" fontId="61" fillId="0" borderId="1" xfId="0" applyNumberFormat="1" applyFont="1" applyBorder="1"/>
    <xf numFmtId="4" fontId="62" fillId="0" borderId="1" xfId="0" applyNumberFormat="1" applyFont="1" applyBorder="1"/>
    <xf numFmtId="0" fontId="0" fillId="11" borderId="1" xfId="0" applyFill="1" applyBorder="1"/>
    <xf numFmtId="3" fontId="62" fillId="11" borderId="1" xfId="0" applyNumberFormat="1" applyFont="1" applyFill="1" applyBorder="1"/>
    <xf numFmtId="4" fontId="62" fillId="11" borderId="1" xfId="0" applyNumberFormat="1" applyFont="1" applyFill="1" applyBorder="1"/>
    <xf numFmtId="0" fontId="0" fillId="12" borderId="1" xfId="0" applyFill="1" applyBorder="1"/>
    <xf numFmtId="0" fontId="66" fillId="0" borderId="1" xfId="0" applyFont="1" applyBorder="1" applyAlignment="1">
      <alignment horizontal="center"/>
    </xf>
    <xf numFmtId="3" fontId="66" fillId="11" borderId="1" xfId="0" applyNumberFormat="1" applyFont="1" applyFill="1" applyBorder="1"/>
    <xf numFmtId="4" fontId="11" fillId="0" borderId="12" xfId="0" applyNumberFormat="1" applyFont="1" applyBorder="1"/>
    <xf numFmtId="3" fontId="56" fillId="0" borderId="38" xfId="5" applyNumberFormat="1" applyFont="1" applyFill="1" applyBorder="1" applyAlignment="1">
      <alignment horizontal="right" vertical="center" wrapText="1"/>
    </xf>
    <xf numFmtId="3" fontId="56" fillId="0" borderId="39" xfId="5" applyNumberFormat="1" applyFont="1" applyFill="1" applyBorder="1" applyAlignment="1">
      <alignment horizontal="right" vertical="top" wrapText="1"/>
    </xf>
    <xf numFmtId="3" fontId="56" fillId="0" borderId="24" xfId="5" applyNumberFormat="1" applyFont="1" applyFill="1" applyBorder="1" applyAlignment="1">
      <alignment horizontal="right" vertical="top" wrapText="1"/>
    </xf>
    <xf numFmtId="3" fontId="54" fillId="0" borderId="40" xfId="5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horizontal="center" wrapText="1"/>
    </xf>
    <xf numFmtId="3" fontId="61" fillId="0" borderId="3" xfId="0" applyNumberFormat="1" applyFont="1" applyBorder="1"/>
    <xf numFmtId="4" fontId="69" fillId="0" borderId="33" xfId="0" applyNumberFormat="1" applyFont="1" applyBorder="1" applyAlignment="1">
      <alignment horizontal="right" vertical="center" wrapText="1"/>
    </xf>
    <xf numFmtId="0" fontId="74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8" fillId="0" borderId="1" xfId="0" applyFont="1" applyBorder="1"/>
    <xf numFmtId="3" fontId="8" fillId="0" borderId="1" xfId="0" applyNumberFormat="1" applyFont="1" applyBorder="1"/>
    <xf numFmtId="0" fontId="74" fillId="0" borderId="1" xfId="0" applyFont="1" applyBorder="1"/>
    <xf numFmtId="3" fontId="74" fillId="0" borderId="1" xfId="0" applyNumberFormat="1" applyFont="1" applyBorder="1"/>
    <xf numFmtId="0" fontId="76" fillId="0" borderId="1" xfId="0" applyFont="1" applyBorder="1"/>
    <xf numFmtId="3" fontId="76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4" fontId="70" fillId="0" borderId="33" xfId="0" applyNumberFormat="1" applyFont="1" applyBorder="1" applyAlignment="1">
      <alignment vertical="center" wrapText="1"/>
    </xf>
    <xf numFmtId="4" fontId="70" fillId="0" borderId="35" xfId="0" applyNumberFormat="1" applyFont="1" applyBorder="1" applyAlignment="1">
      <alignment vertical="center" wrapText="1"/>
    </xf>
    <xf numFmtId="3" fontId="54" fillId="0" borderId="24" xfId="5" applyNumberFormat="1" applyFont="1" applyFill="1" applyBorder="1" applyAlignment="1">
      <alignment horizontal="right" vertical="top" wrapText="1"/>
    </xf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3" fontId="16" fillId="0" borderId="29" xfId="0" applyNumberFormat="1" applyFont="1" applyBorder="1" applyAlignment="1">
      <alignment horizontal="center"/>
    </xf>
    <xf numFmtId="3" fontId="32" fillId="0" borderId="2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right" vertical="center"/>
    </xf>
    <xf numFmtId="0" fontId="44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39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54" fillId="0" borderId="26" xfId="5" applyFont="1" applyFill="1" applyBorder="1" applyAlignment="1">
      <alignment horizontal="right"/>
    </xf>
    <xf numFmtId="0" fontId="57" fillId="0" borderId="0" xfId="5" applyFont="1" applyFill="1" applyAlignment="1">
      <alignment horizontal="center"/>
    </xf>
    <xf numFmtId="0" fontId="49" fillId="0" borderId="0" xfId="5" applyFont="1" applyFill="1" applyAlignment="1">
      <alignment horizontal="center"/>
    </xf>
    <xf numFmtId="0" fontId="58" fillId="0" borderId="0" xfId="5" applyFont="1" applyFill="1" applyAlignment="1">
      <alignment horizontal="center"/>
    </xf>
    <xf numFmtId="0" fontId="70" fillId="0" borderId="33" xfId="0" applyFont="1" applyBorder="1" applyAlignment="1">
      <alignment horizontal="justify" vertical="center" wrapText="1"/>
    </xf>
    <xf numFmtId="0" fontId="70" fillId="0" borderId="35" xfId="0" applyFont="1" applyBorder="1" applyAlignment="1">
      <alignment horizontal="justify" vertical="center" wrapText="1"/>
    </xf>
    <xf numFmtId="3" fontId="69" fillId="0" borderId="33" xfId="0" applyNumberFormat="1" applyFont="1" applyBorder="1" applyAlignment="1">
      <alignment horizontal="right" vertical="center" wrapText="1"/>
    </xf>
    <xf numFmtId="0" fontId="69" fillId="0" borderId="35" xfId="0" applyFont="1" applyBorder="1" applyAlignment="1">
      <alignment horizontal="right" vertical="center" wrapText="1"/>
    </xf>
    <xf numFmtId="4" fontId="69" fillId="0" borderId="33" xfId="0" applyNumberFormat="1" applyFont="1" applyBorder="1" applyAlignment="1">
      <alignment horizontal="right" vertical="center" wrapText="1"/>
    </xf>
    <xf numFmtId="4" fontId="69" fillId="0" borderId="35" xfId="0" applyNumberFormat="1" applyFont="1" applyBorder="1" applyAlignment="1">
      <alignment horizontal="right" vertical="center" wrapText="1"/>
    </xf>
    <xf numFmtId="3" fontId="70" fillId="0" borderId="33" xfId="0" applyNumberFormat="1" applyFont="1" applyBorder="1" applyAlignment="1">
      <alignment vertical="center" wrapText="1"/>
    </xf>
    <xf numFmtId="3" fontId="70" fillId="0" borderId="35" xfId="0" applyNumberFormat="1" applyFont="1" applyBorder="1" applyAlignment="1">
      <alignment vertical="center" wrapText="1"/>
    </xf>
    <xf numFmtId="0" fontId="71" fillId="0" borderId="33" xfId="0" applyFont="1" applyBorder="1" applyAlignment="1">
      <alignment horizontal="justify" vertical="center" wrapText="1"/>
    </xf>
    <xf numFmtId="0" fontId="71" fillId="0" borderId="35" xfId="0" applyFont="1" applyBorder="1" applyAlignment="1">
      <alignment horizontal="justify" vertical="center" wrapText="1"/>
    </xf>
    <xf numFmtId="3" fontId="70" fillId="0" borderId="33" xfId="0" applyNumberFormat="1" applyFont="1" applyBorder="1" applyAlignment="1">
      <alignment horizontal="right" vertical="center" wrapText="1"/>
    </xf>
    <xf numFmtId="3" fontId="70" fillId="0" borderId="35" xfId="0" applyNumberFormat="1" applyFont="1" applyBorder="1" applyAlignment="1">
      <alignment horizontal="right" vertical="center" wrapText="1"/>
    </xf>
    <xf numFmtId="0" fontId="69" fillId="0" borderId="33" xfId="0" applyFont="1" applyBorder="1" applyAlignment="1">
      <alignment horizontal="center" vertical="center" wrapText="1"/>
    </xf>
    <xf numFmtId="0" fontId="69" fillId="0" borderId="35" xfId="0" applyFont="1" applyBorder="1" applyAlignment="1">
      <alignment horizontal="center" vertical="center" wrapText="1"/>
    </xf>
    <xf numFmtId="4" fontId="70" fillId="0" borderId="33" xfId="0" applyNumberFormat="1" applyFont="1" applyBorder="1" applyAlignment="1">
      <alignment horizontal="right" vertical="center" wrapText="1"/>
    </xf>
    <xf numFmtId="4" fontId="70" fillId="0" borderId="35" xfId="0" applyNumberFormat="1" applyFont="1" applyBorder="1" applyAlignment="1">
      <alignment horizontal="right" vertical="center" wrapText="1"/>
    </xf>
    <xf numFmtId="0" fontId="70" fillId="0" borderId="33" xfId="0" applyFont="1" applyBorder="1" applyAlignment="1">
      <alignment horizontal="right" vertical="center" wrapText="1"/>
    </xf>
    <xf numFmtId="0" fontId="70" fillId="0" borderId="35" xfId="0" applyFont="1" applyBorder="1" applyAlignment="1">
      <alignment horizontal="right" vertical="center" wrapText="1"/>
    </xf>
    <xf numFmtId="0" fontId="67" fillId="0" borderId="0" xfId="0" applyFont="1" applyAlignment="1">
      <alignment horizontal="center" vertical="center" wrapText="1"/>
    </xf>
    <xf numFmtId="3" fontId="70" fillId="0" borderId="33" xfId="0" applyNumberFormat="1" applyFont="1" applyBorder="1" applyAlignment="1">
      <alignment horizontal="center" vertical="center" wrapText="1"/>
    </xf>
    <xf numFmtId="3" fontId="70" fillId="0" borderId="35" xfId="0" applyNumberFormat="1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55" fillId="0" borderId="0" xfId="5" applyFont="1" applyFill="1" applyAlignment="1">
      <alignment horizontal="center"/>
    </xf>
    <xf numFmtId="0" fontId="53" fillId="0" borderId="0" xfId="5" applyFont="1" applyFill="1" applyAlignment="1">
      <alignment horizontal="center"/>
    </xf>
    <xf numFmtId="0" fontId="51" fillId="0" borderId="0" xfId="5" applyFont="1" applyFill="1" applyAlignment="1">
      <alignment horizontal="center"/>
    </xf>
    <xf numFmtId="0" fontId="52" fillId="0" borderId="0" xfId="5" applyFont="1" applyFill="1" applyAlignment="1">
      <alignment horizontal="center"/>
    </xf>
    <xf numFmtId="0" fontId="52" fillId="0" borderId="0" xfId="5" applyFont="1" applyFill="1" applyAlignment="1">
      <alignment horizontal="center" vertical="center" wrapText="1"/>
    </xf>
    <xf numFmtId="0" fontId="52" fillId="0" borderId="0" xfId="5" applyFont="1" applyFill="1" applyAlignment="1">
      <alignment vertical="center"/>
    </xf>
    <xf numFmtId="0" fontId="56" fillId="0" borderId="0" xfId="5" applyFont="1" applyFill="1" applyAlignment="1">
      <alignment horizontal="center"/>
    </xf>
    <xf numFmtId="0" fontId="64" fillId="0" borderId="3" xfId="6" applyFont="1" applyBorder="1" applyAlignment="1">
      <alignment horizontal="center"/>
    </xf>
    <xf numFmtId="0" fontId="64" fillId="0" borderId="28" xfId="6" applyFont="1" applyBorder="1" applyAlignment="1">
      <alignment horizontal="center"/>
    </xf>
    <xf numFmtId="0" fontId="64" fillId="0" borderId="16" xfId="6" applyFont="1" applyBorder="1" applyAlignment="1">
      <alignment horizontal="center"/>
    </xf>
    <xf numFmtId="0" fontId="64" fillId="0" borderId="0" xfId="6" applyFont="1" applyAlignment="1">
      <alignment horizontal="center"/>
    </xf>
    <xf numFmtId="0" fontId="65" fillId="0" borderId="0" xfId="6" applyFont="1" applyAlignment="1">
      <alignment horizontal="center"/>
    </xf>
    <xf numFmtId="0" fontId="50" fillId="0" borderId="29" xfId="6" applyFont="1" applyBorder="1" applyAlignment="1">
      <alignment horizontal="center"/>
    </xf>
    <xf numFmtId="0" fontId="50" fillId="0" borderId="1" xfId="6" applyFont="1" applyBorder="1" applyAlignment="1">
      <alignment horizontal="left" vertical="center" wrapText="1"/>
    </xf>
    <xf numFmtId="167" fontId="50" fillId="0" borderId="1" xfId="7" applyNumberFormat="1" applyFont="1" applyBorder="1" applyAlignment="1">
      <alignment horizontal="center"/>
    </xf>
  </cellXfs>
  <cellStyles count="8">
    <cellStyle name="Ezres 2" xfId="7" xr:uid="{98E253FC-A6DC-43AD-80EE-09C48F47445D}"/>
    <cellStyle name="Normál" xfId="0" builtinId="0"/>
    <cellStyle name="Normál 2" xfId="1" xr:uid="{00000000-0005-0000-0000-000001000000}"/>
    <cellStyle name="Normál 2 2" xfId="6" xr:uid="{0779996C-A6AD-4C2A-9FB9-E9F71A5BFBDC}"/>
    <cellStyle name="Normál 3" xfId="2" xr:uid="{00000000-0005-0000-0000-000002000000}"/>
    <cellStyle name="Normál 4" xfId="3" xr:uid="{00000000-0005-0000-0000-000003000000}"/>
    <cellStyle name="Normal_KTRSZJ" xfId="4" xr:uid="{00000000-0005-0000-0000-000004000000}"/>
    <cellStyle name="Normál_Mariann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7"/>
  <sheetViews>
    <sheetView tabSelected="1" view="pageBreakPreview" zoomScaleNormal="100" workbookViewId="0">
      <selection sqref="A1:B1"/>
    </sheetView>
  </sheetViews>
  <sheetFormatPr defaultColWidth="9.140625" defaultRowHeight="15" x14ac:dyDescent="0.25"/>
  <cols>
    <col min="1" max="1" width="22.7109375" style="66" customWidth="1"/>
    <col min="2" max="2" width="61.85546875" style="66" customWidth="1"/>
    <col min="3" max="16384" width="9.140625" style="66"/>
  </cols>
  <sheetData>
    <row r="1" spans="1:2" ht="18" x14ac:dyDescent="0.25">
      <c r="A1" s="494" t="s">
        <v>987</v>
      </c>
      <c r="B1" s="494"/>
    </row>
    <row r="2" spans="1:2" ht="18" x14ac:dyDescent="0.25">
      <c r="A2" s="495" t="s">
        <v>985</v>
      </c>
      <c r="B2" s="495"/>
    </row>
    <row r="4" spans="1:2" ht="20.25" x14ac:dyDescent="0.3">
      <c r="A4" s="496" t="s">
        <v>57</v>
      </c>
      <c r="B4" s="496"/>
    </row>
    <row r="5" spans="1:2" ht="21" x14ac:dyDescent="0.4">
      <c r="A5" s="83"/>
      <c r="B5" s="83"/>
    </row>
    <row r="6" spans="1:2" x14ac:dyDescent="0.25">
      <c r="A6" s="82" t="s">
        <v>58</v>
      </c>
    </row>
    <row r="7" spans="1:2" ht="13.9" x14ac:dyDescent="0.25">
      <c r="A7" s="82"/>
    </row>
    <row r="8" spans="1:2" x14ac:dyDescent="0.25">
      <c r="A8" s="361" t="s">
        <v>766</v>
      </c>
      <c r="B8" s="66" t="s">
        <v>59</v>
      </c>
    </row>
    <row r="9" spans="1:2" x14ac:dyDescent="0.25">
      <c r="A9" s="361" t="s">
        <v>767</v>
      </c>
      <c r="B9" s="66" t="s">
        <v>50</v>
      </c>
    </row>
    <row r="10" spans="1:2" x14ac:dyDescent="0.25">
      <c r="A10" s="361" t="s">
        <v>768</v>
      </c>
      <c r="B10" s="66" t="s">
        <v>384</v>
      </c>
    </row>
    <row r="11" spans="1:2" x14ac:dyDescent="0.25">
      <c r="A11" s="361" t="s">
        <v>769</v>
      </c>
      <c r="B11" s="66" t="s">
        <v>46</v>
      </c>
    </row>
    <row r="12" spans="1:2" x14ac:dyDescent="0.25">
      <c r="A12" s="67" t="s">
        <v>770</v>
      </c>
      <c r="B12" s="66" t="s">
        <v>52</v>
      </c>
    </row>
    <row r="13" spans="1:2" x14ac:dyDescent="0.25">
      <c r="A13" s="67" t="s">
        <v>771</v>
      </c>
      <c r="B13" s="66" t="s">
        <v>54</v>
      </c>
    </row>
    <row r="14" spans="1:2" x14ac:dyDescent="0.25">
      <c r="A14" s="67" t="s">
        <v>772</v>
      </c>
      <c r="B14" s="66" t="s">
        <v>55</v>
      </c>
    </row>
    <row r="15" spans="1:2" x14ac:dyDescent="0.25">
      <c r="A15" s="67" t="s">
        <v>773</v>
      </c>
      <c r="B15" s="66" t="s">
        <v>56</v>
      </c>
    </row>
    <row r="16" spans="1:2" x14ac:dyDescent="0.25">
      <c r="A16" s="67" t="s">
        <v>774</v>
      </c>
      <c r="B16" s="66" t="s">
        <v>47</v>
      </c>
    </row>
    <row r="17" spans="1:3" x14ac:dyDescent="0.25">
      <c r="A17" s="67" t="s">
        <v>775</v>
      </c>
      <c r="B17" s="66" t="s">
        <v>48</v>
      </c>
    </row>
    <row r="18" spans="1:3" x14ac:dyDescent="0.25">
      <c r="A18" s="67" t="s">
        <v>957</v>
      </c>
      <c r="B18" s="67" t="s">
        <v>49</v>
      </c>
    </row>
    <row r="19" spans="1:3" x14ac:dyDescent="0.25">
      <c r="A19" s="67" t="s">
        <v>776</v>
      </c>
      <c r="B19" s="67" t="s">
        <v>956</v>
      </c>
    </row>
    <row r="20" spans="1:3" x14ac:dyDescent="0.25">
      <c r="A20" s="67" t="s">
        <v>777</v>
      </c>
      <c r="B20" s="66" t="s">
        <v>51</v>
      </c>
    </row>
    <row r="21" spans="1:3" x14ac:dyDescent="0.25">
      <c r="A21" s="67" t="s">
        <v>778</v>
      </c>
      <c r="B21" s="67" t="s">
        <v>984</v>
      </c>
    </row>
    <row r="22" spans="1:3" ht="29.25" customHeight="1" x14ac:dyDescent="0.25">
      <c r="A22" s="67" t="s">
        <v>958</v>
      </c>
      <c r="B22" s="117" t="s">
        <v>82</v>
      </c>
      <c r="C22" s="116"/>
    </row>
    <row r="23" spans="1:3" x14ac:dyDescent="0.25">
      <c r="A23" s="67" t="s">
        <v>779</v>
      </c>
      <c r="B23" s="66" t="s">
        <v>587</v>
      </c>
    </row>
    <row r="24" spans="1:3" x14ac:dyDescent="0.25">
      <c r="A24" s="67" t="s">
        <v>780</v>
      </c>
      <c r="B24" s="66" t="s">
        <v>588</v>
      </c>
    </row>
    <row r="25" spans="1:3" x14ac:dyDescent="0.25">
      <c r="A25" s="67" t="s">
        <v>781</v>
      </c>
      <c r="B25" s="66" t="s">
        <v>585</v>
      </c>
    </row>
    <row r="26" spans="1:3" x14ac:dyDescent="0.25">
      <c r="A26" s="67" t="s">
        <v>928</v>
      </c>
      <c r="B26" s="66" t="s">
        <v>589</v>
      </c>
    </row>
    <row r="27" spans="1:3" x14ac:dyDescent="0.25">
      <c r="A27" s="67" t="s">
        <v>959</v>
      </c>
      <c r="B27" s="67" t="s">
        <v>929</v>
      </c>
    </row>
  </sheetData>
  <mergeCells count="3">
    <mergeCell ref="A1:B1"/>
    <mergeCell ref="A2:B2"/>
    <mergeCell ref="A4:B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93"/>
  <sheetViews>
    <sheetView view="pageBreakPreview" zoomScaleNormal="100" workbookViewId="0">
      <selection sqref="A1:F1"/>
    </sheetView>
  </sheetViews>
  <sheetFormatPr defaultRowHeight="15" x14ac:dyDescent="0.25"/>
  <cols>
    <col min="1" max="1" width="44.85546875" customWidth="1"/>
    <col min="2" max="2" width="7.85546875" customWidth="1"/>
    <col min="3" max="3" width="19.85546875" customWidth="1"/>
    <col min="4" max="4" width="22.42578125" customWidth="1"/>
    <col min="5" max="5" width="19.85546875" customWidth="1"/>
    <col min="6" max="6" width="14.85546875" customWidth="1"/>
  </cols>
  <sheetData>
    <row r="1" spans="1:6" ht="15" customHeight="1" x14ac:dyDescent="0.25">
      <c r="A1" s="500" t="s">
        <v>1001</v>
      </c>
      <c r="B1" s="500"/>
      <c r="C1" s="500"/>
      <c r="D1" s="500"/>
      <c r="E1" s="500"/>
      <c r="F1" s="500"/>
    </row>
    <row r="2" spans="1:6" ht="18" customHeight="1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</row>
    <row r="3" spans="1:6" ht="25.5" customHeight="1" x14ac:dyDescent="0.25">
      <c r="A3" s="495" t="s">
        <v>985</v>
      </c>
      <c r="B3" s="495"/>
      <c r="C3" s="495"/>
      <c r="D3" s="495"/>
      <c r="E3" s="495"/>
      <c r="F3" s="495"/>
    </row>
    <row r="4" spans="1:6" ht="26.25" customHeight="1" x14ac:dyDescent="0.25">
      <c r="A4" s="501" t="s">
        <v>808</v>
      </c>
      <c r="B4" s="509"/>
      <c r="C4" s="509"/>
      <c r="D4" s="509"/>
      <c r="E4" s="509"/>
      <c r="F4" s="509"/>
    </row>
    <row r="5" spans="1:6" ht="15.75" thickBot="1" x14ac:dyDescent="0.3"/>
    <row r="6" spans="1:6" ht="58.5" customHeight="1" x14ac:dyDescent="0.25">
      <c r="A6" s="203" t="s">
        <v>116</v>
      </c>
      <c r="B6" s="182" t="s">
        <v>117</v>
      </c>
      <c r="C6" s="213" t="s">
        <v>420</v>
      </c>
      <c r="D6" s="213" t="s">
        <v>421</v>
      </c>
      <c r="E6" s="213" t="s">
        <v>729</v>
      </c>
      <c r="F6" s="205" t="s">
        <v>728</v>
      </c>
    </row>
    <row r="7" spans="1:6" s="57" customFormat="1" x14ac:dyDescent="0.25">
      <c r="A7" s="214"/>
      <c r="B7" s="86"/>
      <c r="C7" s="86"/>
      <c r="D7" s="86"/>
      <c r="E7" s="86"/>
      <c r="F7" s="215"/>
    </row>
    <row r="8" spans="1:6" s="57" customFormat="1" x14ac:dyDescent="0.25">
      <c r="A8" s="214"/>
      <c r="B8" s="86"/>
      <c r="C8" s="86"/>
      <c r="D8" s="86"/>
      <c r="E8" s="86"/>
      <c r="F8" s="215"/>
    </row>
    <row r="9" spans="1:6" s="57" customFormat="1" x14ac:dyDescent="0.25">
      <c r="A9" s="214"/>
      <c r="B9" s="86"/>
      <c r="C9" s="86"/>
      <c r="D9" s="86"/>
      <c r="E9" s="86"/>
      <c r="F9" s="215"/>
    </row>
    <row r="10" spans="1:6" s="57" customFormat="1" x14ac:dyDescent="0.25">
      <c r="A10" s="214"/>
      <c r="B10" s="86"/>
      <c r="C10" s="86"/>
      <c r="D10" s="86"/>
      <c r="E10" s="86"/>
      <c r="F10" s="215"/>
    </row>
    <row r="11" spans="1:6" s="57" customFormat="1" x14ac:dyDescent="0.25">
      <c r="A11" s="216" t="s">
        <v>218</v>
      </c>
      <c r="B11" s="92" t="s">
        <v>219</v>
      </c>
      <c r="C11" s="95"/>
      <c r="D11" s="95"/>
      <c r="E11" s="95"/>
      <c r="F11" s="217"/>
    </row>
    <row r="12" spans="1:6" s="57" customFormat="1" x14ac:dyDescent="0.25">
      <c r="A12" s="216"/>
      <c r="B12" s="92"/>
      <c r="C12" s="349"/>
      <c r="D12" s="349"/>
      <c r="E12" s="349"/>
      <c r="F12" s="350"/>
    </row>
    <row r="13" spans="1:6" s="57" customFormat="1" x14ac:dyDescent="0.25">
      <c r="A13" s="216"/>
      <c r="B13" s="92"/>
      <c r="C13" s="349"/>
      <c r="D13" s="349"/>
      <c r="E13" s="349"/>
      <c r="F13" s="350"/>
    </row>
    <row r="14" spans="1:6" s="57" customFormat="1" x14ac:dyDescent="0.25">
      <c r="A14" s="216"/>
      <c r="B14" s="92"/>
      <c r="C14" s="349"/>
      <c r="D14" s="349"/>
      <c r="E14" s="349"/>
      <c r="F14" s="350"/>
    </row>
    <row r="15" spans="1:6" s="57" customFormat="1" x14ac:dyDescent="0.25">
      <c r="A15" s="216"/>
      <c r="B15" s="92"/>
      <c r="C15" s="349"/>
      <c r="D15" s="349"/>
      <c r="E15" s="349"/>
      <c r="F15" s="350"/>
    </row>
    <row r="16" spans="1:6" s="57" customFormat="1" x14ac:dyDescent="0.25">
      <c r="A16" s="216" t="s">
        <v>444</v>
      </c>
      <c r="B16" s="92" t="s">
        <v>220</v>
      </c>
      <c r="C16" s="349"/>
      <c r="D16" s="349"/>
      <c r="E16" s="349"/>
      <c r="F16" s="351"/>
    </row>
    <row r="17" spans="1:9" s="57" customFormat="1" x14ac:dyDescent="0.25">
      <c r="A17" s="216"/>
      <c r="B17" s="92"/>
      <c r="C17" s="349">
        <v>131375572</v>
      </c>
      <c r="D17" s="349">
        <v>175041856</v>
      </c>
      <c r="E17" s="349">
        <v>81229724</v>
      </c>
      <c r="F17" s="351">
        <f>E17/D17*100</f>
        <v>46.405885915652085</v>
      </c>
    </row>
    <row r="18" spans="1:9" s="57" customFormat="1" x14ac:dyDescent="0.25">
      <c r="A18" s="216"/>
      <c r="B18" s="92"/>
      <c r="C18" s="349"/>
      <c r="D18" s="349"/>
      <c r="E18" s="349"/>
      <c r="F18" s="350"/>
    </row>
    <row r="19" spans="1:9" s="57" customFormat="1" x14ac:dyDescent="0.25">
      <c r="A19" s="216"/>
      <c r="B19" s="92"/>
      <c r="C19" s="349"/>
      <c r="D19" s="349"/>
      <c r="E19" s="349"/>
      <c r="F19" s="350"/>
    </row>
    <row r="20" spans="1:9" s="57" customFormat="1" x14ac:dyDescent="0.25">
      <c r="A20" s="216"/>
      <c r="B20" s="92"/>
      <c r="C20" s="349"/>
      <c r="D20" s="349"/>
      <c r="E20" s="349"/>
      <c r="F20" s="350"/>
    </row>
    <row r="21" spans="1:9" s="57" customFormat="1" x14ac:dyDescent="0.25">
      <c r="A21" s="218" t="s">
        <v>221</v>
      </c>
      <c r="B21" s="92" t="s">
        <v>222</v>
      </c>
      <c r="C21" s="349"/>
      <c r="D21" s="349"/>
      <c r="E21" s="349"/>
      <c r="F21" s="351"/>
    </row>
    <row r="22" spans="1:9" s="57" customFormat="1" x14ac:dyDescent="0.25">
      <c r="A22" s="219"/>
      <c r="B22" s="92"/>
      <c r="C22" s="349"/>
      <c r="D22" s="349"/>
      <c r="E22" s="349"/>
      <c r="F22" s="350"/>
    </row>
    <row r="23" spans="1:9" s="57" customFormat="1" x14ac:dyDescent="0.25">
      <c r="A23" s="218"/>
      <c r="B23" s="92"/>
      <c r="C23" s="349"/>
      <c r="D23" s="349"/>
      <c r="E23" s="349"/>
      <c r="F23" s="350"/>
    </row>
    <row r="24" spans="1:9" s="57" customFormat="1" x14ac:dyDescent="0.25">
      <c r="A24" s="216" t="s">
        <v>223</v>
      </c>
      <c r="B24" s="92" t="s">
        <v>224</v>
      </c>
      <c r="C24" s="349">
        <v>10547718</v>
      </c>
      <c r="D24" s="349">
        <v>10547718</v>
      </c>
      <c r="E24" s="349">
        <v>3433184</v>
      </c>
      <c r="F24" s="351">
        <f>E24/D24*100</f>
        <v>32.549068907606369</v>
      </c>
    </row>
    <row r="25" spans="1:9" s="57" customFormat="1" x14ac:dyDescent="0.25">
      <c r="A25" s="216"/>
      <c r="B25" s="92"/>
      <c r="C25" s="349"/>
      <c r="D25" s="349"/>
      <c r="E25" s="349"/>
      <c r="F25" s="350"/>
    </row>
    <row r="26" spans="1:9" s="57" customFormat="1" x14ac:dyDescent="0.25">
      <c r="A26" s="216"/>
      <c r="B26" s="92"/>
      <c r="C26" s="349"/>
      <c r="D26" s="349"/>
      <c r="E26" s="349"/>
      <c r="F26" s="350"/>
    </row>
    <row r="27" spans="1:9" s="57" customFormat="1" x14ac:dyDescent="0.25">
      <c r="A27" s="216" t="s">
        <v>225</v>
      </c>
      <c r="B27" s="92" t="s">
        <v>226</v>
      </c>
      <c r="C27" s="349">
        <v>300000</v>
      </c>
      <c r="D27" s="349">
        <v>300000</v>
      </c>
      <c r="E27" s="349"/>
      <c r="F27" s="351"/>
      <c r="I27" s="60"/>
    </row>
    <row r="28" spans="1:9" s="57" customFormat="1" x14ac:dyDescent="0.25">
      <c r="A28" s="216"/>
      <c r="B28" s="92"/>
      <c r="C28" s="349"/>
      <c r="D28" s="349"/>
      <c r="E28" s="349"/>
      <c r="F28" s="350"/>
      <c r="I28" s="60"/>
    </row>
    <row r="29" spans="1:9" s="57" customFormat="1" x14ac:dyDescent="0.25">
      <c r="A29" s="216"/>
      <c r="B29" s="92"/>
      <c r="C29" s="349"/>
      <c r="D29" s="349"/>
      <c r="E29" s="349"/>
      <c r="F29" s="350"/>
      <c r="I29" s="60"/>
    </row>
    <row r="30" spans="1:9" s="57" customFormat="1" ht="30" x14ac:dyDescent="0.25">
      <c r="A30" s="218" t="s">
        <v>227</v>
      </c>
      <c r="B30" s="92" t="s">
        <v>228</v>
      </c>
      <c r="C30" s="349"/>
      <c r="D30" s="349"/>
      <c r="E30" s="349"/>
      <c r="F30" s="351"/>
      <c r="I30" s="60"/>
    </row>
    <row r="31" spans="1:9" s="57" customFormat="1" ht="30" x14ac:dyDescent="0.25">
      <c r="A31" s="218" t="s">
        <v>229</v>
      </c>
      <c r="B31" s="92" t="s">
        <v>230</v>
      </c>
      <c r="C31" s="349">
        <v>38116789</v>
      </c>
      <c r="D31" s="349">
        <v>38116789</v>
      </c>
      <c r="E31" s="349">
        <v>22620834</v>
      </c>
      <c r="F31" s="351">
        <f>E31/D31*100</f>
        <v>59.346116484261046</v>
      </c>
    </row>
    <row r="32" spans="1:9" s="57" customFormat="1" ht="15.75" x14ac:dyDescent="0.25">
      <c r="A32" s="220" t="s">
        <v>445</v>
      </c>
      <c r="B32" s="93" t="s">
        <v>231</v>
      </c>
      <c r="C32" s="87">
        <f>C17+C24+C27+C31</f>
        <v>180340079</v>
      </c>
      <c r="D32" s="87">
        <f>D17+D24+D27+D31</f>
        <v>224006363</v>
      </c>
      <c r="E32" s="87">
        <f>E17+E24+E27+E31</f>
        <v>107283742</v>
      </c>
      <c r="F32" s="237">
        <f>E32/D32*100</f>
        <v>47.893167213290276</v>
      </c>
    </row>
    <row r="33" spans="1:6" s="57" customFormat="1" ht="15.75" x14ac:dyDescent="0.25">
      <c r="A33" s="221"/>
      <c r="B33" s="94"/>
      <c r="C33" s="352"/>
      <c r="D33" s="352"/>
      <c r="E33" s="352"/>
      <c r="F33" s="353"/>
    </row>
    <row r="34" spans="1:6" s="57" customFormat="1" ht="15.75" x14ac:dyDescent="0.25">
      <c r="A34" s="222"/>
      <c r="B34" s="94"/>
      <c r="C34" s="352"/>
      <c r="D34" s="352"/>
      <c r="E34" s="352"/>
      <c r="F34" s="353"/>
    </row>
    <row r="35" spans="1:6" s="57" customFormat="1" ht="15.75" x14ac:dyDescent="0.25">
      <c r="A35" s="222"/>
      <c r="B35" s="94"/>
      <c r="C35" s="352"/>
      <c r="D35" s="352"/>
      <c r="E35" s="352"/>
      <c r="F35" s="353"/>
    </row>
    <row r="36" spans="1:6" s="57" customFormat="1" ht="15.75" x14ac:dyDescent="0.25">
      <c r="A36" s="222"/>
      <c r="B36" s="94"/>
      <c r="C36" s="352"/>
      <c r="D36" s="352"/>
      <c r="E36" s="352"/>
      <c r="F36" s="353"/>
    </row>
    <row r="37" spans="1:6" s="57" customFormat="1" x14ac:dyDescent="0.25">
      <c r="A37" s="216" t="s">
        <v>232</v>
      </c>
      <c r="B37" s="92" t="s">
        <v>233</v>
      </c>
      <c r="C37" s="352">
        <v>34694882</v>
      </c>
      <c r="D37" s="352">
        <v>39664863</v>
      </c>
      <c r="E37" s="352">
        <v>4280182</v>
      </c>
      <c r="F37" s="351">
        <f>E37/D37*100</f>
        <v>10.79086545691586</v>
      </c>
    </row>
    <row r="38" spans="1:6" s="57" customFormat="1" x14ac:dyDescent="0.25">
      <c r="A38" s="216"/>
      <c r="B38" s="92"/>
      <c r="C38" s="352"/>
      <c r="D38" s="352"/>
      <c r="E38" s="352"/>
      <c r="F38" s="353"/>
    </row>
    <row r="39" spans="1:6" s="57" customFormat="1" x14ac:dyDescent="0.25">
      <c r="A39" s="216"/>
      <c r="B39" s="92"/>
      <c r="C39" s="352"/>
      <c r="D39" s="352"/>
      <c r="E39" s="352"/>
      <c r="F39" s="353"/>
    </row>
    <row r="40" spans="1:6" s="57" customFormat="1" x14ac:dyDescent="0.25">
      <c r="A40" s="216"/>
      <c r="B40" s="92"/>
      <c r="C40" s="352"/>
      <c r="D40" s="352"/>
      <c r="E40" s="352"/>
      <c r="F40" s="353"/>
    </row>
    <row r="41" spans="1:6" s="57" customFormat="1" x14ac:dyDescent="0.25">
      <c r="A41" s="216"/>
      <c r="B41" s="92"/>
      <c r="C41" s="352"/>
      <c r="D41" s="352"/>
      <c r="E41" s="352"/>
      <c r="F41" s="353"/>
    </row>
    <row r="42" spans="1:6" s="57" customFormat="1" x14ac:dyDescent="0.25">
      <c r="A42" s="216" t="s">
        <v>234</v>
      </c>
      <c r="B42" s="92" t="s">
        <v>235</v>
      </c>
      <c r="C42" s="352"/>
      <c r="D42" s="352"/>
      <c r="E42" s="352"/>
      <c r="F42" s="353"/>
    </row>
    <row r="43" spans="1:6" s="57" customFormat="1" x14ac:dyDescent="0.25">
      <c r="A43" s="216"/>
      <c r="B43" s="92"/>
      <c r="C43" s="352"/>
      <c r="D43" s="352"/>
      <c r="E43" s="352"/>
      <c r="F43" s="353"/>
    </row>
    <row r="44" spans="1:6" s="57" customFormat="1" x14ac:dyDescent="0.25">
      <c r="A44" s="216"/>
      <c r="B44" s="92"/>
      <c r="C44" s="352"/>
      <c r="D44" s="352"/>
      <c r="E44" s="352"/>
      <c r="F44" s="353"/>
    </row>
    <row r="45" spans="1:6" s="57" customFormat="1" x14ac:dyDescent="0.25">
      <c r="A45" s="216"/>
      <c r="B45" s="92"/>
      <c r="C45" s="352"/>
      <c r="D45" s="352"/>
      <c r="E45" s="352"/>
      <c r="F45" s="353"/>
    </row>
    <row r="46" spans="1:6" s="57" customFormat="1" x14ac:dyDescent="0.25">
      <c r="A46" s="216"/>
      <c r="B46" s="92"/>
      <c r="C46" s="352"/>
      <c r="D46" s="352"/>
      <c r="E46" s="352"/>
      <c r="F46" s="353"/>
    </row>
    <row r="47" spans="1:6" s="57" customFormat="1" x14ac:dyDescent="0.25">
      <c r="A47" s="216" t="s">
        <v>236</v>
      </c>
      <c r="B47" s="92" t="s">
        <v>237</v>
      </c>
      <c r="C47" s="352"/>
      <c r="D47" s="352">
        <v>602873</v>
      </c>
      <c r="E47" s="352"/>
      <c r="F47" s="353"/>
    </row>
    <row r="48" spans="1:6" s="57" customFormat="1" ht="30" x14ac:dyDescent="0.25">
      <c r="A48" s="216" t="s">
        <v>238</v>
      </c>
      <c r="B48" s="92" t="s">
        <v>239</v>
      </c>
      <c r="C48" s="352">
        <v>9367618</v>
      </c>
      <c r="D48" s="352">
        <v>9367618</v>
      </c>
      <c r="E48" s="352">
        <v>858649</v>
      </c>
      <c r="F48" s="351">
        <f>E48/D48*100</f>
        <v>9.1661402076813978</v>
      </c>
    </row>
    <row r="49" spans="1:6" s="57" customFormat="1" ht="16.5" thickBot="1" x14ac:dyDescent="0.3">
      <c r="A49" s="223" t="s">
        <v>446</v>
      </c>
      <c r="B49" s="224" t="s">
        <v>240</v>
      </c>
      <c r="C49" s="354">
        <f>SUM(C33:C48)</f>
        <v>44062500</v>
      </c>
      <c r="D49" s="354">
        <f>SUM(D33:D48)</f>
        <v>49635354</v>
      </c>
      <c r="E49" s="354">
        <f>SUM(E33:E48)</f>
        <v>5138831</v>
      </c>
      <c r="F49" s="237">
        <f>E49/D49*100</f>
        <v>10.353166817345556</v>
      </c>
    </row>
    <row r="50" spans="1:6" x14ac:dyDescent="0.25">
      <c r="C50" s="355"/>
      <c r="D50" s="355"/>
      <c r="E50" s="356"/>
      <c r="F50" s="355"/>
    </row>
    <row r="51" spans="1:6" ht="15.75" thickBot="1" x14ac:dyDescent="0.3"/>
    <row r="52" spans="1:6" ht="25.5" x14ac:dyDescent="0.25">
      <c r="A52" s="181" t="s">
        <v>37</v>
      </c>
      <c r="B52" s="182" t="s">
        <v>117</v>
      </c>
      <c r="C52" s="195" t="s">
        <v>38</v>
      </c>
      <c r="D52" s="196" t="s">
        <v>39</v>
      </c>
      <c r="E52" s="157"/>
      <c r="F52" s="157"/>
    </row>
    <row r="53" spans="1:6" s="57" customFormat="1" x14ac:dyDescent="0.25">
      <c r="A53" s="225"/>
      <c r="B53" s="91"/>
      <c r="C53" s="91"/>
      <c r="D53" s="226"/>
      <c r="E53" s="158"/>
      <c r="F53" s="158"/>
    </row>
    <row r="54" spans="1:6" s="57" customFormat="1" x14ac:dyDescent="0.25">
      <c r="A54" s="225"/>
      <c r="B54" s="91"/>
      <c r="C54" s="91"/>
      <c r="D54" s="226"/>
      <c r="E54" s="158"/>
      <c r="F54" s="158"/>
    </row>
    <row r="55" spans="1:6" s="57" customFormat="1" x14ac:dyDescent="0.25">
      <c r="A55" s="225"/>
      <c r="B55" s="91"/>
      <c r="C55" s="91"/>
      <c r="D55" s="226"/>
      <c r="E55" s="158"/>
      <c r="F55" s="158"/>
    </row>
    <row r="56" spans="1:6" s="57" customFormat="1" x14ac:dyDescent="0.25">
      <c r="A56" s="225"/>
      <c r="B56" s="91"/>
      <c r="C56" s="91"/>
      <c r="D56" s="226"/>
      <c r="E56" s="158"/>
      <c r="F56" s="158"/>
    </row>
    <row r="57" spans="1:6" s="57" customFormat="1" x14ac:dyDescent="0.25">
      <c r="A57" s="216" t="s">
        <v>218</v>
      </c>
      <c r="B57" s="92" t="s">
        <v>219</v>
      </c>
      <c r="C57" s="91"/>
      <c r="D57" s="226"/>
      <c r="E57" s="158"/>
      <c r="F57" s="158"/>
    </row>
    <row r="58" spans="1:6" s="57" customFormat="1" x14ac:dyDescent="0.25">
      <c r="A58" s="216"/>
      <c r="B58" s="92"/>
      <c r="C58" s="91"/>
      <c r="D58" s="226"/>
      <c r="E58" s="158"/>
      <c r="F58" s="158"/>
    </row>
    <row r="59" spans="1:6" s="57" customFormat="1" x14ac:dyDescent="0.25">
      <c r="A59" s="216"/>
      <c r="B59" s="92"/>
      <c r="C59" s="91"/>
      <c r="D59" s="226"/>
      <c r="E59" s="158"/>
      <c r="F59" s="158"/>
    </row>
    <row r="60" spans="1:6" s="57" customFormat="1" x14ac:dyDescent="0.25">
      <c r="A60" s="216"/>
      <c r="B60" s="92"/>
      <c r="C60" s="91"/>
      <c r="D60" s="226"/>
      <c r="E60" s="158"/>
      <c r="F60" s="158"/>
    </row>
    <row r="61" spans="1:6" s="57" customFormat="1" x14ac:dyDescent="0.25">
      <c r="A61" s="216"/>
      <c r="B61" s="92"/>
      <c r="C61" s="91"/>
      <c r="D61" s="226"/>
      <c r="E61" s="158"/>
      <c r="F61" s="158"/>
    </row>
    <row r="62" spans="1:6" s="57" customFormat="1" x14ac:dyDescent="0.25">
      <c r="A62" s="216" t="s">
        <v>444</v>
      </c>
      <c r="B62" s="92" t="s">
        <v>220</v>
      </c>
      <c r="C62" s="91">
        <v>81229724</v>
      </c>
      <c r="D62" s="226">
        <v>21693874</v>
      </c>
      <c r="E62" s="158"/>
      <c r="F62" s="158"/>
    </row>
    <row r="63" spans="1:6" s="57" customFormat="1" x14ac:dyDescent="0.25">
      <c r="A63" s="216"/>
      <c r="B63" s="92"/>
      <c r="C63" s="91"/>
      <c r="D63" s="226"/>
      <c r="E63" s="158"/>
      <c r="F63" s="158"/>
    </row>
    <row r="64" spans="1:6" s="57" customFormat="1" x14ac:dyDescent="0.25">
      <c r="A64" s="216"/>
      <c r="B64" s="92"/>
      <c r="C64" s="91"/>
      <c r="D64" s="226"/>
      <c r="E64" s="158"/>
      <c r="F64" s="158"/>
    </row>
    <row r="65" spans="1:6" s="57" customFormat="1" x14ac:dyDescent="0.25">
      <c r="A65" s="216"/>
      <c r="B65" s="92"/>
      <c r="C65" s="91"/>
      <c r="D65" s="226"/>
      <c r="E65" s="158"/>
      <c r="F65" s="158"/>
    </row>
    <row r="66" spans="1:6" s="57" customFormat="1" x14ac:dyDescent="0.25">
      <c r="A66" s="216"/>
      <c r="B66" s="92"/>
      <c r="C66" s="91"/>
      <c r="D66" s="226"/>
      <c r="E66" s="158"/>
      <c r="F66" s="158"/>
    </row>
    <row r="67" spans="1:6" s="57" customFormat="1" x14ac:dyDescent="0.25">
      <c r="A67" s="218" t="s">
        <v>221</v>
      </c>
      <c r="B67" s="92" t="s">
        <v>222</v>
      </c>
      <c r="C67" s="91"/>
      <c r="D67" s="226"/>
      <c r="E67" s="158"/>
      <c r="F67" s="158"/>
    </row>
    <row r="68" spans="1:6" s="57" customFormat="1" x14ac:dyDescent="0.25">
      <c r="A68" s="219" t="s">
        <v>225</v>
      </c>
      <c r="B68" s="92" t="s">
        <v>226</v>
      </c>
      <c r="C68" s="91"/>
      <c r="D68" s="226"/>
      <c r="E68" s="158"/>
      <c r="F68" s="158"/>
    </row>
    <row r="69" spans="1:6" s="57" customFormat="1" x14ac:dyDescent="0.25">
      <c r="A69" s="218" t="s">
        <v>63</v>
      </c>
      <c r="B69" s="92"/>
      <c r="C69" s="91"/>
      <c r="D69" s="226"/>
      <c r="E69" s="158"/>
      <c r="F69" s="158"/>
    </row>
    <row r="70" spans="1:6" s="57" customFormat="1" x14ac:dyDescent="0.25">
      <c r="A70" s="216" t="s">
        <v>223</v>
      </c>
      <c r="B70" s="92" t="s">
        <v>224</v>
      </c>
      <c r="C70" s="91">
        <v>3433184</v>
      </c>
      <c r="D70" s="226">
        <v>926960</v>
      </c>
      <c r="E70" s="158"/>
      <c r="F70" s="158"/>
    </row>
    <row r="71" spans="1:6" s="57" customFormat="1" ht="15.75" x14ac:dyDescent="0.25">
      <c r="A71" s="220" t="s">
        <v>445</v>
      </c>
      <c r="B71" s="93" t="s">
        <v>231</v>
      </c>
      <c r="C71" s="59">
        <f>SUM(C53:C70)</f>
        <v>84662908</v>
      </c>
      <c r="D71" s="227">
        <f>SUM(D53:D70)</f>
        <v>22620834</v>
      </c>
      <c r="E71" s="120"/>
      <c r="F71" s="120"/>
    </row>
    <row r="72" spans="1:6" s="57" customFormat="1" ht="15.75" x14ac:dyDescent="0.25">
      <c r="A72" s="221"/>
      <c r="B72" s="94"/>
      <c r="C72" s="91"/>
      <c r="D72" s="226"/>
      <c r="E72" s="158"/>
      <c r="F72" s="158"/>
    </row>
    <row r="73" spans="1:6" s="57" customFormat="1" ht="15.75" x14ac:dyDescent="0.25">
      <c r="A73" s="222"/>
      <c r="B73" s="94"/>
      <c r="C73" s="91"/>
      <c r="D73" s="226"/>
      <c r="E73" s="158"/>
      <c r="F73" s="158"/>
    </row>
    <row r="74" spans="1:6" s="57" customFormat="1" ht="15.75" x14ac:dyDescent="0.25">
      <c r="A74" s="222"/>
      <c r="B74" s="94"/>
      <c r="C74" s="91"/>
      <c r="D74" s="226"/>
      <c r="E74" s="158"/>
      <c r="F74" s="158"/>
    </row>
    <row r="75" spans="1:6" s="57" customFormat="1" ht="15.75" x14ac:dyDescent="0.25">
      <c r="A75" s="222"/>
      <c r="B75" s="94"/>
      <c r="C75" s="91"/>
      <c r="D75" s="226"/>
      <c r="E75" s="158"/>
      <c r="F75" s="158"/>
    </row>
    <row r="76" spans="1:6" s="57" customFormat="1" x14ac:dyDescent="0.25">
      <c r="A76" s="216" t="s">
        <v>232</v>
      </c>
      <c r="B76" s="92" t="s">
        <v>233</v>
      </c>
      <c r="C76" s="91">
        <v>4280182</v>
      </c>
      <c r="D76" s="226">
        <v>858649</v>
      </c>
      <c r="E76" s="158"/>
      <c r="F76" s="158"/>
    </row>
    <row r="77" spans="1:6" s="57" customFormat="1" x14ac:dyDescent="0.25">
      <c r="A77" s="216"/>
      <c r="B77" s="92"/>
      <c r="C77" s="91"/>
      <c r="D77" s="226"/>
      <c r="E77" s="158"/>
      <c r="F77" s="158"/>
    </row>
    <row r="78" spans="1:6" s="57" customFormat="1" x14ac:dyDescent="0.25">
      <c r="A78" s="216"/>
      <c r="B78" s="92"/>
      <c r="C78" s="91"/>
      <c r="D78" s="226"/>
      <c r="E78" s="158"/>
      <c r="F78" s="158"/>
    </row>
    <row r="79" spans="1:6" s="57" customFormat="1" x14ac:dyDescent="0.25">
      <c r="A79" s="216"/>
      <c r="B79" s="92"/>
      <c r="C79" s="91"/>
      <c r="D79" s="226"/>
      <c r="E79" s="158"/>
      <c r="F79" s="158"/>
    </row>
    <row r="80" spans="1:6" s="57" customFormat="1" x14ac:dyDescent="0.25">
      <c r="A80" s="216"/>
      <c r="B80" s="92"/>
      <c r="C80" s="91"/>
      <c r="D80" s="226"/>
      <c r="E80" s="158"/>
      <c r="F80" s="158"/>
    </row>
    <row r="81" spans="1:6" s="57" customFormat="1" x14ac:dyDescent="0.25">
      <c r="A81" s="216" t="s">
        <v>234</v>
      </c>
      <c r="B81" s="92" t="s">
        <v>235</v>
      </c>
      <c r="C81" s="91"/>
      <c r="D81" s="226"/>
      <c r="E81" s="158"/>
      <c r="F81" s="158"/>
    </row>
    <row r="82" spans="1:6" s="57" customFormat="1" x14ac:dyDescent="0.25">
      <c r="A82" s="216"/>
      <c r="B82" s="92"/>
      <c r="C82" s="91"/>
      <c r="D82" s="226"/>
      <c r="E82" s="158"/>
      <c r="F82" s="158"/>
    </row>
    <row r="83" spans="1:6" s="57" customFormat="1" x14ac:dyDescent="0.25">
      <c r="A83" s="216"/>
      <c r="B83" s="92"/>
      <c r="C83" s="91"/>
      <c r="D83" s="226"/>
      <c r="E83" s="158"/>
      <c r="F83" s="158"/>
    </row>
    <row r="84" spans="1:6" s="57" customFormat="1" x14ac:dyDescent="0.25">
      <c r="A84" s="216"/>
      <c r="B84" s="92"/>
      <c r="C84" s="91"/>
      <c r="D84" s="226"/>
      <c r="E84" s="158"/>
      <c r="F84" s="158"/>
    </row>
    <row r="85" spans="1:6" s="57" customFormat="1" x14ac:dyDescent="0.25">
      <c r="A85" s="216"/>
      <c r="B85" s="92"/>
      <c r="C85" s="91"/>
      <c r="D85" s="226"/>
      <c r="E85" s="158"/>
      <c r="F85" s="158"/>
    </row>
    <row r="86" spans="1:6" s="57" customFormat="1" x14ac:dyDescent="0.25">
      <c r="A86" s="216" t="s">
        <v>236</v>
      </c>
      <c r="B86" s="92" t="s">
        <v>237</v>
      </c>
      <c r="C86" s="91"/>
      <c r="D86" s="226"/>
      <c r="E86" s="158"/>
      <c r="F86" s="158"/>
    </row>
    <row r="87" spans="1:6" s="57" customFormat="1" ht="16.5" thickBot="1" x14ac:dyDescent="0.3">
      <c r="A87" s="223" t="s">
        <v>446</v>
      </c>
      <c r="B87" s="224" t="s">
        <v>240</v>
      </c>
      <c r="C87" s="228">
        <f>C76+C81+C86</f>
        <v>4280182</v>
      </c>
      <c r="D87" s="229">
        <f>SUM(D76:D86)</f>
        <v>858649</v>
      </c>
      <c r="E87" s="120"/>
      <c r="F87" s="120"/>
    </row>
    <row r="88" spans="1:6" x14ac:dyDescent="0.25">
      <c r="A88" s="4"/>
      <c r="B88" s="4"/>
      <c r="C88" s="4"/>
      <c r="D88" s="4"/>
      <c r="E88" s="151"/>
      <c r="F88" s="4"/>
    </row>
    <row r="89" spans="1:6" x14ac:dyDescent="0.25">
      <c r="A89" s="4"/>
      <c r="B89" s="4"/>
      <c r="C89" s="4"/>
      <c r="D89" s="4"/>
      <c r="E89" s="151"/>
      <c r="F89" s="4"/>
    </row>
    <row r="90" spans="1:6" x14ac:dyDescent="0.25">
      <c r="A90" s="4"/>
      <c r="B90" s="4"/>
      <c r="C90" s="4"/>
      <c r="D90" s="4"/>
      <c r="E90" s="151"/>
      <c r="F90" s="4"/>
    </row>
    <row r="91" spans="1:6" x14ac:dyDescent="0.25">
      <c r="A91" s="4"/>
      <c r="B91" s="4"/>
      <c r="C91" s="4"/>
      <c r="D91" s="4"/>
      <c r="E91" s="151"/>
      <c r="F91" s="4"/>
    </row>
    <row r="92" spans="1:6" x14ac:dyDescent="0.25">
      <c r="A92" s="4"/>
      <c r="B92" s="4"/>
      <c r="C92" s="4"/>
      <c r="D92" s="4"/>
      <c r="E92" s="151"/>
      <c r="F92" s="4"/>
    </row>
    <row r="93" spans="1:6" x14ac:dyDescent="0.25">
      <c r="A93" s="4"/>
      <c r="B93" s="4"/>
      <c r="C93" s="4"/>
      <c r="D93" s="4"/>
      <c r="E93" s="151"/>
      <c r="F93" s="4"/>
    </row>
  </sheetData>
  <mergeCells count="4">
    <mergeCell ref="A3:F3"/>
    <mergeCell ref="A4:F4"/>
    <mergeCell ref="A2:F2"/>
    <mergeCell ref="A1:F1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view="pageBreakPreview" zoomScaleNormal="100" workbookViewId="0">
      <selection sqref="A1:F1"/>
    </sheetView>
  </sheetViews>
  <sheetFormatPr defaultRowHeight="15" x14ac:dyDescent="0.25"/>
  <cols>
    <col min="1" max="1" width="29.5703125" customWidth="1"/>
    <col min="2" max="2" width="10.140625" customWidth="1"/>
    <col min="3" max="4" width="18.85546875" customWidth="1"/>
    <col min="5" max="5" width="16.5703125" customWidth="1"/>
    <col min="6" max="6" width="17.7109375" customWidth="1"/>
  </cols>
  <sheetData>
    <row r="1" spans="1:6" ht="15" customHeight="1" x14ac:dyDescent="0.25">
      <c r="A1" s="500" t="s">
        <v>1002</v>
      </c>
      <c r="B1" s="500"/>
      <c r="C1" s="500"/>
      <c r="D1" s="500"/>
      <c r="E1" s="500"/>
      <c r="F1" s="500"/>
    </row>
    <row r="2" spans="1:6" ht="15" customHeight="1" x14ac:dyDescent="0.25">
      <c r="A2" s="152"/>
      <c r="B2" s="152"/>
      <c r="C2" s="152"/>
      <c r="D2" s="152"/>
      <c r="E2" s="152"/>
      <c r="F2" s="152"/>
    </row>
    <row r="3" spans="1:6" ht="18" customHeight="1" x14ac:dyDescent="0.25">
      <c r="A3" s="494" t="str">
        <f>Mellékletek!A1</f>
        <v>Iharos Községi Önkormányzat</v>
      </c>
      <c r="B3" s="494"/>
      <c r="C3" s="494"/>
      <c r="D3" s="494"/>
      <c r="E3" s="494"/>
      <c r="F3" s="494"/>
    </row>
    <row r="4" spans="1:6" ht="25.5" customHeight="1" x14ac:dyDescent="0.25">
      <c r="A4" s="495" t="s">
        <v>985</v>
      </c>
      <c r="B4" s="495"/>
      <c r="C4" s="495"/>
      <c r="D4" s="495"/>
      <c r="E4" s="495"/>
      <c r="F4" s="495"/>
    </row>
    <row r="5" spans="1:6" ht="23.25" customHeight="1" x14ac:dyDescent="0.25">
      <c r="A5" s="501" t="s">
        <v>809</v>
      </c>
      <c r="B5" s="508"/>
      <c r="C5" s="508"/>
      <c r="D5" s="508"/>
      <c r="E5" s="508"/>
      <c r="F5" s="508"/>
    </row>
    <row r="6" spans="1:6" ht="23.25" customHeight="1" x14ac:dyDescent="0.25">
      <c r="A6" s="50"/>
      <c r="B6" s="50"/>
      <c r="C6" s="50"/>
      <c r="D6" s="50"/>
      <c r="E6" s="50"/>
      <c r="F6" s="50"/>
    </row>
    <row r="7" spans="1:6" ht="23.25" customHeight="1" x14ac:dyDescent="0.25">
      <c r="A7" s="50"/>
      <c r="B7" s="50"/>
      <c r="C7" s="50"/>
      <c r="D7" s="50"/>
      <c r="E7" s="50"/>
      <c r="F7" s="50"/>
    </row>
    <row r="8" spans="1:6" ht="18" x14ac:dyDescent="0.25">
      <c r="A8" s="38"/>
    </row>
    <row r="9" spans="1:6" ht="15.75" thickBot="1" x14ac:dyDescent="0.3"/>
    <row r="10" spans="1:6" ht="51.75" x14ac:dyDescent="0.25">
      <c r="A10" s="203" t="s">
        <v>116</v>
      </c>
      <c r="B10" s="182" t="s">
        <v>117</v>
      </c>
      <c r="C10" s="204" t="s">
        <v>418</v>
      </c>
      <c r="D10" s="204" t="s">
        <v>419</v>
      </c>
      <c r="E10" s="183" t="s">
        <v>721</v>
      </c>
      <c r="F10" s="205" t="s">
        <v>728</v>
      </c>
    </row>
    <row r="11" spans="1:6" x14ac:dyDescent="0.25">
      <c r="A11" s="206"/>
      <c r="B11" s="23"/>
      <c r="C11" s="23"/>
      <c r="D11" s="23"/>
      <c r="E11" s="23"/>
      <c r="F11" s="198"/>
    </row>
    <row r="12" spans="1:6" x14ac:dyDescent="0.25">
      <c r="A12" s="206"/>
      <c r="B12" s="23"/>
      <c r="C12" s="23"/>
      <c r="D12" s="23"/>
      <c r="E12" s="23"/>
      <c r="F12" s="198"/>
    </row>
    <row r="13" spans="1:6" x14ac:dyDescent="0.25">
      <c r="A13" s="206"/>
      <c r="B13" s="23"/>
      <c r="C13" s="23"/>
      <c r="D13" s="23"/>
      <c r="E13" s="23"/>
      <c r="F13" s="198"/>
    </row>
    <row r="14" spans="1:6" x14ac:dyDescent="0.25">
      <c r="A14" s="206"/>
      <c r="B14" s="23"/>
      <c r="C14" s="23"/>
      <c r="D14" s="23"/>
      <c r="E14" s="23"/>
      <c r="F14" s="198"/>
    </row>
    <row r="15" spans="1:6" x14ac:dyDescent="0.25">
      <c r="A15" s="207" t="s">
        <v>36</v>
      </c>
      <c r="B15" s="8" t="s">
        <v>62</v>
      </c>
      <c r="C15" s="87">
        <v>4694969</v>
      </c>
      <c r="D15" s="85">
        <v>0</v>
      </c>
      <c r="E15" s="85">
        <f>SUM(E11:E14)</f>
        <v>0</v>
      </c>
      <c r="F15" s="208">
        <v>0</v>
      </c>
    </row>
    <row r="16" spans="1:6" x14ac:dyDescent="0.25">
      <c r="A16" s="207"/>
      <c r="B16" s="8"/>
      <c r="C16" s="86"/>
      <c r="D16" s="23"/>
      <c r="E16" s="23"/>
      <c r="F16" s="198"/>
    </row>
    <row r="17" spans="1:6" x14ac:dyDescent="0.25">
      <c r="A17" s="207"/>
      <c r="B17" s="8"/>
      <c r="C17" s="86"/>
      <c r="D17" s="23"/>
      <c r="E17" s="23"/>
      <c r="F17" s="198"/>
    </row>
    <row r="18" spans="1:6" x14ac:dyDescent="0.25">
      <c r="A18" s="207"/>
      <c r="B18" s="8"/>
      <c r="C18" s="86"/>
      <c r="D18" s="23"/>
      <c r="E18" s="23"/>
      <c r="F18" s="198"/>
    </row>
    <row r="19" spans="1:6" x14ac:dyDescent="0.25">
      <c r="A19" s="207"/>
      <c r="B19" s="8"/>
      <c r="C19" s="86"/>
      <c r="D19" s="23"/>
      <c r="E19" s="23"/>
      <c r="F19" s="198"/>
    </row>
    <row r="20" spans="1:6" ht="15.75" thickBot="1" x14ac:dyDescent="0.3">
      <c r="A20" s="209" t="s">
        <v>35</v>
      </c>
      <c r="B20" s="210" t="s">
        <v>62</v>
      </c>
      <c r="C20" s="189">
        <v>0</v>
      </c>
      <c r="D20" s="211">
        <v>0</v>
      </c>
      <c r="E20" s="211">
        <f>SUM(E16:E19)</f>
        <v>0</v>
      </c>
      <c r="F20" s="212">
        <v>0</v>
      </c>
    </row>
  </sheetData>
  <mergeCells count="4">
    <mergeCell ref="A1:F1"/>
    <mergeCell ref="A3:F3"/>
    <mergeCell ref="A4:F4"/>
    <mergeCell ref="A5:F5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78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693C-62DE-46EA-B618-23F9440A068B}">
  <sheetPr>
    <pageSetUpPr fitToPage="1"/>
  </sheetPr>
  <dimension ref="A1:H37"/>
  <sheetViews>
    <sheetView view="pageBreakPreview" zoomScaleNormal="100" workbookViewId="0">
      <selection sqref="A1:E1"/>
    </sheetView>
  </sheetViews>
  <sheetFormatPr defaultRowHeight="15" x14ac:dyDescent="0.25"/>
  <cols>
    <col min="1" max="1" width="83.28515625" customWidth="1"/>
    <col min="2" max="2" width="13.5703125" style="57" customWidth="1"/>
    <col min="3" max="3" width="14.140625" customWidth="1"/>
    <col min="4" max="4" width="15.28515625" customWidth="1"/>
    <col min="5" max="5" width="13" customWidth="1"/>
  </cols>
  <sheetData>
    <row r="1" spans="1:8" ht="15" customHeight="1" x14ac:dyDescent="0.25">
      <c r="A1" s="500" t="s">
        <v>1003</v>
      </c>
      <c r="B1" s="500"/>
      <c r="C1" s="500"/>
      <c r="D1" s="500"/>
      <c r="E1" s="500"/>
    </row>
    <row r="2" spans="1:8" ht="18" customHeight="1" x14ac:dyDescent="0.25">
      <c r="A2" s="494" t="str">
        <f>Mellékletek!A1</f>
        <v>Iharos Községi Önkormányzat</v>
      </c>
      <c r="B2" s="494"/>
      <c r="C2" s="494"/>
      <c r="D2" s="494"/>
      <c r="E2" s="494"/>
      <c r="F2" s="84"/>
      <c r="G2" s="84"/>
      <c r="H2" s="84"/>
    </row>
    <row r="3" spans="1:8" ht="25.5" customHeight="1" x14ac:dyDescent="0.25">
      <c r="A3" s="495" t="s">
        <v>985</v>
      </c>
      <c r="B3" s="495"/>
      <c r="C3" s="495"/>
      <c r="D3" s="495"/>
      <c r="E3" s="495"/>
      <c r="F3" s="64"/>
      <c r="G3" s="64"/>
      <c r="H3" s="64"/>
    </row>
    <row r="4" spans="1:8" ht="71.25" customHeight="1" x14ac:dyDescent="0.25">
      <c r="A4" s="501" t="s">
        <v>810</v>
      </c>
      <c r="B4" s="508"/>
      <c r="C4" s="508"/>
      <c r="D4" s="508"/>
      <c r="E4" s="508"/>
      <c r="F4" s="52"/>
      <c r="G4" s="52"/>
    </row>
    <row r="5" spans="1:8" ht="24" customHeight="1" x14ac:dyDescent="0.25">
      <c r="A5" s="478"/>
      <c r="B5" s="96"/>
      <c r="C5" s="52"/>
      <c r="D5" s="52"/>
      <c r="E5" s="52"/>
      <c r="F5" s="52"/>
      <c r="G5" s="52"/>
    </row>
    <row r="6" spans="1:8" ht="22.5" customHeight="1" thickBot="1" x14ac:dyDescent="0.3">
      <c r="A6" s="4"/>
    </row>
    <row r="7" spans="1:8" ht="18" x14ac:dyDescent="0.25">
      <c r="A7" s="193" t="s">
        <v>961</v>
      </c>
      <c r="B7" s="194" t="s">
        <v>43</v>
      </c>
      <c r="C7" s="195" t="s">
        <v>727</v>
      </c>
      <c r="D7" s="195" t="s">
        <v>721</v>
      </c>
      <c r="E7" s="196" t="s">
        <v>722</v>
      </c>
    </row>
    <row r="8" spans="1:8" ht="18" x14ac:dyDescent="0.25">
      <c r="A8" s="395"/>
      <c r="B8" s="396"/>
      <c r="C8" s="397"/>
      <c r="D8" s="397"/>
      <c r="E8" s="398"/>
    </row>
    <row r="9" spans="1:8" x14ac:dyDescent="0.25">
      <c r="A9" s="197" t="s">
        <v>103</v>
      </c>
      <c r="B9" s="191">
        <v>49160909</v>
      </c>
      <c r="C9" s="363">
        <v>99612099</v>
      </c>
      <c r="D9" s="363">
        <v>99612099</v>
      </c>
      <c r="E9" s="364">
        <f>D9/C9*100</f>
        <v>100</v>
      </c>
    </row>
    <row r="10" spans="1:8" x14ac:dyDescent="0.25">
      <c r="A10" s="199" t="s">
        <v>45</v>
      </c>
      <c r="B10" s="192">
        <v>49160909</v>
      </c>
      <c r="C10" s="192">
        <f>C8+C9</f>
        <v>99612099</v>
      </c>
      <c r="D10" s="192">
        <f>D8+D9</f>
        <v>99612099</v>
      </c>
      <c r="E10" s="365">
        <f>D10/C10*100</f>
        <v>100</v>
      </c>
    </row>
    <row r="11" spans="1:8" ht="30" x14ac:dyDescent="0.25">
      <c r="A11" s="200" t="s">
        <v>41</v>
      </c>
      <c r="B11" s="191">
        <v>49160909</v>
      </c>
      <c r="C11" s="363">
        <v>89100431</v>
      </c>
      <c r="D11" s="363">
        <v>89100431</v>
      </c>
      <c r="E11" s="364">
        <f>D11/C11*100</f>
        <v>100</v>
      </c>
    </row>
    <row r="12" spans="1:8" x14ac:dyDescent="0.25">
      <c r="A12" s="200" t="s">
        <v>964</v>
      </c>
      <c r="B12" s="191"/>
      <c r="C12" s="479">
        <v>10511668</v>
      </c>
      <c r="D12" s="479">
        <v>10511668</v>
      </c>
      <c r="E12" s="364">
        <f>D12/C12*100</f>
        <v>100</v>
      </c>
    </row>
    <row r="13" spans="1:8" x14ac:dyDescent="0.25">
      <c r="A13" s="400" t="s">
        <v>42</v>
      </c>
      <c r="B13" s="401">
        <v>49160909</v>
      </c>
      <c r="C13" s="401">
        <f>C11+C12</f>
        <v>99612099</v>
      </c>
      <c r="D13" s="401">
        <f>D11+D12</f>
        <v>99612099</v>
      </c>
      <c r="E13" s="365">
        <f>D13/C13*100</f>
        <v>100</v>
      </c>
    </row>
    <row r="14" spans="1:8" x14ac:dyDescent="0.25">
      <c r="A14" s="206"/>
      <c r="B14" s="86"/>
      <c r="C14" s="23"/>
      <c r="D14" s="23"/>
      <c r="E14" s="198"/>
    </row>
    <row r="15" spans="1:8" ht="18" x14ac:dyDescent="0.25">
      <c r="A15" s="202" t="s">
        <v>965</v>
      </c>
      <c r="B15" s="190"/>
      <c r="C15" s="23"/>
      <c r="D15" s="23"/>
      <c r="E15" s="198"/>
    </row>
    <row r="16" spans="1:8" x14ac:dyDescent="0.25">
      <c r="A16" s="197" t="s">
        <v>103</v>
      </c>
      <c r="B16" s="191">
        <v>88971270</v>
      </c>
      <c r="C16" s="363">
        <v>952500</v>
      </c>
      <c r="D16" s="363">
        <v>952500</v>
      </c>
      <c r="E16" s="364">
        <f>D16/C16*100</f>
        <v>100</v>
      </c>
    </row>
    <row r="17" spans="1:5" x14ac:dyDescent="0.25">
      <c r="A17" s="199" t="s">
        <v>45</v>
      </c>
      <c r="B17" s="192">
        <v>88971270</v>
      </c>
      <c r="C17" s="192">
        <f>SUM(C16:C16)</f>
        <v>952500</v>
      </c>
      <c r="D17" s="192">
        <f>SUM(D16:D16)</f>
        <v>952500</v>
      </c>
      <c r="E17" s="365">
        <f>D17/C17*100</f>
        <v>100</v>
      </c>
    </row>
    <row r="18" spans="1:5" ht="30" x14ac:dyDescent="0.25">
      <c r="A18" s="200" t="s">
        <v>41</v>
      </c>
      <c r="B18" s="191">
        <v>88971270</v>
      </c>
      <c r="C18" s="363">
        <v>87066270</v>
      </c>
      <c r="D18" s="363">
        <v>87066270</v>
      </c>
      <c r="E18" s="364">
        <f>D18/C18*100</f>
        <v>100</v>
      </c>
    </row>
    <row r="19" spans="1:5" x14ac:dyDescent="0.25">
      <c r="A19" s="400" t="s">
        <v>42</v>
      </c>
      <c r="B19" s="401">
        <v>88971270</v>
      </c>
      <c r="C19" s="192">
        <f t="shared" ref="C19:D19" si="0">SUM(C18:C18)</f>
        <v>87066270</v>
      </c>
      <c r="D19" s="192">
        <f t="shared" si="0"/>
        <v>87066270</v>
      </c>
      <c r="E19" s="365">
        <f>D19/C19*100</f>
        <v>100</v>
      </c>
    </row>
    <row r="20" spans="1:5" x14ac:dyDescent="0.25">
      <c r="A20" s="201"/>
      <c r="B20" s="402"/>
      <c r="C20" s="399"/>
      <c r="D20" s="399"/>
      <c r="E20" s="403"/>
    </row>
    <row r="21" spans="1:5" ht="18" x14ac:dyDescent="0.25">
      <c r="A21" s="202" t="s">
        <v>962</v>
      </c>
      <c r="B21" s="190"/>
      <c r="C21" s="23"/>
      <c r="D21" s="23"/>
      <c r="E21" s="198"/>
    </row>
    <row r="22" spans="1:5" x14ac:dyDescent="0.25">
      <c r="A22" s="197" t="s">
        <v>103</v>
      </c>
      <c r="B22" s="191">
        <v>44752500</v>
      </c>
      <c r="C22" s="363">
        <v>1417500</v>
      </c>
      <c r="D22" s="363">
        <v>1417500</v>
      </c>
      <c r="E22" s="364">
        <f>D22/C22*100</f>
        <v>100</v>
      </c>
    </row>
    <row r="23" spans="1:5" x14ac:dyDescent="0.25">
      <c r="A23" s="199" t="s">
        <v>45</v>
      </c>
      <c r="B23" s="192">
        <v>44062500</v>
      </c>
      <c r="C23" s="192">
        <f>SUM(C22:C22)</f>
        <v>1417500</v>
      </c>
      <c r="D23" s="192">
        <f>SUM(D22:D22)</f>
        <v>1417500</v>
      </c>
      <c r="E23" s="365">
        <f>D23/C23*100</f>
        <v>100</v>
      </c>
    </row>
    <row r="24" spans="1:5" ht="30" x14ac:dyDescent="0.25">
      <c r="A24" s="200" t="s">
        <v>41</v>
      </c>
      <c r="B24" s="191">
        <v>44752500</v>
      </c>
      <c r="C24" s="363">
        <v>44752500</v>
      </c>
      <c r="D24" s="363">
        <v>44752500</v>
      </c>
      <c r="E24" s="364">
        <f>D24/C24*100</f>
        <v>100</v>
      </c>
    </row>
    <row r="25" spans="1:5" x14ac:dyDescent="0.25">
      <c r="A25" s="400" t="s">
        <v>42</v>
      </c>
      <c r="B25" s="401">
        <v>44752500</v>
      </c>
      <c r="C25" s="192">
        <f t="shared" ref="C25:D25" si="1">SUM(C24:C24)</f>
        <v>44752500</v>
      </c>
      <c r="D25" s="192">
        <f t="shared" si="1"/>
        <v>44752500</v>
      </c>
      <c r="E25" s="365">
        <f>D25/C25*100</f>
        <v>100</v>
      </c>
    </row>
    <row r="27" spans="1:5" ht="18" x14ac:dyDescent="0.25">
      <c r="A27" s="202" t="s">
        <v>963</v>
      </c>
      <c r="B27" s="190"/>
      <c r="C27" s="23"/>
      <c r="D27" s="23"/>
      <c r="E27" s="198"/>
    </row>
    <row r="28" spans="1:5" x14ac:dyDescent="0.25">
      <c r="A28" s="197" t="s">
        <v>103</v>
      </c>
      <c r="B28" s="191">
        <v>40713400</v>
      </c>
      <c r="C28" s="363">
        <v>1244600</v>
      </c>
      <c r="D28" s="363">
        <v>1244600</v>
      </c>
      <c r="E28" s="364">
        <f>D28/C28*100</f>
        <v>100</v>
      </c>
    </row>
    <row r="29" spans="1:5" x14ac:dyDescent="0.25">
      <c r="A29" s="199" t="s">
        <v>45</v>
      </c>
      <c r="B29" s="192">
        <v>40713400</v>
      </c>
      <c r="C29" s="192">
        <f>SUM(C28:C28)</f>
        <v>1244600</v>
      </c>
      <c r="D29" s="192">
        <f>SUM(D28:D28)</f>
        <v>1244600</v>
      </c>
      <c r="E29" s="365">
        <f>D29/C29*100</f>
        <v>100</v>
      </c>
    </row>
    <row r="30" spans="1:5" ht="30" x14ac:dyDescent="0.25">
      <c r="A30" s="200" t="s">
        <v>41</v>
      </c>
      <c r="B30" s="191">
        <v>40713400</v>
      </c>
      <c r="C30" s="363">
        <v>40713400</v>
      </c>
      <c r="D30" s="363">
        <v>40713400</v>
      </c>
      <c r="E30" s="364">
        <f>D30/C30*100</f>
        <v>100</v>
      </c>
    </row>
    <row r="31" spans="1:5" x14ac:dyDescent="0.25">
      <c r="A31" s="400" t="s">
        <v>42</v>
      </c>
      <c r="B31" s="405">
        <v>40713400</v>
      </c>
      <c r="C31" s="192">
        <f t="shared" ref="C31:D31" si="2">SUM(C30:C30)</f>
        <v>40713400</v>
      </c>
      <c r="D31" s="192">
        <f t="shared" si="2"/>
        <v>40713400</v>
      </c>
      <c r="E31" s="365">
        <f>D31/C31*100</f>
        <v>100</v>
      </c>
    </row>
    <row r="35" spans="1:1" x14ac:dyDescent="0.25">
      <c r="A35" s="19"/>
    </row>
    <row r="36" spans="1:1" x14ac:dyDescent="0.25">
      <c r="A36" s="404"/>
    </row>
    <row r="37" spans="1:1" x14ac:dyDescent="0.25">
      <c r="A37" s="19"/>
    </row>
  </sheetData>
  <mergeCells count="4">
    <mergeCell ref="A1:E1"/>
    <mergeCell ref="A2:E2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6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6B82-70A1-4B2C-8C29-545C415C3D12}">
  <sheetPr>
    <pageSetUpPr fitToPage="1"/>
  </sheetPr>
  <dimension ref="A1:H71"/>
  <sheetViews>
    <sheetView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16.5703125" customWidth="1"/>
    <col min="4" max="4" width="14.140625" customWidth="1"/>
    <col min="5" max="5" width="14.28515625" customWidth="1"/>
  </cols>
  <sheetData>
    <row r="1" spans="1:8" ht="15" customHeight="1" x14ac:dyDescent="0.25">
      <c r="A1" s="500" t="s">
        <v>1004</v>
      </c>
      <c r="B1" s="500"/>
      <c r="C1" s="500"/>
      <c r="D1" s="500"/>
    </row>
    <row r="2" spans="1:8" ht="18" customHeight="1" x14ac:dyDescent="0.25">
      <c r="A2" s="494" t="s">
        <v>987</v>
      </c>
      <c r="B2" s="494"/>
      <c r="C2" s="494"/>
      <c r="D2" s="494"/>
      <c r="E2" s="447"/>
      <c r="F2" s="447"/>
      <c r="G2" s="447"/>
      <c r="H2" s="447"/>
    </row>
    <row r="3" spans="1:8" ht="16.899999999999999" customHeight="1" x14ac:dyDescent="0.25">
      <c r="A3" s="495" t="s">
        <v>985</v>
      </c>
      <c r="B3" s="495"/>
      <c r="C3" s="495"/>
      <c r="D3" s="495"/>
      <c r="E3" s="448"/>
      <c r="F3" s="448"/>
      <c r="G3" s="448"/>
      <c r="H3" s="448"/>
    </row>
    <row r="4" spans="1:8" ht="64.150000000000006" customHeight="1" x14ac:dyDescent="0.25">
      <c r="A4" s="501" t="s">
        <v>932</v>
      </c>
      <c r="B4" s="509"/>
      <c r="C4" s="509"/>
      <c r="D4" s="510"/>
    </row>
    <row r="5" spans="1:8" ht="21" customHeight="1" x14ac:dyDescent="0.25">
      <c r="A5" s="444"/>
      <c r="B5" s="445"/>
      <c r="C5" s="445"/>
    </row>
    <row r="6" spans="1:8" x14ac:dyDescent="0.25">
      <c r="A6" s="67" t="s">
        <v>40</v>
      </c>
    </row>
    <row r="7" spans="1:8" ht="30" x14ac:dyDescent="0.25">
      <c r="A7" s="70" t="s">
        <v>37</v>
      </c>
      <c r="B7" s="449" t="s">
        <v>117</v>
      </c>
      <c r="C7" s="165" t="s">
        <v>951</v>
      </c>
      <c r="D7" s="165" t="s">
        <v>952</v>
      </c>
      <c r="E7" s="471" t="s">
        <v>953</v>
      </c>
      <c r="F7" s="464" t="s">
        <v>728</v>
      </c>
    </row>
    <row r="8" spans="1:8" x14ac:dyDescent="0.25">
      <c r="A8" s="450" t="s">
        <v>933</v>
      </c>
      <c r="B8" s="451" t="s">
        <v>252</v>
      </c>
      <c r="C8" s="23"/>
      <c r="D8" s="23"/>
      <c r="E8" s="23"/>
      <c r="F8" s="23"/>
    </row>
    <row r="9" spans="1:8" x14ac:dyDescent="0.25">
      <c r="A9" s="452" t="s">
        <v>934</v>
      </c>
      <c r="B9" s="452" t="s">
        <v>252</v>
      </c>
      <c r="C9" s="23"/>
      <c r="D9" s="23"/>
      <c r="E9" s="23"/>
      <c r="F9" s="23"/>
    </row>
    <row r="10" spans="1:8" x14ac:dyDescent="0.25">
      <c r="A10" s="452" t="s">
        <v>935</v>
      </c>
      <c r="B10" s="452" t="s">
        <v>252</v>
      </c>
      <c r="C10" s="23"/>
      <c r="D10" s="23"/>
      <c r="E10" s="23"/>
      <c r="F10" s="23"/>
    </row>
    <row r="11" spans="1:8" ht="30" x14ac:dyDescent="0.25">
      <c r="A11" s="450" t="s">
        <v>253</v>
      </c>
      <c r="B11" s="451" t="s">
        <v>254</v>
      </c>
      <c r="C11" s="23"/>
      <c r="D11" s="363">
        <v>30000000</v>
      </c>
      <c r="E11" s="363">
        <v>28477998</v>
      </c>
      <c r="F11" s="465">
        <f>E11/D11*100</f>
        <v>94.926659999999998</v>
      </c>
    </row>
    <row r="12" spans="1:8" x14ac:dyDescent="0.25">
      <c r="A12" s="450" t="s">
        <v>936</v>
      </c>
      <c r="B12" s="451" t="s">
        <v>255</v>
      </c>
      <c r="C12" s="23"/>
      <c r="D12" s="23"/>
      <c r="E12" s="23"/>
      <c r="F12" s="23"/>
    </row>
    <row r="13" spans="1:8" x14ac:dyDescent="0.25">
      <c r="A13" s="452" t="s">
        <v>934</v>
      </c>
      <c r="B13" s="452" t="s">
        <v>255</v>
      </c>
      <c r="C13" s="23"/>
      <c r="D13" s="23"/>
      <c r="E13" s="23"/>
      <c r="F13" s="23"/>
    </row>
    <row r="14" spans="1:8" x14ac:dyDescent="0.25">
      <c r="A14" s="452" t="s">
        <v>935</v>
      </c>
      <c r="B14" s="452" t="s">
        <v>937</v>
      </c>
      <c r="C14" s="23"/>
      <c r="D14" s="363"/>
      <c r="E14" s="363"/>
      <c r="F14" s="362"/>
    </row>
    <row r="15" spans="1:8" x14ac:dyDescent="0.25">
      <c r="A15" s="453" t="s">
        <v>452</v>
      </c>
      <c r="B15" s="454" t="s">
        <v>256</v>
      </c>
      <c r="C15" s="23"/>
      <c r="D15" s="378">
        <v>30000000</v>
      </c>
      <c r="E15" s="378">
        <v>28477998</v>
      </c>
      <c r="F15" s="466">
        <f>E15/D15*100</f>
        <v>94.926659999999998</v>
      </c>
    </row>
    <row r="16" spans="1:8" x14ac:dyDescent="0.25">
      <c r="A16" s="455" t="s">
        <v>938</v>
      </c>
      <c r="B16" s="451" t="s">
        <v>257</v>
      </c>
      <c r="C16" s="23"/>
      <c r="D16" s="23"/>
      <c r="E16" s="23"/>
      <c r="F16" s="23"/>
    </row>
    <row r="17" spans="1:6" x14ac:dyDescent="0.25">
      <c r="A17" s="452" t="s">
        <v>939</v>
      </c>
      <c r="B17" s="452" t="s">
        <v>257</v>
      </c>
      <c r="C17" s="23"/>
      <c r="D17" s="23"/>
      <c r="E17" s="23"/>
      <c r="F17" s="23"/>
    </row>
    <row r="18" spans="1:6" x14ac:dyDescent="0.25">
      <c r="A18" s="452" t="s">
        <v>940</v>
      </c>
      <c r="B18" s="452" t="s">
        <v>257</v>
      </c>
      <c r="C18" s="23"/>
      <c r="D18" s="23"/>
      <c r="E18" s="23"/>
      <c r="F18" s="23"/>
    </row>
    <row r="19" spans="1:6" x14ac:dyDescent="0.25">
      <c r="A19" s="455" t="s">
        <v>455</v>
      </c>
      <c r="B19" s="451" t="s">
        <v>258</v>
      </c>
      <c r="C19" s="23"/>
      <c r="D19" s="23"/>
      <c r="E19" s="23"/>
      <c r="F19" s="23"/>
    </row>
    <row r="20" spans="1:6" x14ac:dyDescent="0.25">
      <c r="A20" s="452" t="s">
        <v>935</v>
      </c>
      <c r="B20" s="452" t="s">
        <v>258</v>
      </c>
      <c r="C20" s="23"/>
      <c r="D20" s="23"/>
      <c r="E20" s="23"/>
      <c r="F20" s="23"/>
    </row>
    <row r="21" spans="1:6" x14ac:dyDescent="0.25">
      <c r="A21" s="456" t="s">
        <v>259</v>
      </c>
      <c r="B21" s="451" t="s">
        <v>260</v>
      </c>
      <c r="C21" s="23"/>
      <c r="D21" s="23"/>
      <c r="E21" s="23"/>
      <c r="F21" s="23"/>
    </row>
    <row r="22" spans="1:6" x14ac:dyDescent="0.25">
      <c r="A22" s="456" t="s">
        <v>941</v>
      </c>
      <c r="B22" s="451" t="s">
        <v>261</v>
      </c>
      <c r="C22" s="23"/>
      <c r="D22" s="23"/>
      <c r="E22" s="23"/>
      <c r="F22" s="23"/>
    </row>
    <row r="23" spans="1:6" x14ac:dyDescent="0.25">
      <c r="A23" s="452" t="s">
        <v>940</v>
      </c>
      <c r="B23" s="452" t="s">
        <v>261</v>
      </c>
      <c r="C23" s="23"/>
      <c r="D23" s="23"/>
      <c r="E23" s="23"/>
      <c r="F23" s="23"/>
    </row>
    <row r="24" spans="1:6" x14ac:dyDescent="0.25">
      <c r="A24" s="452" t="s">
        <v>935</v>
      </c>
      <c r="B24" s="452" t="s">
        <v>261</v>
      </c>
      <c r="C24" s="23"/>
      <c r="D24" s="23"/>
      <c r="E24" s="23"/>
      <c r="F24" s="23"/>
    </row>
    <row r="25" spans="1:6" x14ac:dyDescent="0.25">
      <c r="A25" s="457" t="s">
        <v>453</v>
      </c>
      <c r="B25" s="454" t="s">
        <v>262</v>
      </c>
      <c r="C25" s="23"/>
      <c r="D25" s="23"/>
      <c r="E25" s="23"/>
      <c r="F25" s="23"/>
    </row>
    <row r="26" spans="1:6" x14ac:dyDescent="0.25">
      <c r="A26" s="455" t="s">
        <v>263</v>
      </c>
      <c r="B26" s="451" t="s">
        <v>264</v>
      </c>
      <c r="C26" s="23"/>
      <c r="D26" s="23"/>
      <c r="E26" s="23"/>
      <c r="F26" s="23"/>
    </row>
    <row r="27" spans="1:6" x14ac:dyDescent="0.25">
      <c r="A27" s="455" t="s">
        <v>265</v>
      </c>
      <c r="B27" s="451" t="s">
        <v>266</v>
      </c>
      <c r="C27" s="23"/>
      <c r="D27" s="23"/>
      <c r="E27" s="23"/>
      <c r="F27" s="23"/>
    </row>
    <row r="28" spans="1:6" x14ac:dyDescent="0.25">
      <c r="A28" s="455" t="s">
        <v>269</v>
      </c>
      <c r="B28" s="451" t="s">
        <v>270</v>
      </c>
      <c r="C28" s="23"/>
      <c r="D28" s="23"/>
      <c r="E28" s="23"/>
      <c r="F28" s="23"/>
    </row>
    <row r="29" spans="1:6" x14ac:dyDescent="0.25">
      <c r="A29" s="455" t="s">
        <v>271</v>
      </c>
      <c r="B29" s="451" t="s">
        <v>272</v>
      </c>
      <c r="C29" s="23"/>
      <c r="D29" s="23"/>
      <c r="E29" s="23"/>
      <c r="F29" s="23"/>
    </row>
    <row r="30" spans="1:6" x14ac:dyDescent="0.25">
      <c r="A30" s="455" t="s">
        <v>273</v>
      </c>
      <c r="B30" s="451" t="s">
        <v>274</v>
      </c>
      <c r="C30" s="23"/>
      <c r="D30" s="23"/>
      <c r="E30" s="23"/>
      <c r="F30" s="23"/>
    </row>
    <row r="31" spans="1:6" x14ac:dyDescent="0.25">
      <c r="A31" s="458" t="s">
        <v>454</v>
      </c>
      <c r="B31" s="459" t="s">
        <v>275</v>
      </c>
      <c r="C31" s="467"/>
      <c r="D31" s="468">
        <f>D15+D25</f>
        <v>30000000</v>
      </c>
      <c r="E31" s="468">
        <f>E15+E25</f>
        <v>28477998</v>
      </c>
      <c r="F31" s="469">
        <f>E31/D31*100</f>
        <v>94.926659999999998</v>
      </c>
    </row>
    <row r="32" spans="1:6" x14ac:dyDescent="0.25">
      <c r="A32" s="455" t="s">
        <v>276</v>
      </c>
      <c r="B32" s="451" t="s">
        <v>277</v>
      </c>
      <c r="C32" s="470"/>
      <c r="D32" s="470"/>
      <c r="E32" s="470"/>
      <c r="F32" s="470"/>
    </row>
    <row r="33" spans="1:6" x14ac:dyDescent="0.25">
      <c r="A33" s="450" t="s">
        <v>278</v>
      </c>
      <c r="B33" s="451" t="s">
        <v>279</v>
      </c>
      <c r="C33" s="23"/>
      <c r="D33" s="23"/>
      <c r="E33" s="23"/>
      <c r="F33" s="23"/>
    </row>
    <row r="34" spans="1:6" x14ac:dyDescent="0.25">
      <c r="A34" s="455" t="s">
        <v>942</v>
      </c>
      <c r="B34" s="451" t="s">
        <v>280</v>
      </c>
      <c r="C34" s="23"/>
      <c r="D34" s="23"/>
      <c r="E34" s="23"/>
      <c r="F34" s="23"/>
    </row>
    <row r="35" spans="1:6" x14ac:dyDescent="0.25">
      <c r="A35" s="452" t="s">
        <v>935</v>
      </c>
      <c r="B35" s="452" t="s">
        <v>280</v>
      </c>
      <c r="C35" s="23"/>
      <c r="D35" s="23"/>
      <c r="E35" s="23"/>
      <c r="F35" s="23"/>
    </row>
    <row r="36" spans="1:6" x14ac:dyDescent="0.25">
      <c r="A36" s="455" t="s">
        <v>457</v>
      </c>
      <c r="B36" s="451" t="s">
        <v>281</v>
      </c>
      <c r="C36" s="23"/>
      <c r="D36" s="23"/>
      <c r="E36" s="23"/>
      <c r="F36" s="23"/>
    </row>
    <row r="37" spans="1:6" x14ac:dyDescent="0.25">
      <c r="A37" s="452" t="s">
        <v>943</v>
      </c>
      <c r="B37" s="452" t="s">
        <v>281</v>
      </c>
      <c r="C37" s="23"/>
      <c r="D37" s="23"/>
      <c r="E37" s="23"/>
      <c r="F37" s="23"/>
    </row>
    <row r="38" spans="1:6" x14ac:dyDescent="0.25">
      <c r="A38" s="452" t="s">
        <v>944</v>
      </c>
      <c r="B38" s="452" t="s">
        <v>281</v>
      </c>
      <c r="C38" s="23"/>
      <c r="D38" s="23"/>
      <c r="E38" s="23"/>
      <c r="F38" s="23"/>
    </row>
    <row r="39" spans="1:6" x14ac:dyDescent="0.25">
      <c r="A39" s="452" t="s">
        <v>945</v>
      </c>
      <c r="B39" s="452" t="s">
        <v>281</v>
      </c>
      <c r="C39" s="23"/>
      <c r="D39" s="23"/>
      <c r="E39" s="23"/>
      <c r="F39" s="23"/>
    </row>
    <row r="40" spans="1:6" x14ac:dyDescent="0.25">
      <c r="A40" s="452" t="s">
        <v>935</v>
      </c>
      <c r="B40" s="452" t="s">
        <v>281</v>
      </c>
      <c r="C40" s="23"/>
      <c r="D40" s="23"/>
      <c r="E40" s="23"/>
      <c r="F40" s="23"/>
    </row>
    <row r="41" spans="1:6" x14ac:dyDescent="0.25">
      <c r="A41" s="458" t="s">
        <v>458</v>
      </c>
      <c r="B41" s="459" t="s">
        <v>282</v>
      </c>
      <c r="C41" s="467"/>
      <c r="D41" s="467"/>
      <c r="E41" s="467"/>
      <c r="F41" s="467"/>
    </row>
    <row r="44" spans="1:6" ht="30" x14ac:dyDescent="0.25">
      <c r="A44" s="68" t="s">
        <v>37</v>
      </c>
      <c r="B44" s="449" t="s">
        <v>117</v>
      </c>
      <c r="C44" s="165" t="s">
        <v>951</v>
      </c>
      <c r="D44" s="165" t="s">
        <v>952</v>
      </c>
      <c r="E44" s="471" t="s">
        <v>953</v>
      </c>
      <c r="F44" s="464" t="s">
        <v>728</v>
      </c>
    </row>
    <row r="45" spans="1:6" x14ac:dyDescent="0.25">
      <c r="A45" s="455" t="s">
        <v>522</v>
      </c>
      <c r="B45" s="451" t="s">
        <v>369</v>
      </c>
      <c r="C45" s="86"/>
      <c r="D45" s="23"/>
      <c r="E45" s="23"/>
      <c r="F45" s="23"/>
    </row>
    <row r="46" spans="1:6" x14ac:dyDescent="0.25">
      <c r="A46" s="460" t="s">
        <v>934</v>
      </c>
      <c r="B46" s="460" t="s">
        <v>369</v>
      </c>
      <c r="C46" s="86"/>
      <c r="D46" s="23"/>
      <c r="E46" s="23"/>
      <c r="F46" s="23"/>
    </row>
    <row r="47" spans="1:6" ht="30" x14ac:dyDescent="0.25">
      <c r="A47" s="450" t="s">
        <v>370</v>
      </c>
      <c r="B47" s="451" t="s">
        <v>371</v>
      </c>
      <c r="C47" s="86"/>
      <c r="D47" s="23"/>
      <c r="E47" s="23"/>
      <c r="F47" s="23"/>
    </row>
    <row r="48" spans="1:6" x14ac:dyDescent="0.25">
      <c r="A48" s="455" t="s">
        <v>946</v>
      </c>
      <c r="B48" s="451" t="s">
        <v>372</v>
      </c>
      <c r="C48" s="86"/>
      <c r="D48" s="363">
        <v>30000000</v>
      </c>
      <c r="E48" s="363">
        <v>28477998</v>
      </c>
      <c r="F48" s="465">
        <f>E48/D48*100</f>
        <v>94.926659999999998</v>
      </c>
    </row>
    <row r="49" spans="1:6" x14ac:dyDescent="0.25">
      <c r="A49" s="460" t="s">
        <v>934</v>
      </c>
      <c r="B49" s="460" t="s">
        <v>372</v>
      </c>
      <c r="C49" s="86"/>
      <c r="D49" s="23"/>
      <c r="E49" s="23"/>
      <c r="F49" s="23"/>
    </row>
    <row r="50" spans="1:6" x14ac:dyDescent="0.25">
      <c r="A50" s="453" t="s">
        <v>680</v>
      </c>
      <c r="B50" s="454" t="s">
        <v>373</v>
      </c>
      <c r="C50" s="86"/>
      <c r="D50" s="363">
        <f>SUM(D45:D49)</f>
        <v>30000000</v>
      </c>
      <c r="E50" s="363">
        <f>SUM(E45:E49)</f>
        <v>28477998</v>
      </c>
      <c r="F50" s="465">
        <f>E50/D50*100</f>
        <v>94.926659999999998</v>
      </c>
    </row>
    <row r="51" spans="1:6" x14ac:dyDescent="0.25">
      <c r="A51" s="450" t="s">
        <v>947</v>
      </c>
      <c r="B51" s="451" t="s">
        <v>374</v>
      </c>
      <c r="C51" s="86"/>
      <c r="D51" s="23"/>
      <c r="E51" s="23"/>
      <c r="F51" s="23"/>
    </row>
    <row r="52" spans="1:6" x14ac:dyDescent="0.25">
      <c r="A52" s="460" t="s">
        <v>939</v>
      </c>
      <c r="B52" s="460" t="s">
        <v>374</v>
      </c>
      <c r="C52" s="86"/>
      <c r="D52" s="23"/>
      <c r="E52" s="23"/>
      <c r="F52" s="23"/>
    </row>
    <row r="53" spans="1:6" x14ac:dyDescent="0.25">
      <c r="A53" s="455" t="s">
        <v>375</v>
      </c>
      <c r="B53" s="451" t="s">
        <v>376</v>
      </c>
      <c r="C53" s="86"/>
      <c r="D53" s="23"/>
      <c r="E53" s="23"/>
      <c r="F53" s="23"/>
    </row>
    <row r="54" spans="1:6" x14ac:dyDescent="0.25">
      <c r="A54" s="456" t="s">
        <v>948</v>
      </c>
      <c r="B54" s="451" t="s">
        <v>377</v>
      </c>
      <c r="C54" s="86"/>
      <c r="D54" s="23"/>
      <c r="E54" s="23"/>
      <c r="F54" s="23"/>
    </row>
    <row r="55" spans="1:6" x14ac:dyDescent="0.25">
      <c r="A55" s="460" t="s">
        <v>940</v>
      </c>
      <c r="B55" s="460" t="s">
        <v>377</v>
      </c>
      <c r="C55" s="86"/>
      <c r="D55" s="23"/>
      <c r="E55" s="23"/>
      <c r="F55" s="23"/>
    </row>
    <row r="56" spans="1:6" x14ac:dyDescent="0.25">
      <c r="A56" s="455" t="s">
        <v>378</v>
      </c>
      <c r="B56" s="451" t="s">
        <v>379</v>
      </c>
      <c r="C56" s="86"/>
      <c r="D56" s="23"/>
      <c r="E56" s="23"/>
      <c r="F56" s="23"/>
    </row>
    <row r="57" spans="1:6" x14ac:dyDescent="0.25">
      <c r="A57" s="457" t="s">
        <v>681</v>
      </c>
      <c r="B57" s="454" t="s">
        <v>380</v>
      </c>
      <c r="C57" s="86"/>
      <c r="D57" s="23"/>
      <c r="E57" s="23"/>
      <c r="F57" s="23"/>
    </row>
    <row r="58" spans="1:6" x14ac:dyDescent="0.25">
      <c r="A58" s="457" t="s">
        <v>385</v>
      </c>
      <c r="B58" s="454" t="s">
        <v>386</v>
      </c>
      <c r="C58" s="86"/>
      <c r="D58" s="23"/>
      <c r="E58" s="23"/>
      <c r="F58" s="23"/>
    </row>
    <row r="59" spans="1:6" x14ac:dyDescent="0.25">
      <c r="A59" s="457" t="s">
        <v>387</v>
      </c>
      <c r="B59" s="454" t="s">
        <v>388</v>
      </c>
      <c r="C59" s="86"/>
      <c r="D59" s="23"/>
      <c r="E59" s="23"/>
      <c r="F59" s="23"/>
    </row>
    <row r="60" spans="1:6" x14ac:dyDescent="0.25">
      <c r="A60" s="457" t="s">
        <v>391</v>
      </c>
      <c r="B60" s="454" t="s">
        <v>392</v>
      </c>
      <c r="C60" s="86"/>
      <c r="D60" s="23"/>
      <c r="E60" s="23"/>
      <c r="F60" s="23"/>
    </row>
    <row r="61" spans="1:6" x14ac:dyDescent="0.25">
      <c r="A61" s="453" t="s">
        <v>949</v>
      </c>
      <c r="B61" s="454" t="s">
        <v>393</v>
      </c>
      <c r="C61" s="86"/>
      <c r="D61" s="23"/>
      <c r="E61" s="23"/>
      <c r="F61" s="23"/>
    </row>
    <row r="62" spans="1:6" x14ac:dyDescent="0.25">
      <c r="A62" s="461" t="s">
        <v>950</v>
      </c>
      <c r="B62" s="454" t="s">
        <v>393</v>
      </c>
      <c r="C62" s="86"/>
      <c r="D62" s="23"/>
      <c r="E62" s="23"/>
      <c r="F62" s="23"/>
    </row>
    <row r="63" spans="1:6" x14ac:dyDescent="0.25">
      <c r="A63" s="462" t="s">
        <v>683</v>
      </c>
      <c r="B63" s="459" t="s">
        <v>394</v>
      </c>
      <c r="C63" s="472"/>
      <c r="D63" s="468">
        <f>D50</f>
        <v>30000000</v>
      </c>
      <c r="E63" s="468">
        <f>E50</f>
        <v>28477998</v>
      </c>
      <c r="F63" s="469">
        <f>E63/D63*100</f>
        <v>94.926659999999998</v>
      </c>
    </row>
    <row r="64" spans="1:6" x14ac:dyDescent="0.25">
      <c r="A64" s="450" t="s">
        <v>395</v>
      </c>
      <c r="B64" s="451" t="s">
        <v>396</v>
      </c>
      <c r="C64" s="86"/>
      <c r="D64" s="23"/>
      <c r="E64" s="23"/>
      <c r="F64" s="23"/>
    </row>
    <row r="65" spans="1:6" x14ac:dyDescent="0.25">
      <c r="A65" s="456" t="s">
        <v>397</v>
      </c>
      <c r="B65" s="451" t="s">
        <v>398</v>
      </c>
      <c r="C65" s="86"/>
      <c r="D65" s="23"/>
      <c r="E65" s="23"/>
      <c r="F65" s="23"/>
    </row>
    <row r="66" spans="1:6" x14ac:dyDescent="0.25">
      <c r="A66" s="455" t="s">
        <v>399</v>
      </c>
      <c r="B66" s="451" t="s">
        <v>400</v>
      </c>
      <c r="C66" s="86"/>
      <c r="D66" s="23"/>
      <c r="E66" s="23"/>
      <c r="F66" s="23"/>
    </row>
    <row r="67" spans="1:6" x14ac:dyDescent="0.25">
      <c r="A67" s="455" t="s">
        <v>665</v>
      </c>
      <c r="B67" s="451" t="s">
        <v>401</v>
      </c>
      <c r="C67" s="23"/>
      <c r="D67" s="23"/>
      <c r="E67" s="23"/>
      <c r="F67" s="23"/>
    </row>
    <row r="68" spans="1:6" x14ac:dyDescent="0.25">
      <c r="A68" s="460" t="s">
        <v>943</v>
      </c>
      <c r="B68" s="460" t="s">
        <v>401</v>
      </c>
      <c r="C68" s="23"/>
      <c r="D68" s="23"/>
      <c r="E68" s="23"/>
      <c r="F68" s="23"/>
    </row>
    <row r="69" spans="1:6" x14ac:dyDescent="0.25">
      <c r="A69" s="460" t="s">
        <v>944</v>
      </c>
      <c r="B69" s="460" t="s">
        <v>401</v>
      </c>
      <c r="C69" s="23"/>
      <c r="D69" s="23"/>
      <c r="E69" s="23"/>
      <c r="F69" s="23"/>
    </row>
    <row r="70" spans="1:6" x14ac:dyDescent="0.25">
      <c r="A70" s="463" t="s">
        <v>945</v>
      </c>
      <c r="B70" s="463" t="s">
        <v>401</v>
      </c>
      <c r="C70" s="23"/>
      <c r="D70" s="23"/>
      <c r="E70" s="23"/>
      <c r="F70" s="23"/>
    </row>
    <row r="71" spans="1:6" x14ac:dyDescent="0.25">
      <c r="A71" s="458" t="s">
        <v>684</v>
      </c>
      <c r="B71" s="459" t="s">
        <v>402</v>
      </c>
      <c r="C71" s="467"/>
      <c r="D71" s="467"/>
      <c r="E71" s="467"/>
      <c r="F71" s="467"/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view="pageBreakPreview" zoomScaleNormal="100" workbookViewId="0">
      <selection sqref="A1:F1"/>
    </sheetView>
  </sheetViews>
  <sheetFormatPr defaultRowHeight="15" x14ac:dyDescent="0.25"/>
  <cols>
    <col min="1" max="1" width="78.42578125" customWidth="1"/>
    <col min="2" max="2" width="9.7109375" customWidth="1"/>
    <col min="3" max="3" width="16" customWidth="1"/>
    <col min="4" max="4" width="15.28515625" customWidth="1"/>
    <col min="5" max="5" width="13.85546875" customWidth="1"/>
    <col min="6" max="6" width="13.140625" customWidth="1"/>
  </cols>
  <sheetData>
    <row r="1" spans="1:6" ht="15" customHeight="1" x14ac:dyDescent="0.25">
      <c r="A1" s="500" t="s">
        <v>1005</v>
      </c>
      <c r="B1" s="500"/>
      <c r="C1" s="500"/>
      <c r="D1" s="500"/>
      <c r="E1" s="500"/>
      <c r="F1" s="500"/>
    </row>
    <row r="2" spans="1:6" ht="18" customHeight="1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</row>
    <row r="3" spans="1:6" ht="25.5" customHeight="1" x14ac:dyDescent="0.25">
      <c r="A3" s="495" t="s">
        <v>985</v>
      </c>
      <c r="B3" s="495"/>
      <c r="C3" s="495"/>
      <c r="D3" s="495"/>
      <c r="E3" s="495"/>
      <c r="F3" s="495"/>
    </row>
    <row r="4" spans="1:6" ht="25.5" customHeight="1" x14ac:dyDescent="0.25">
      <c r="A4" s="511" t="s">
        <v>811</v>
      </c>
      <c r="B4" s="511"/>
      <c r="C4" s="511"/>
      <c r="D4" s="511"/>
      <c r="E4" s="511"/>
      <c r="F4" s="511"/>
    </row>
    <row r="5" spans="1:6" ht="25.5" customHeight="1" x14ac:dyDescent="0.25">
      <c r="A5" s="54"/>
      <c r="B5" s="51"/>
      <c r="C5" s="51"/>
      <c r="D5" s="51"/>
      <c r="E5" s="51"/>
    </row>
    <row r="6" spans="1:6" ht="25.5" customHeight="1" x14ac:dyDescent="0.25">
      <c r="A6" s="54"/>
      <c r="B6" s="51"/>
      <c r="C6" s="51"/>
      <c r="D6" s="51"/>
      <c r="E6" s="51"/>
    </row>
    <row r="7" spans="1:6" ht="25.5" customHeight="1" x14ac:dyDescent="0.25">
      <c r="A7" s="54"/>
      <c r="B7" s="51"/>
      <c r="C7" s="51"/>
      <c r="D7" s="51"/>
      <c r="E7" s="51"/>
    </row>
    <row r="8" spans="1:6" ht="25.5" customHeight="1" x14ac:dyDescent="0.25">
      <c r="A8" s="54"/>
      <c r="B8" s="51"/>
      <c r="C8" s="51"/>
      <c r="D8" s="51"/>
      <c r="E8" s="51"/>
    </row>
    <row r="9" spans="1:6" ht="21.75" customHeight="1" x14ac:dyDescent="0.25">
      <c r="A9" s="54"/>
      <c r="B9" s="51"/>
      <c r="C9" s="51"/>
      <c r="D9" s="51"/>
      <c r="E9" s="51"/>
    </row>
    <row r="10" spans="1:6" ht="20.25" customHeight="1" thickBot="1" x14ac:dyDescent="0.3">
      <c r="A10" s="4"/>
    </row>
    <row r="11" spans="1:6" ht="40.5" customHeight="1" x14ac:dyDescent="0.25">
      <c r="A11" s="181" t="s">
        <v>37</v>
      </c>
      <c r="B11" s="182" t="s">
        <v>117</v>
      </c>
      <c r="C11" s="183" t="s">
        <v>416</v>
      </c>
      <c r="D11" s="183" t="s">
        <v>417</v>
      </c>
      <c r="E11" s="183" t="s">
        <v>726</v>
      </c>
      <c r="F11" s="184" t="s">
        <v>722</v>
      </c>
    </row>
    <row r="12" spans="1:6" ht="26.25" customHeight="1" x14ac:dyDescent="0.25">
      <c r="A12" s="185" t="s">
        <v>88</v>
      </c>
      <c r="B12" s="5" t="s">
        <v>268</v>
      </c>
      <c r="C12" s="363">
        <v>18408500</v>
      </c>
      <c r="D12" s="363">
        <v>19352630</v>
      </c>
      <c r="E12" s="363">
        <v>19352630</v>
      </c>
      <c r="F12" s="364">
        <f>E12/D12*100</f>
        <v>100</v>
      </c>
    </row>
    <row r="13" spans="1:6" ht="26.25" customHeight="1" x14ac:dyDescent="0.25">
      <c r="A13" s="185" t="s">
        <v>89</v>
      </c>
      <c r="B13" s="5" t="s">
        <v>268</v>
      </c>
      <c r="C13" s="363">
        <v>0</v>
      </c>
      <c r="D13" s="363">
        <v>0</v>
      </c>
      <c r="E13" s="363">
        <v>0</v>
      </c>
      <c r="F13" s="364">
        <v>0</v>
      </c>
    </row>
    <row r="14" spans="1:6" ht="22.5" customHeight="1" thickBot="1" x14ac:dyDescent="0.3">
      <c r="A14" s="187" t="s">
        <v>90</v>
      </c>
      <c r="B14" s="188"/>
      <c r="C14" s="228">
        <f>SUM(C12:C13)</f>
        <v>18408500</v>
      </c>
      <c r="D14" s="228">
        <f>SUM(D12:D13)</f>
        <v>19352630</v>
      </c>
      <c r="E14" s="228">
        <f>SUM(E12:E13)</f>
        <v>19352630</v>
      </c>
      <c r="F14" s="473">
        <f>E14/D14*100</f>
        <v>100</v>
      </c>
    </row>
  </sheetData>
  <mergeCells count="4">
    <mergeCell ref="A1:F1"/>
    <mergeCell ref="A2:F2"/>
    <mergeCell ref="A3:F3"/>
    <mergeCell ref="A4:F4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D882-1FDE-4230-BC1D-9317AAAD59F4}">
  <sheetPr>
    <pageSetUpPr fitToPage="1"/>
  </sheetPr>
  <dimension ref="A1:N33"/>
  <sheetViews>
    <sheetView workbookViewId="0">
      <selection sqref="A1:H1"/>
    </sheetView>
  </sheetViews>
  <sheetFormatPr defaultRowHeight="15" x14ac:dyDescent="0.25"/>
  <cols>
    <col min="1" max="1" width="101.28515625" customWidth="1"/>
    <col min="2" max="2" width="14" customWidth="1"/>
    <col min="3" max="3" width="16.7109375" customWidth="1"/>
    <col min="4" max="4" width="17.140625" customWidth="1"/>
    <col min="5" max="5" width="20.42578125" customWidth="1"/>
    <col min="8" max="8" width="11.42578125" customWidth="1"/>
  </cols>
  <sheetData>
    <row r="1" spans="1:14" x14ac:dyDescent="0.25">
      <c r="A1" s="500" t="s">
        <v>1006</v>
      </c>
      <c r="B1" s="500"/>
      <c r="C1" s="500"/>
      <c r="D1" s="500"/>
      <c r="E1" s="500"/>
      <c r="F1" s="500"/>
      <c r="G1" s="500"/>
      <c r="H1" s="500"/>
    </row>
    <row r="2" spans="1:14" ht="18" x14ac:dyDescent="0.25">
      <c r="A2" s="494" t="s">
        <v>987</v>
      </c>
      <c r="B2" s="494"/>
      <c r="C2" s="494"/>
      <c r="D2" s="494"/>
      <c r="E2" s="494"/>
      <c r="F2" s="494"/>
      <c r="G2" s="494"/>
      <c r="H2" s="494"/>
      <c r="I2" s="447"/>
      <c r="J2" s="447"/>
      <c r="K2" s="447"/>
      <c r="L2" s="447"/>
      <c r="M2" s="447"/>
      <c r="N2" s="447"/>
    </row>
    <row r="3" spans="1:14" ht="22.5" customHeight="1" x14ac:dyDescent="0.25">
      <c r="A3" s="495" t="s">
        <v>985</v>
      </c>
      <c r="B3" s="495"/>
      <c r="C3" s="495"/>
      <c r="D3" s="495"/>
      <c r="E3" s="495"/>
      <c r="F3" s="495"/>
      <c r="G3" s="495"/>
      <c r="H3" s="495"/>
      <c r="I3" s="448"/>
      <c r="J3" s="448"/>
      <c r="K3" s="448"/>
      <c r="L3" s="448"/>
      <c r="M3" s="448"/>
      <c r="N3" s="448"/>
    </row>
    <row r="4" spans="1:14" ht="23.25" customHeight="1" x14ac:dyDescent="0.25">
      <c r="A4" s="501" t="s">
        <v>966</v>
      </c>
      <c r="B4" s="509"/>
      <c r="C4" s="509"/>
      <c r="D4" s="509"/>
      <c r="E4" s="509"/>
      <c r="F4" s="509"/>
      <c r="G4" s="509"/>
      <c r="H4" s="509"/>
    </row>
    <row r="6" spans="1:14" x14ac:dyDescent="0.25">
      <c r="A6" s="67" t="s">
        <v>40</v>
      </c>
    </row>
    <row r="7" spans="1:14" ht="36.75" x14ac:dyDescent="0.25">
      <c r="A7" s="481" t="s">
        <v>967</v>
      </c>
      <c r="B7" s="482" t="s">
        <v>968</v>
      </c>
      <c r="C7" s="482" t="s">
        <v>969</v>
      </c>
      <c r="D7" s="482" t="s">
        <v>978</v>
      </c>
      <c r="E7" s="482" t="s">
        <v>979</v>
      </c>
      <c r="F7" s="482" t="s">
        <v>970</v>
      </c>
      <c r="G7" s="482" t="s">
        <v>971</v>
      </c>
      <c r="H7" s="482" t="s">
        <v>980</v>
      </c>
    </row>
    <row r="8" spans="1:14" ht="15.75" x14ac:dyDescent="0.3">
      <c r="A8" s="483"/>
      <c r="B8" s="483"/>
      <c r="C8" s="484"/>
      <c r="D8" s="484"/>
      <c r="E8" s="484"/>
      <c r="F8" s="484"/>
      <c r="G8" s="484"/>
      <c r="H8" s="484"/>
    </row>
    <row r="9" spans="1:14" ht="15.75" x14ac:dyDescent="0.3">
      <c r="A9" s="483"/>
      <c r="B9" s="483"/>
      <c r="C9" s="484"/>
      <c r="D9" s="484"/>
      <c r="E9" s="484"/>
      <c r="F9" s="484"/>
      <c r="G9" s="484"/>
      <c r="H9" s="484"/>
    </row>
    <row r="10" spans="1:14" ht="15.75" x14ac:dyDescent="0.3">
      <c r="A10" s="483"/>
      <c r="B10" s="483"/>
      <c r="C10" s="484"/>
      <c r="D10" s="484"/>
      <c r="E10" s="484"/>
      <c r="F10" s="484"/>
      <c r="G10" s="484"/>
      <c r="H10" s="484"/>
    </row>
    <row r="11" spans="1:14" ht="15.75" x14ac:dyDescent="0.3">
      <c r="A11" s="483"/>
      <c r="B11" s="483"/>
      <c r="C11" s="484"/>
      <c r="D11" s="484"/>
      <c r="E11" s="484"/>
      <c r="F11" s="484"/>
      <c r="G11" s="484"/>
      <c r="H11" s="484"/>
    </row>
    <row r="12" spans="1:14" x14ac:dyDescent="0.25">
      <c r="A12" s="485" t="s">
        <v>972</v>
      </c>
      <c r="B12" s="485"/>
      <c r="C12" s="486"/>
      <c r="D12" s="486"/>
      <c r="E12" s="486"/>
      <c r="F12" s="486"/>
      <c r="G12" s="486"/>
      <c r="H12" s="486"/>
    </row>
    <row r="13" spans="1:14" ht="15.75" x14ac:dyDescent="0.3">
      <c r="A13" s="483"/>
      <c r="B13" s="483"/>
      <c r="C13" s="484"/>
      <c r="D13" s="484"/>
      <c r="E13" s="484"/>
      <c r="F13" s="484"/>
      <c r="G13" s="484"/>
      <c r="H13" s="484"/>
    </row>
    <row r="14" spans="1:14" ht="15.75" x14ac:dyDescent="0.3">
      <c r="A14" s="483"/>
      <c r="B14" s="483"/>
      <c r="C14" s="484"/>
      <c r="D14" s="484"/>
      <c r="E14" s="484"/>
      <c r="F14" s="484"/>
      <c r="G14" s="484"/>
      <c r="H14" s="484"/>
    </row>
    <row r="15" spans="1:14" ht="15.75" x14ac:dyDescent="0.3">
      <c r="A15" s="483"/>
      <c r="B15" s="483"/>
      <c r="C15" s="484"/>
      <c r="D15" s="484"/>
      <c r="E15" s="484"/>
      <c r="F15" s="484"/>
      <c r="G15" s="484"/>
      <c r="H15" s="484"/>
    </row>
    <row r="16" spans="1:14" ht="15.75" x14ac:dyDescent="0.3">
      <c r="A16" s="483"/>
      <c r="B16" s="483"/>
      <c r="C16" s="484"/>
      <c r="D16" s="484"/>
      <c r="E16" s="484"/>
      <c r="F16" s="484"/>
      <c r="G16" s="484"/>
      <c r="H16" s="484"/>
    </row>
    <row r="17" spans="1:8" x14ac:dyDescent="0.25">
      <c r="A17" s="485" t="s">
        <v>973</v>
      </c>
      <c r="B17" s="485">
        <v>0</v>
      </c>
      <c r="C17" s="486">
        <f>SUM(C13:C16)</f>
        <v>0</v>
      </c>
      <c r="D17" s="486">
        <f t="shared" ref="D17:H17" si="0">SUM(D13:D16)</f>
        <v>0</v>
      </c>
      <c r="E17" s="486">
        <f t="shared" si="0"/>
        <v>0</v>
      </c>
      <c r="F17" s="486">
        <f t="shared" si="0"/>
        <v>0</v>
      </c>
      <c r="G17" s="486">
        <f t="shared" si="0"/>
        <v>0</v>
      </c>
      <c r="H17" s="486">
        <f t="shared" si="0"/>
        <v>0</v>
      </c>
    </row>
    <row r="18" spans="1:8" ht="15.75" x14ac:dyDescent="0.3">
      <c r="A18" s="483"/>
      <c r="B18" s="483"/>
      <c r="C18" s="484"/>
      <c r="D18" s="484"/>
      <c r="E18" s="484"/>
      <c r="F18" s="484"/>
      <c r="G18" s="484"/>
      <c r="H18" s="484"/>
    </row>
    <row r="19" spans="1:8" ht="15.75" x14ac:dyDescent="0.3">
      <c r="A19" s="483"/>
      <c r="B19" s="483"/>
      <c r="C19" s="484"/>
      <c r="D19" s="484"/>
      <c r="E19" s="484"/>
      <c r="F19" s="484"/>
      <c r="G19" s="484"/>
      <c r="H19" s="484"/>
    </row>
    <row r="20" spans="1:8" ht="15.75" x14ac:dyDescent="0.3">
      <c r="A20" s="483"/>
      <c r="B20" s="483"/>
      <c r="C20" s="484"/>
      <c r="D20" s="484"/>
      <c r="E20" s="484"/>
      <c r="F20" s="484"/>
      <c r="G20" s="484"/>
      <c r="H20" s="484"/>
    </row>
    <row r="21" spans="1:8" ht="15.75" x14ac:dyDescent="0.3">
      <c r="A21" s="483"/>
      <c r="B21" s="483"/>
      <c r="C21" s="484"/>
      <c r="D21" s="484"/>
      <c r="E21" s="484"/>
      <c r="F21" s="484"/>
      <c r="G21" s="484"/>
      <c r="H21" s="484"/>
    </row>
    <row r="22" spans="1:8" x14ac:dyDescent="0.25">
      <c r="A22" s="485" t="s">
        <v>974</v>
      </c>
      <c r="B22" s="485"/>
      <c r="C22" s="486"/>
      <c r="D22" s="486"/>
      <c r="E22" s="486"/>
      <c r="F22" s="486"/>
      <c r="G22" s="486"/>
      <c r="H22" s="486"/>
    </row>
    <row r="23" spans="1:8" ht="15.75" x14ac:dyDescent="0.3">
      <c r="A23" s="483" t="s">
        <v>977</v>
      </c>
      <c r="B23" s="483">
        <v>2016</v>
      </c>
      <c r="C23" s="484">
        <v>1866900</v>
      </c>
      <c r="D23" s="484">
        <v>952500</v>
      </c>
      <c r="E23" s="484">
        <v>88018770</v>
      </c>
      <c r="F23" s="484"/>
      <c r="G23" s="484"/>
      <c r="H23" s="484"/>
    </row>
    <row r="24" spans="1:8" ht="15.75" x14ac:dyDescent="0.3">
      <c r="A24" s="483" t="s">
        <v>982</v>
      </c>
      <c r="B24" s="483">
        <v>2017</v>
      </c>
      <c r="C24" s="484">
        <v>9413599</v>
      </c>
      <c r="D24" s="484">
        <v>1244600</v>
      </c>
      <c r="E24" s="484">
        <v>39468800</v>
      </c>
      <c r="F24" s="484"/>
      <c r="G24" s="484"/>
      <c r="H24" s="484"/>
    </row>
    <row r="25" spans="1:8" ht="15.75" x14ac:dyDescent="0.3">
      <c r="A25" s="483" t="s">
        <v>983</v>
      </c>
      <c r="B25" s="483">
        <v>2017</v>
      </c>
      <c r="C25" s="484">
        <v>0</v>
      </c>
      <c r="D25" s="484">
        <v>99612099</v>
      </c>
      <c r="E25" s="484"/>
      <c r="F25" s="484"/>
      <c r="G25" s="484"/>
      <c r="H25" s="484"/>
    </row>
    <row r="26" spans="1:8" ht="15.75" x14ac:dyDescent="0.3">
      <c r="A26" s="483"/>
      <c r="B26" s="483"/>
      <c r="C26" s="484"/>
      <c r="D26" s="484"/>
      <c r="E26" s="484"/>
      <c r="F26" s="484"/>
      <c r="G26" s="484"/>
      <c r="H26" s="484"/>
    </row>
    <row r="27" spans="1:8" x14ac:dyDescent="0.25">
      <c r="A27" s="485" t="s">
        <v>975</v>
      </c>
      <c r="B27" s="485"/>
      <c r="C27" s="486"/>
      <c r="D27" s="486"/>
      <c r="E27" s="486"/>
      <c r="F27" s="486"/>
      <c r="G27" s="486"/>
      <c r="H27" s="486"/>
    </row>
    <row r="28" spans="1:8" x14ac:dyDescent="0.25">
      <c r="A28" s="487" t="s">
        <v>981</v>
      </c>
      <c r="B28" s="487">
        <v>2017</v>
      </c>
      <c r="C28" s="488">
        <v>940000</v>
      </c>
      <c r="D28" s="488">
        <v>1417500</v>
      </c>
      <c r="E28" s="488">
        <v>42645000</v>
      </c>
      <c r="F28" s="486"/>
      <c r="G28" s="486"/>
      <c r="H28" s="486"/>
    </row>
    <row r="29" spans="1:8" x14ac:dyDescent="0.25">
      <c r="A29" s="485"/>
      <c r="B29" s="485"/>
      <c r="C29" s="486"/>
      <c r="D29" s="486"/>
      <c r="E29" s="486"/>
      <c r="F29" s="486"/>
      <c r="G29" s="486"/>
      <c r="H29" s="486"/>
    </row>
    <row r="30" spans="1:8" x14ac:dyDescent="0.25">
      <c r="A30" s="485"/>
      <c r="B30" s="485"/>
      <c r="C30" s="486"/>
      <c r="D30" s="486"/>
      <c r="E30" s="486"/>
      <c r="F30" s="486"/>
      <c r="G30" s="486"/>
      <c r="H30" s="486"/>
    </row>
    <row r="31" spans="1:8" x14ac:dyDescent="0.25">
      <c r="A31" s="485"/>
      <c r="B31" s="485"/>
      <c r="C31" s="486"/>
      <c r="D31" s="486"/>
      <c r="E31" s="486"/>
      <c r="F31" s="486"/>
      <c r="G31" s="486"/>
      <c r="H31" s="486"/>
    </row>
    <row r="32" spans="1:8" ht="15.75" x14ac:dyDescent="0.25">
      <c r="A32" s="489" t="s">
        <v>976</v>
      </c>
      <c r="B32" s="489">
        <v>0</v>
      </c>
      <c r="C32" s="490">
        <f>SUM(C23:C31)</f>
        <v>12220499</v>
      </c>
      <c r="D32" s="490">
        <f>SUM(D23:D31)</f>
        <v>103226699</v>
      </c>
      <c r="E32" s="490">
        <f>SUM(E23:E31)</f>
        <v>170132570</v>
      </c>
      <c r="F32" s="490">
        <f t="shared" ref="F32:H32" si="1">F12+F17+F22+F27</f>
        <v>0</v>
      </c>
      <c r="G32" s="490">
        <f t="shared" si="1"/>
        <v>0</v>
      </c>
      <c r="H32" s="490">
        <f t="shared" si="1"/>
        <v>0</v>
      </c>
    </row>
    <row r="33" spans="3:3" x14ac:dyDescent="0.25">
      <c r="C33" s="57"/>
    </row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7"/>
  <sheetViews>
    <sheetView showGridLines="0" view="pageBreakPreview" zoomScaleNormal="100" zoomScaleSheetLayoutView="100" workbookViewId="0">
      <selection sqref="A1:E1"/>
    </sheetView>
  </sheetViews>
  <sheetFormatPr defaultRowHeight="15" x14ac:dyDescent="0.25"/>
  <cols>
    <col min="1" max="1" width="70.7109375" customWidth="1"/>
    <col min="2" max="2" width="10.28515625" customWidth="1"/>
    <col min="3" max="3" width="9.85546875" bestFit="1" customWidth="1"/>
  </cols>
  <sheetData>
    <row r="1" spans="1:8" ht="15.75" customHeight="1" x14ac:dyDescent="0.25">
      <c r="A1" s="513" t="s">
        <v>1007</v>
      </c>
      <c r="B1" s="513"/>
      <c r="C1" s="513"/>
      <c r="D1" s="513"/>
      <c r="E1" s="513"/>
    </row>
    <row r="2" spans="1:8" ht="18" x14ac:dyDescent="0.25">
      <c r="A2" s="514" t="s">
        <v>987</v>
      </c>
      <c r="B2" s="514"/>
      <c r="C2" s="514"/>
      <c r="D2" s="514"/>
      <c r="E2" s="514"/>
    </row>
    <row r="3" spans="1:8" ht="15.75" x14ac:dyDescent="0.25">
      <c r="A3" s="517" t="s">
        <v>985</v>
      </c>
      <c r="B3" s="517"/>
      <c r="C3" s="517"/>
      <c r="D3" s="517"/>
      <c r="E3" s="517"/>
    </row>
    <row r="4" spans="1:8" ht="15.75" x14ac:dyDescent="0.25">
      <c r="A4" s="515"/>
      <c r="B4" s="515"/>
      <c r="C4" s="515"/>
      <c r="D4" s="515"/>
      <c r="E4" s="515"/>
    </row>
    <row r="5" spans="1:8" ht="15.75" x14ac:dyDescent="0.25">
      <c r="A5" s="516" t="s">
        <v>82</v>
      </c>
      <c r="B5" s="516"/>
      <c r="C5" s="516"/>
      <c r="D5" s="516"/>
      <c r="E5" s="516"/>
    </row>
    <row r="6" spans="1:8" ht="15.75" customHeight="1" x14ac:dyDescent="0.25">
      <c r="A6" s="512" t="s">
        <v>812</v>
      </c>
      <c r="B6" s="512"/>
      <c r="C6" s="512"/>
    </row>
    <row r="7" spans="1:8" ht="26.25" customHeight="1" x14ac:dyDescent="0.25">
      <c r="A7" s="100" t="s">
        <v>37</v>
      </c>
      <c r="B7" s="101" t="s">
        <v>91</v>
      </c>
      <c r="C7" s="23" t="s">
        <v>456</v>
      </c>
      <c r="D7" s="23" t="s">
        <v>721</v>
      </c>
      <c r="E7" s="23" t="s">
        <v>722</v>
      </c>
    </row>
    <row r="8" spans="1:8" ht="20.100000000000001" customHeight="1" x14ac:dyDescent="0.25">
      <c r="A8" s="102" t="s">
        <v>53</v>
      </c>
      <c r="B8" s="86"/>
      <c r="C8" s="23"/>
      <c r="D8" s="23"/>
      <c r="E8" s="23"/>
    </row>
    <row r="9" spans="1:8" ht="20.100000000000001" customHeight="1" x14ac:dyDescent="0.25">
      <c r="A9" s="103" t="s">
        <v>626</v>
      </c>
      <c r="B9" s="86">
        <v>815223</v>
      </c>
      <c r="C9" s="86">
        <v>815223</v>
      </c>
      <c r="D9" s="86">
        <v>815223</v>
      </c>
      <c r="E9" s="179">
        <f>D9/C9*100</f>
        <v>100</v>
      </c>
    </row>
    <row r="10" spans="1:8" ht="20.100000000000001" customHeight="1" x14ac:dyDescent="0.25">
      <c r="A10" s="103" t="s">
        <v>627</v>
      </c>
      <c r="B10" s="86">
        <v>1563731</v>
      </c>
      <c r="C10" s="86">
        <v>1563731</v>
      </c>
      <c r="D10" s="86">
        <v>1073731</v>
      </c>
      <c r="E10" s="179">
        <f>D10/C10*100</f>
        <v>68.664687212826252</v>
      </c>
    </row>
    <row r="11" spans="1:8" ht="20.100000000000001" customHeight="1" x14ac:dyDescent="0.25">
      <c r="A11" s="103" t="s">
        <v>764</v>
      </c>
      <c r="B11" s="86"/>
      <c r="C11" s="86"/>
      <c r="D11" s="86">
        <v>150000</v>
      </c>
      <c r="E11" s="179"/>
    </row>
    <row r="12" spans="1:8" ht="20.100000000000001" customHeight="1" x14ac:dyDescent="0.25">
      <c r="A12" s="103"/>
      <c r="B12" s="86"/>
      <c r="C12" s="86"/>
      <c r="D12" s="86"/>
      <c r="E12" s="23"/>
    </row>
    <row r="13" spans="1:8" ht="20.100000000000001" customHeight="1" x14ac:dyDescent="0.25">
      <c r="A13" s="103"/>
      <c r="B13" s="86"/>
      <c r="C13" s="86"/>
      <c r="D13" s="86"/>
      <c r="E13" s="23"/>
    </row>
    <row r="14" spans="1:8" ht="20.100000000000001" customHeight="1" x14ac:dyDescent="0.25">
      <c r="A14" s="102" t="s">
        <v>83</v>
      </c>
      <c r="B14" s="104">
        <f>SUM(B9:B13)</f>
        <v>2378954</v>
      </c>
      <c r="C14" s="87">
        <f>SUM(C9:C13)</f>
        <v>2378954</v>
      </c>
      <c r="D14" s="87">
        <f>SUM(D9:D13)</f>
        <v>2038954</v>
      </c>
      <c r="E14" s="180">
        <v>0</v>
      </c>
    </row>
    <row r="15" spans="1:8" ht="20.100000000000001" customHeight="1" x14ac:dyDescent="0.25">
      <c r="A15" s="102"/>
      <c r="B15" s="104"/>
      <c r="C15" s="86"/>
      <c r="D15" s="86"/>
      <c r="E15" s="23"/>
      <c r="H15" s="156"/>
    </row>
    <row r="16" spans="1:8" ht="20.100000000000001" customHeight="1" x14ac:dyDescent="0.25">
      <c r="A16" s="105" t="s">
        <v>84</v>
      </c>
      <c r="B16" s="86"/>
      <c r="C16" s="23"/>
      <c r="D16" s="23"/>
      <c r="E16" s="23"/>
    </row>
    <row r="17" spans="1:5" ht="20.100000000000001" customHeight="1" x14ac:dyDescent="0.25">
      <c r="A17" s="103" t="s">
        <v>723</v>
      </c>
      <c r="B17" s="86"/>
      <c r="C17" s="86"/>
      <c r="D17" s="86"/>
      <c r="E17" s="179"/>
    </row>
    <row r="18" spans="1:5" ht="20.100000000000001" customHeight="1" x14ac:dyDescent="0.25">
      <c r="A18" s="103" t="s">
        <v>724</v>
      </c>
      <c r="B18" s="86"/>
      <c r="C18" s="86"/>
      <c r="D18" s="86">
        <v>1000</v>
      </c>
      <c r="E18" s="179"/>
    </row>
    <row r="19" spans="1:5" ht="20.100000000000001" customHeight="1" x14ac:dyDescent="0.25">
      <c r="A19" s="103" t="s">
        <v>725</v>
      </c>
      <c r="B19" s="86">
        <v>2116425</v>
      </c>
      <c r="C19" s="86">
        <v>1127793</v>
      </c>
      <c r="D19" s="86">
        <v>909801</v>
      </c>
      <c r="E19" s="179">
        <f>D19/C19*100</f>
        <v>80.670920993480195</v>
      </c>
    </row>
    <row r="20" spans="1:5" ht="20.100000000000001" customHeight="1" x14ac:dyDescent="0.25">
      <c r="A20" s="103" t="s">
        <v>931</v>
      </c>
      <c r="B20" s="86"/>
      <c r="C20" s="86"/>
      <c r="D20" s="86"/>
      <c r="E20" s="179"/>
    </row>
    <row r="21" spans="1:5" ht="20.100000000000001" customHeight="1" x14ac:dyDescent="0.25">
      <c r="A21" s="103"/>
      <c r="B21" s="86"/>
      <c r="C21" s="23"/>
      <c r="D21" s="23"/>
      <c r="E21" s="23"/>
    </row>
    <row r="22" spans="1:5" ht="20.100000000000001" customHeight="1" x14ac:dyDescent="0.25">
      <c r="A22" s="105" t="s">
        <v>85</v>
      </c>
      <c r="B22" s="104">
        <f>SUM(B17:B21)</f>
        <v>2116425</v>
      </c>
      <c r="C22" s="104">
        <f>SUM(C17:C21)</f>
        <v>1127793</v>
      </c>
      <c r="D22" s="104">
        <f>SUM(D17:D21)</f>
        <v>910801</v>
      </c>
      <c r="E22" s="180">
        <f>D22/C22*100</f>
        <v>80.759589747409322</v>
      </c>
    </row>
    <row r="23" spans="1:5" ht="20.100000000000001" customHeight="1" x14ac:dyDescent="0.25">
      <c r="A23" s="106" t="s">
        <v>86</v>
      </c>
      <c r="B23" s="104">
        <f>B14+B22</f>
        <v>4495379</v>
      </c>
      <c r="C23" s="104">
        <f>C14+C22</f>
        <v>3506747</v>
      </c>
      <c r="D23" s="104">
        <f>D14+D22</f>
        <v>2949755</v>
      </c>
      <c r="E23" s="180">
        <f>D23/C23*100</f>
        <v>84.116561588275403</v>
      </c>
    </row>
    <row r="24" spans="1:5" ht="20.100000000000001" customHeight="1" x14ac:dyDescent="0.25">
      <c r="A24" s="106"/>
      <c r="B24" s="104"/>
      <c r="C24" s="23"/>
      <c r="D24" s="23"/>
      <c r="E24" s="23"/>
    </row>
    <row r="25" spans="1:5" ht="32.25" customHeight="1" x14ac:dyDescent="0.25">
      <c r="A25" s="102" t="s">
        <v>450</v>
      </c>
      <c r="B25" s="86"/>
      <c r="C25" s="23"/>
      <c r="D25" s="23"/>
      <c r="E25" s="23"/>
    </row>
    <row r="26" spans="1:5" s="108" customFormat="1" ht="20.100000000000001" customHeight="1" x14ac:dyDescent="0.2">
      <c r="A26" s="103"/>
      <c r="B26" s="107"/>
      <c r="C26" s="155"/>
      <c r="D26" s="155"/>
      <c r="E26" s="155"/>
    </row>
    <row r="27" spans="1:5" ht="20.100000000000001" customHeight="1" x14ac:dyDescent="0.25">
      <c r="A27" s="109" t="s">
        <v>87</v>
      </c>
      <c r="B27" s="104">
        <f>SUM(B26)</f>
        <v>0</v>
      </c>
      <c r="C27" s="104">
        <f>SUM(C26)</f>
        <v>0</v>
      </c>
      <c r="D27" s="104">
        <f>SUM(D26)</f>
        <v>0</v>
      </c>
      <c r="E27" s="23">
        <v>0</v>
      </c>
    </row>
  </sheetData>
  <mergeCells count="6">
    <mergeCell ref="A6:C6"/>
    <mergeCell ref="A1:E1"/>
    <mergeCell ref="A2:E2"/>
    <mergeCell ref="A4:E4"/>
    <mergeCell ref="A5:E5"/>
    <mergeCell ref="A3:E3"/>
  </mergeCells>
  <phoneticPr fontId="29" type="noConversion"/>
  <printOptions horizontalCentered="1"/>
  <pageMargins left="0.39370078740157483" right="0.19685039370078741" top="0.78740157480314965" bottom="0.59055118110236227" header="0.51181102362204722" footer="0.51181102362204722"/>
  <pageSetup paperSize="9" scale="89" fitToHeight="0" orientation="portrait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B29"/>
  <sheetViews>
    <sheetView view="pageBreakPreview" zoomScaleNormal="100" workbookViewId="0">
      <selection activeCell="A2" sqref="A2:B2"/>
    </sheetView>
  </sheetViews>
  <sheetFormatPr defaultColWidth="9.140625" defaultRowHeight="12.75" x14ac:dyDescent="0.2"/>
  <cols>
    <col min="1" max="1" width="82" style="286" customWidth="1"/>
    <col min="2" max="2" width="19.140625" style="286" customWidth="1"/>
    <col min="3" max="16384" width="9.140625" style="286"/>
  </cols>
  <sheetData>
    <row r="2" spans="1:2" ht="18.75" x14ac:dyDescent="0.3">
      <c r="A2" s="521" t="s">
        <v>1008</v>
      </c>
      <c r="B2" s="521"/>
    </row>
    <row r="3" spans="1:2" hidden="1" x14ac:dyDescent="0.2"/>
    <row r="4" spans="1:2" ht="21.95" customHeight="1" x14ac:dyDescent="0.3">
      <c r="A4" s="519" t="s">
        <v>987</v>
      </c>
      <c r="B4" s="519"/>
    </row>
    <row r="5" spans="1:2" ht="21.95" customHeight="1" x14ac:dyDescent="0.3">
      <c r="A5" s="519" t="s">
        <v>985</v>
      </c>
      <c r="B5" s="519"/>
    </row>
    <row r="6" spans="1:2" ht="21.95" customHeight="1" x14ac:dyDescent="0.35">
      <c r="A6" s="520" t="s">
        <v>992</v>
      </c>
      <c r="B6" s="520"/>
    </row>
    <row r="7" spans="1:2" ht="21.95" customHeight="1" x14ac:dyDescent="0.35">
      <c r="A7" s="322"/>
      <c r="B7" s="322"/>
    </row>
    <row r="8" spans="1:2" ht="21.95" customHeight="1" x14ac:dyDescent="0.35">
      <c r="A8" s="322"/>
      <c r="B8" s="322"/>
    </row>
    <row r="9" spans="1:2" ht="21.95" customHeight="1" thickBot="1" x14ac:dyDescent="0.3">
      <c r="A9" s="518" t="s">
        <v>813</v>
      </c>
      <c r="B9" s="518"/>
    </row>
    <row r="10" spans="1:2" s="287" customFormat="1" ht="45" customHeight="1" thickBot="1" x14ac:dyDescent="0.35">
      <c r="A10" s="323" t="s">
        <v>37</v>
      </c>
      <c r="B10" s="332" t="s">
        <v>584</v>
      </c>
    </row>
    <row r="11" spans="1:2" s="287" customFormat="1" ht="21.95" customHeight="1" x14ac:dyDescent="0.3">
      <c r="A11" s="324" t="s">
        <v>539</v>
      </c>
      <c r="B11" s="325">
        <v>151197807</v>
      </c>
    </row>
    <row r="12" spans="1:2" s="287" customFormat="1" ht="21.95" customHeight="1" x14ac:dyDescent="0.3">
      <c r="A12" s="326" t="s">
        <v>540</v>
      </c>
      <c r="B12" s="327">
        <v>193054927</v>
      </c>
    </row>
    <row r="13" spans="1:2" s="287" customFormat="1" ht="21.95" customHeight="1" x14ac:dyDescent="0.3">
      <c r="A13" s="328" t="s">
        <v>541</v>
      </c>
      <c r="B13" s="329">
        <f>B11-B12</f>
        <v>-41857120</v>
      </c>
    </row>
    <row r="14" spans="1:2" s="287" customFormat="1" ht="21.95" customHeight="1" x14ac:dyDescent="0.3">
      <c r="A14" s="326" t="s">
        <v>542</v>
      </c>
      <c r="B14" s="327">
        <v>263040552</v>
      </c>
    </row>
    <row r="15" spans="1:2" s="287" customFormat="1" ht="21.95" customHeight="1" x14ac:dyDescent="0.3">
      <c r="A15" s="326" t="s">
        <v>543</v>
      </c>
      <c r="B15" s="327">
        <v>49814396</v>
      </c>
    </row>
    <row r="16" spans="1:2" s="287" customFormat="1" ht="21.95" customHeight="1" x14ac:dyDescent="0.3">
      <c r="A16" s="328" t="s">
        <v>544</v>
      </c>
      <c r="B16" s="329">
        <f>B14-B15</f>
        <v>213226156</v>
      </c>
    </row>
    <row r="17" spans="1:2" s="287" customFormat="1" ht="21.95" customHeight="1" x14ac:dyDescent="0.3">
      <c r="A17" s="328" t="s">
        <v>545</v>
      </c>
      <c r="B17" s="329">
        <f>B13+B16</f>
        <v>171369036</v>
      </c>
    </row>
    <row r="18" spans="1:2" s="287" customFormat="1" ht="21.95" customHeight="1" x14ac:dyDescent="0.3">
      <c r="A18" s="326" t="s">
        <v>546</v>
      </c>
      <c r="B18" s="327">
        <v>0</v>
      </c>
    </row>
    <row r="19" spans="1:2" s="287" customFormat="1" ht="21.95" customHeight="1" x14ac:dyDescent="0.3">
      <c r="A19" s="326" t="s">
        <v>547</v>
      </c>
      <c r="B19" s="327">
        <v>0</v>
      </c>
    </row>
    <row r="20" spans="1:2" s="287" customFormat="1" ht="21.95" customHeight="1" x14ac:dyDescent="0.3">
      <c r="A20" s="328" t="s">
        <v>548</v>
      </c>
      <c r="B20" s="329">
        <v>0</v>
      </c>
    </row>
    <row r="21" spans="1:2" s="287" customFormat="1" ht="21.95" customHeight="1" x14ac:dyDescent="0.3">
      <c r="A21" s="326" t="s">
        <v>549</v>
      </c>
      <c r="B21" s="327">
        <v>0</v>
      </c>
    </row>
    <row r="22" spans="1:2" s="287" customFormat="1" ht="21.95" customHeight="1" x14ac:dyDescent="0.3">
      <c r="A22" s="326" t="s">
        <v>550</v>
      </c>
      <c r="B22" s="327">
        <v>0</v>
      </c>
    </row>
    <row r="23" spans="1:2" s="287" customFormat="1" ht="21.95" customHeight="1" x14ac:dyDescent="0.3">
      <c r="A23" s="328" t="s">
        <v>551</v>
      </c>
      <c r="B23" s="329">
        <v>0</v>
      </c>
    </row>
    <row r="24" spans="1:2" s="287" customFormat="1" ht="21.95" customHeight="1" x14ac:dyDescent="0.3">
      <c r="A24" s="328" t="s">
        <v>552</v>
      </c>
      <c r="B24" s="329">
        <v>0</v>
      </c>
    </row>
    <row r="25" spans="1:2" s="287" customFormat="1" ht="21.95" customHeight="1" x14ac:dyDescent="0.3">
      <c r="A25" s="328" t="s">
        <v>553</v>
      </c>
      <c r="B25" s="329">
        <f>B17+B24</f>
        <v>171369036</v>
      </c>
    </row>
    <row r="26" spans="1:2" s="287" customFormat="1" ht="21.95" customHeight="1" x14ac:dyDescent="0.3">
      <c r="A26" s="328" t="s">
        <v>554</v>
      </c>
      <c r="B26" s="329">
        <v>171369036</v>
      </c>
    </row>
    <row r="27" spans="1:2" s="287" customFormat="1" ht="21.95" customHeight="1" x14ac:dyDescent="0.3">
      <c r="A27" s="328" t="s">
        <v>555</v>
      </c>
      <c r="B27" s="329">
        <v>0</v>
      </c>
    </row>
    <row r="28" spans="1:2" s="287" customFormat="1" ht="21.95" customHeight="1" x14ac:dyDescent="0.3">
      <c r="A28" s="328" t="s">
        <v>556</v>
      </c>
      <c r="B28" s="329">
        <v>0</v>
      </c>
    </row>
    <row r="29" spans="1:2" s="287" customFormat="1" ht="21.95" customHeight="1" thickBot="1" x14ac:dyDescent="0.35">
      <c r="A29" s="330" t="s">
        <v>557</v>
      </c>
      <c r="B29" s="331">
        <v>0</v>
      </c>
    </row>
  </sheetData>
  <mergeCells count="5">
    <mergeCell ref="A9:B9"/>
    <mergeCell ref="A4:B4"/>
    <mergeCell ref="A6:B6"/>
    <mergeCell ref="A2:B2"/>
    <mergeCell ref="A5:B5"/>
  </mergeCells>
  <phoneticPr fontId="48" type="noConversion"/>
  <pageMargins left="0.74803149606299213" right="0.74803149606299213" top="0.98425196850393704" bottom="0.98425196850393704" header="0.51181102362204722" footer="0.51181102362204722"/>
  <pageSetup scale="71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2A2C-A7C3-471A-81DE-6078270F6ABF}">
  <dimension ref="A1:J71"/>
  <sheetViews>
    <sheetView view="pageBreakPreview" zoomScaleNormal="100" zoomScaleSheetLayoutView="100" workbookViewId="0">
      <selection sqref="A1:J1"/>
    </sheetView>
  </sheetViews>
  <sheetFormatPr defaultRowHeight="40.9" customHeight="1" x14ac:dyDescent="0.25"/>
  <cols>
    <col min="1" max="1" width="35.28515625" customWidth="1"/>
    <col min="2" max="2" width="13" customWidth="1"/>
    <col min="3" max="3" width="13.7109375" customWidth="1"/>
    <col min="4" max="4" width="12.28515625" customWidth="1"/>
    <col min="5" max="5" width="13.28515625" customWidth="1"/>
    <col min="6" max="6" width="47.7109375" customWidth="1"/>
    <col min="7" max="8" width="12.140625" customWidth="1"/>
    <col min="9" max="9" width="13.7109375" customWidth="1"/>
    <col min="10" max="10" width="12.140625" customWidth="1"/>
  </cols>
  <sheetData>
    <row r="1" spans="1:10" ht="40.9" customHeight="1" x14ac:dyDescent="0.25">
      <c r="A1" s="540" t="s">
        <v>1009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40.9" customHeight="1" x14ac:dyDescent="0.25">
      <c r="A2" s="540" t="s">
        <v>985</v>
      </c>
      <c r="B2" s="540"/>
      <c r="C2" s="540"/>
      <c r="D2" s="540"/>
      <c r="E2" s="540"/>
      <c r="F2" s="540"/>
      <c r="G2" s="540"/>
      <c r="H2" s="540"/>
      <c r="I2" s="540"/>
      <c r="J2" s="540"/>
    </row>
    <row r="3" spans="1:10" ht="40.9" customHeight="1" thickBot="1" x14ac:dyDescent="0.3">
      <c r="A3" s="543" t="s">
        <v>814</v>
      </c>
      <c r="B3" s="543"/>
      <c r="C3" s="543"/>
      <c r="D3" s="543"/>
      <c r="E3" s="543"/>
      <c r="F3" s="543"/>
      <c r="G3" s="543"/>
      <c r="H3" s="543"/>
      <c r="I3" s="543"/>
      <c r="J3" s="543"/>
    </row>
    <row r="4" spans="1:10" ht="40.9" customHeight="1" thickBot="1" x14ac:dyDescent="0.3">
      <c r="A4" s="544" t="s">
        <v>815</v>
      </c>
      <c r="B4" s="545"/>
      <c r="C4" s="545"/>
      <c r="D4" s="545"/>
      <c r="E4" s="546"/>
      <c r="F4" s="544" t="s">
        <v>816</v>
      </c>
      <c r="G4" s="545"/>
      <c r="H4" s="545"/>
      <c r="I4" s="545"/>
      <c r="J4" s="546"/>
    </row>
    <row r="5" spans="1:10" ht="40.9" customHeight="1" x14ac:dyDescent="0.25">
      <c r="A5" s="534" t="s">
        <v>817</v>
      </c>
      <c r="B5" s="534" t="s">
        <v>954</v>
      </c>
      <c r="C5" s="534" t="s">
        <v>955</v>
      </c>
      <c r="D5" s="534" t="s">
        <v>721</v>
      </c>
      <c r="E5" s="534" t="s">
        <v>728</v>
      </c>
      <c r="F5" s="534" t="s">
        <v>817</v>
      </c>
      <c r="G5" s="534" t="s">
        <v>954</v>
      </c>
      <c r="H5" s="534" t="s">
        <v>955</v>
      </c>
      <c r="I5" s="534" t="s">
        <v>721</v>
      </c>
      <c r="J5" s="534" t="s">
        <v>728</v>
      </c>
    </row>
    <row r="6" spans="1:10" ht="40.9" customHeight="1" thickBot="1" x14ac:dyDescent="0.3">
      <c r="A6" s="535"/>
      <c r="B6" s="535"/>
      <c r="C6" s="535"/>
      <c r="D6" s="535"/>
      <c r="E6" s="535"/>
      <c r="F6" s="535"/>
      <c r="G6" s="535"/>
      <c r="H6" s="535"/>
      <c r="I6" s="535"/>
      <c r="J6" s="535"/>
    </row>
    <row r="7" spans="1:10" ht="40.9" customHeight="1" thickBot="1" x14ac:dyDescent="0.3">
      <c r="A7" s="406" t="s">
        <v>818</v>
      </c>
      <c r="B7" s="407">
        <v>19762708</v>
      </c>
      <c r="C7" s="407">
        <v>19762708</v>
      </c>
      <c r="D7" s="407">
        <v>19762708</v>
      </c>
      <c r="E7" s="425">
        <f>D7/C7*100</f>
        <v>100</v>
      </c>
      <c r="F7" s="408" t="s">
        <v>819</v>
      </c>
      <c r="G7" s="409">
        <v>34734144</v>
      </c>
      <c r="H7" s="409">
        <v>41062971</v>
      </c>
      <c r="I7" s="407">
        <v>41062971</v>
      </c>
      <c r="J7" s="425">
        <f>I7/H7*100</f>
        <v>100</v>
      </c>
    </row>
    <row r="8" spans="1:10" ht="40.9" customHeight="1" thickBot="1" x14ac:dyDescent="0.3">
      <c r="A8" s="406" t="s">
        <v>820</v>
      </c>
      <c r="B8" s="407">
        <v>15908500</v>
      </c>
      <c r="C8" s="407">
        <v>16702983</v>
      </c>
      <c r="D8" s="407">
        <v>16702983</v>
      </c>
      <c r="E8" s="425">
        <f t="shared" ref="E8:E13" si="0">D8/C8*100</f>
        <v>100</v>
      </c>
      <c r="F8" s="408" t="s">
        <v>821</v>
      </c>
      <c r="G8" s="409">
        <v>8216035</v>
      </c>
      <c r="H8" s="409">
        <v>8048558</v>
      </c>
      <c r="I8" s="407">
        <v>8048558</v>
      </c>
      <c r="J8" s="425">
        <f t="shared" ref="J8:J16" si="1">I8/H8*100</f>
        <v>100</v>
      </c>
    </row>
    <row r="9" spans="1:10" ht="40.9" customHeight="1" thickBot="1" x14ac:dyDescent="0.3">
      <c r="A9" s="406" t="s">
        <v>822</v>
      </c>
      <c r="B9" s="407">
        <v>17069472</v>
      </c>
      <c r="C9" s="407">
        <v>18852098</v>
      </c>
      <c r="D9" s="407">
        <v>18852098</v>
      </c>
      <c r="E9" s="425">
        <f t="shared" si="0"/>
        <v>100</v>
      </c>
      <c r="F9" s="411" t="s">
        <v>98</v>
      </c>
      <c r="G9" s="412">
        <f>SUM(G7:G8)</f>
        <v>42950179</v>
      </c>
      <c r="H9" s="412">
        <f>SUM(H7:H8)</f>
        <v>49111529</v>
      </c>
      <c r="I9" s="412">
        <f>SUM(I7:I8)</f>
        <v>49111529</v>
      </c>
      <c r="J9" s="425">
        <f t="shared" si="1"/>
        <v>100</v>
      </c>
    </row>
    <row r="10" spans="1:10" ht="40.9" customHeight="1" thickBot="1" x14ac:dyDescent="0.3">
      <c r="A10" s="406" t="s">
        <v>823</v>
      </c>
      <c r="B10" s="407">
        <v>1800000</v>
      </c>
      <c r="C10" s="407">
        <v>1800000</v>
      </c>
      <c r="D10" s="407">
        <v>1800000</v>
      </c>
      <c r="E10" s="425">
        <f t="shared" si="0"/>
        <v>100</v>
      </c>
      <c r="F10" s="411" t="s">
        <v>99</v>
      </c>
      <c r="G10" s="412">
        <v>8228325</v>
      </c>
      <c r="H10" s="412">
        <v>7383678</v>
      </c>
      <c r="I10" s="413">
        <v>7383678</v>
      </c>
      <c r="J10" s="425">
        <f t="shared" si="1"/>
        <v>100</v>
      </c>
    </row>
    <row r="11" spans="1:10" ht="40.9" customHeight="1" thickBot="1" x14ac:dyDescent="0.3">
      <c r="A11" s="406" t="s">
        <v>824</v>
      </c>
      <c r="B11" s="407"/>
      <c r="C11" s="407">
        <v>2906205</v>
      </c>
      <c r="D11" s="407">
        <v>2906205</v>
      </c>
      <c r="E11" s="425">
        <f t="shared" si="0"/>
        <v>100</v>
      </c>
      <c r="F11" s="408" t="s">
        <v>825</v>
      </c>
      <c r="G11" s="407">
        <v>5369480</v>
      </c>
      <c r="H11" s="407">
        <v>11118250</v>
      </c>
      <c r="I11" s="407">
        <v>11037486</v>
      </c>
      <c r="J11" s="425">
        <f t="shared" si="1"/>
        <v>99.273590717963714</v>
      </c>
    </row>
    <row r="12" spans="1:10" ht="40.9" customHeight="1" thickBot="1" x14ac:dyDescent="0.3">
      <c r="A12" s="406" t="s">
        <v>826</v>
      </c>
      <c r="B12" s="410"/>
      <c r="C12" s="407">
        <v>169748</v>
      </c>
      <c r="D12" s="407">
        <v>169748</v>
      </c>
      <c r="E12" s="425">
        <f t="shared" si="0"/>
        <v>100</v>
      </c>
      <c r="F12" s="408" t="s">
        <v>827</v>
      </c>
      <c r="G12" s="407">
        <v>336000</v>
      </c>
      <c r="H12" s="407">
        <v>292174</v>
      </c>
      <c r="I12" s="407">
        <v>243642</v>
      </c>
      <c r="J12" s="425">
        <f t="shared" si="1"/>
        <v>83.389350181741023</v>
      </c>
    </row>
    <row r="13" spans="1:10" ht="40.9" customHeight="1" thickBot="1" x14ac:dyDescent="0.3">
      <c r="A13" s="414" t="s">
        <v>828</v>
      </c>
      <c r="B13" s="413">
        <f>SUM(B7:B12)</f>
        <v>54540680</v>
      </c>
      <c r="C13" s="413">
        <f>SUM(C7:C12)</f>
        <v>60193742</v>
      </c>
      <c r="D13" s="413">
        <f>SUM(D7:D12)</f>
        <v>60193742</v>
      </c>
      <c r="E13" s="426">
        <f t="shared" si="0"/>
        <v>100</v>
      </c>
      <c r="F13" s="408" t="s">
        <v>829</v>
      </c>
      <c r="G13" s="407">
        <v>12786657</v>
      </c>
      <c r="H13" s="407">
        <v>22445151</v>
      </c>
      <c r="I13" s="407">
        <v>18318551</v>
      </c>
      <c r="J13" s="425">
        <f t="shared" si="1"/>
        <v>81.614737187555562</v>
      </c>
    </row>
    <row r="14" spans="1:10" ht="40.9" customHeight="1" thickBot="1" x14ac:dyDescent="0.3">
      <c r="A14" s="406" t="s">
        <v>830</v>
      </c>
      <c r="B14" s="410"/>
      <c r="C14" s="407"/>
      <c r="D14" s="407"/>
      <c r="E14" s="425"/>
      <c r="F14" s="408" t="s">
        <v>831</v>
      </c>
      <c r="G14" s="407">
        <v>360000</v>
      </c>
      <c r="H14" s="407">
        <v>524000</v>
      </c>
      <c r="I14" s="407">
        <v>524000</v>
      </c>
      <c r="J14" s="425">
        <f t="shared" si="1"/>
        <v>100</v>
      </c>
    </row>
    <row r="15" spans="1:10" ht="40.9" customHeight="1" thickBot="1" x14ac:dyDescent="0.3">
      <c r="A15" s="406" t="s">
        <v>832</v>
      </c>
      <c r="B15" s="410"/>
      <c r="C15" s="407"/>
      <c r="D15" s="407"/>
      <c r="E15" s="425"/>
      <c r="F15" s="408" t="s">
        <v>833</v>
      </c>
      <c r="G15" s="407">
        <v>3808126</v>
      </c>
      <c r="H15" s="407">
        <v>8194558</v>
      </c>
      <c r="I15" s="407">
        <v>7566563</v>
      </c>
      <c r="J15" s="425">
        <f t="shared" si="1"/>
        <v>92.336438402168852</v>
      </c>
    </row>
    <row r="16" spans="1:10" ht="40.9" customHeight="1" thickBot="1" x14ac:dyDescent="0.3">
      <c r="A16" s="406" t="s">
        <v>834</v>
      </c>
      <c r="B16" s="410"/>
      <c r="C16" s="407"/>
      <c r="D16" s="407"/>
      <c r="E16" s="408"/>
      <c r="F16" s="411" t="s">
        <v>100</v>
      </c>
      <c r="G16" s="413">
        <f>SUM(G11:G15)</f>
        <v>22660263</v>
      </c>
      <c r="H16" s="413">
        <f>SUM(H11:H15)</f>
        <v>42574133</v>
      </c>
      <c r="I16" s="413">
        <f>SUM(I11:I15)</f>
        <v>37690242</v>
      </c>
      <c r="J16" s="426">
        <f t="shared" si="1"/>
        <v>88.528501566902136</v>
      </c>
    </row>
    <row r="17" spans="1:10" ht="40.9" customHeight="1" thickBot="1" x14ac:dyDescent="0.3">
      <c r="A17" s="406" t="s">
        <v>835</v>
      </c>
      <c r="B17" s="410"/>
      <c r="C17" s="407"/>
      <c r="D17" s="407"/>
      <c r="E17" s="408"/>
      <c r="F17" s="408" t="s">
        <v>836</v>
      </c>
      <c r="G17" s="407"/>
      <c r="H17" s="407"/>
      <c r="I17" s="408"/>
      <c r="J17" s="425"/>
    </row>
    <row r="18" spans="1:10" ht="40.9" customHeight="1" thickBot="1" x14ac:dyDescent="0.3">
      <c r="A18" s="406" t="s">
        <v>837</v>
      </c>
      <c r="B18" s="407">
        <v>20919021</v>
      </c>
      <c r="C18" s="407">
        <v>31981576</v>
      </c>
      <c r="D18" s="407">
        <v>31981576</v>
      </c>
      <c r="E18" s="425">
        <f t="shared" ref="E18:E20" si="2">D18/C18*100</f>
        <v>100</v>
      </c>
      <c r="F18" s="408" t="s">
        <v>838</v>
      </c>
      <c r="G18" s="407">
        <v>1000000</v>
      </c>
      <c r="H18" s="407"/>
      <c r="I18" s="407"/>
      <c r="J18" s="425"/>
    </row>
    <row r="19" spans="1:10" ht="40.9" customHeight="1" thickBot="1" x14ac:dyDescent="0.3">
      <c r="A19" s="414" t="s">
        <v>839</v>
      </c>
      <c r="B19" s="413">
        <f>SUM(B18)</f>
        <v>20919021</v>
      </c>
      <c r="C19" s="413">
        <f>SUM(C18)</f>
        <v>31981576</v>
      </c>
      <c r="D19" s="413">
        <f>SUM(D18)</f>
        <v>31981576</v>
      </c>
      <c r="E19" s="426">
        <f t="shared" si="2"/>
        <v>100</v>
      </c>
      <c r="F19" s="408" t="s">
        <v>840</v>
      </c>
      <c r="G19" s="407"/>
      <c r="H19" s="407"/>
      <c r="I19" s="415"/>
      <c r="J19" s="407"/>
    </row>
    <row r="20" spans="1:10" ht="40.9" customHeight="1" thickBot="1" x14ac:dyDescent="0.3">
      <c r="A20" s="406" t="s">
        <v>841</v>
      </c>
      <c r="B20" s="410"/>
      <c r="C20" s="407">
        <v>1000000</v>
      </c>
      <c r="D20" s="407">
        <v>1000000</v>
      </c>
      <c r="E20" s="425">
        <f t="shared" si="2"/>
        <v>100</v>
      </c>
      <c r="F20" s="408" t="s">
        <v>842</v>
      </c>
      <c r="G20" s="407"/>
      <c r="H20" s="407"/>
      <c r="I20" s="415"/>
      <c r="J20" s="407"/>
    </row>
    <row r="21" spans="1:10" ht="40.9" customHeight="1" thickBot="1" x14ac:dyDescent="0.3">
      <c r="A21" s="406" t="s">
        <v>843</v>
      </c>
      <c r="B21" s="410"/>
      <c r="C21" s="407"/>
      <c r="D21" s="407"/>
      <c r="E21" s="407"/>
      <c r="F21" s="408" t="s">
        <v>844</v>
      </c>
      <c r="G21" s="407"/>
      <c r="H21" s="407"/>
      <c r="I21" s="415"/>
      <c r="J21" s="407"/>
    </row>
    <row r="22" spans="1:10" ht="40.9" customHeight="1" thickBot="1" x14ac:dyDescent="0.3">
      <c r="A22" s="406" t="s">
        <v>845</v>
      </c>
      <c r="B22" s="410"/>
      <c r="C22" s="407"/>
      <c r="D22" s="407"/>
      <c r="E22" s="407"/>
      <c r="F22" s="408" t="s">
        <v>846</v>
      </c>
      <c r="G22" s="407"/>
      <c r="H22" s="407"/>
      <c r="I22" s="415"/>
      <c r="J22" s="407"/>
    </row>
    <row r="23" spans="1:10" ht="40.9" customHeight="1" thickBot="1" x14ac:dyDescent="0.3">
      <c r="A23" s="406" t="s">
        <v>847</v>
      </c>
      <c r="B23" s="410"/>
      <c r="C23" s="407"/>
      <c r="D23" s="407"/>
      <c r="E23" s="407"/>
      <c r="F23" s="408" t="s">
        <v>848</v>
      </c>
      <c r="G23" s="407"/>
      <c r="H23" s="407"/>
      <c r="I23" s="415"/>
      <c r="J23" s="407"/>
    </row>
    <row r="24" spans="1:10" ht="40.9" customHeight="1" thickBot="1" x14ac:dyDescent="0.3">
      <c r="A24" s="406" t="s">
        <v>849</v>
      </c>
      <c r="B24" s="410"/>
      <c r="C24" s="407">
        <v>44909503</v>
      </c>
      <c r="D24" s="407">
        <v>44909503</v>
      </c>
      <c r="E24" s="425">
        <f t="shared" ref="E24:E25" si="3">D24/C24*100</f>
        <v>100</v>
      </c>
      <c r="F24" s="408" t="s">
        <v>850</v>
      </c>
      <c r="G24" s="407">
        <v>7240273</v>
      </c>
      <c r="H24" s="407">
        <v>7240273</v>
      </c>
      <c r="I24" s="407">
        <v>6014300</v>
      </c>
      <c r="J24" s="425">
        <f t="shared" ref="J24:J27" si="4">I24/H24*100</f>
        <v>83.067309754756479</v>
      </c>
    </row>
    <row r="25" spans="1:10" ht="40.9" customHeight="1" thickBot="1" x14ac:dyDescent="0.3">
      <c r="A25" s="414" t="s">
        <v>109</v>
      </c>
      <c r="B25" s="413">
        <f>SUM(B20:B24)</f>
        <v>0</v>
      </c>
      <c r="C25" s="413">
        <f>SUM(C20:C24)</f>
        <v>45909503</v>
      </c>
      <c r="D25" s="413">
        <f>SUM(D20:D24)</f>
        <v>45909503</v>
      </c>
      <c r="E25" s="426">
        <f t="shared" si="3"/>
        <v>100</v>
      </c>
      <c r="F25" s="411" t="s">
        <v>101</v>
      </c>
      <c r="G25" s="413">
        <f>SUM(G17:G24)</f>
        <v>8240273</v>
      </c>
      <c r="H25" s="413">
        <f t="shared" ref="H25:I25" si="5">SUM(H17:H24)</f>
        <v>7240273</v>
      </c>
      <c r="I25" s="413">
        <f t="shared" si="5"/>
        <v>6014300</v>
      </c>
      <c r="J25" s="426">
        <f t="shared" si="4"/>
        <v>83.067309754756479</v>
      </c>
    </row>
    <row r="26" spans="1:10" ht="40.9" customHeight="1" thickBot="1" x14ac:dyDescent="0.3">
      <c r="A26" s="406" t="s">
        <v>851</v>
      </c>
      <c r="B26" s="410"/>
      <c r="C26" s="407"/>
      <c r="D26" s="407"/>
      <c r="E26" s="408"/>
      <c r="F26" s="408" t="s">
        <v>852</v>
      </c>
      <c r="G26" s="408"/>
      <c r="H26" s="408"/>
      <c r="I26" s="408"/>
      <c r="J26" s="425"/>
    </row>
    <row r="27" spans="1:10" ht="40.9" customHeight="1" thickBot="1" x14ac:dyDescent="0.3">
      <c r="A27" s="406" t="s">
        <v>853</v>
      </c>
      <c r="B27" s="410"/>
      <c r="C27" s="407"/>
      <c r="D27" s="407"/>
      <c r="E27" s="408"/>
      <c r="F27" s="408" t="s">
        <v>854</v>
      </c>
      <c r="G27" s="407">
        <v>352460</v>
      </c>
      <c r="H27" s="407">
        <v>866810</v>
      </c>
      <c r="I27" s="407">
        <v>866810</v>
      </c>
      <c r="J27" s="425">
        <f t="shared" si="4"/>
        <v>100</v>
      </c>
    </row>
    <row r="28" spans="1:10" ht="40.9" customHeight="1" thickBot="1" x14ac:dyDescent="0.3">
      <c r="A28" s="406" t="s">
        <v>855</v>
      </c>
      <c r="B28" s="410"/>
      <c r="C28" s="407"/>
      <c r="D28" s="407"/>
      <c r="E28" s="408"/>
      <c r="F28" s="408" t="s">
        <v>856</v>
      </c>
      <c r="G28" s="408"/>
      <c r="H28" s="408"/>
      <c r="I28" s="408"/>
      <c r="J28" s="413"/>
    </row>
    <row r="29" spans="1:10" ht="40.9" customHeight="1" thickBot="1" x14ac:dyDescent="0.3">
      <c r="A29" s="406" t="s">
        <v>857</v>
      </c>
      <c r="B29" s="407">
        <v>1800000</v>
      </c>
      <c r="C29" s="407">
        <v>1800000</v>
      </c>
      <c r="D29" s="407">
        <v>1684665</v>
      </c>
      <c r="E29" s="425">
        <f t="shared" ref="E29:E34" si="6">D29/C29*100</f>
        <v>93.592500000000001</v>
      </c>
      <c r="F29" s="408" t="s">
        <v>858</v>
      </c>
      <c r="G29" s="408"/>
      <c r="H29" s="408"/>
      <c r="I29" s="408"/>
      <c r="J29" s="413"/>
    </row>
    <row r="30" spans="1:10" ht="40.9" customHeight="1" thickBot="1" x14ac:dyDescent="0.3">
      <c r="A30" s="406" t="s">
        <v>859</v>
      </c>
      <c r="B30" s="407">
        <v>5850000</v>
      </c>
      <c r="C30" s="407">
        <v>5850000</v>
      </c>
      <c r="D30" s="407">
        <v>8072120</v>
      </c>
      <c r="E30" s="425">
        <f t="shared" si="6"/>
        <v>137.98495726495727</v>
      </c>
      <c r="F30" s="411" t="s">
        <v>860</v>
      </c>
      <c r="G30" s="413">
        <f>SUM(G27:G29)</f>
        <v>352460</v>
      </c>
      <c r="H30" s="413">
        <f>SUM(H27:H29)</f>
        <v>866810</v>
      </c>
      <c r="I30" s="413">
        <f>SUM(I27:I29)</f>
        <v>866810</v>
      </c>
      <c r="J30" s="426">
        <f t="shared" ref="J30" si="7">I30/H30*100</f>
        <v>100</v>
      </c>
    </row>
    <row r="31" spans="1:10" ht="40.9" customHeight="1" thickBot="1" x14ac:dyDescent="0.3">
      <c r="A31" s="406" t="s">
        <v>861</v>
      </c>
      <c r="B31" s="407">
        <v>300000</v>
      </c>
      <c r="C31" s="407">
        <v>300000</v>
      </c>
      <c r="D31" s="407">
        <v>663599</v>
      </c>
      <c r="E31" s="425">
        <f t="shared" si="6"/>
        <v>221.19966666666667</v>
      </c>
      <c r="F31" s="408" t="s">
        <v>862</v>
      </c>
      <c r="G31" s="407"/>
      <c r="H31" s="407"/>
      <c r="I31" s="408"/>
      <c r="J31" s="407"/>
    </row>
    <row r="32" spans="1:10" ht="40.9" customHeight="1" thickBot="1" x14ac:dyDescent="0.3">
      <c r="A32" s="414" t="s">
        <v>110</v>
      </c>
      <c r="B32" s="413">
        <f>SUM(B29:B31)</f>
        <v>7950000</v>
      </c>
      <c r="C32" s="413">
        <f>SUM(C29:C31)</f>
        <v>7950000</v>
      </c>
      <c r="D32" s="413">
        <f>SUM(D29:D31)</f>
        <v>10420384</v>
      </c>
      <c r="E32" s="426">
        <f t="shared" si="6"/>
        <v>131.07401257861636</v>
      </c>
      <c r="F32" s="408" t="s">
        <v>863</v>
      </c>
      <c r="G32" s="407"/>
      <c r="H32" s="407"/>
      <c r="I32" s="408"/>
      <c r="J32" s="407"/>
    </row>
    <row r="33" spans="1:10" ht="40.9" customHeight="1" thickBot="1" x14ac:dyDescent="0.3">
      <c r="A33" s="406" t="s">
        <v>864</v>
      </c>
      <c r="B33" s="407"/>
      <c r="C33" s="407"/>
      <c r="D33" s="407"/>
      <c r="E33" s="425"/>
      <c r="F33" s="408" t="s">
        <v>865</v>
      </c>
      <c r="G33" s="407"/>
      <c r="H33" s="407"/>
      <c r="I33" s="408"/>
      <c r="J33" s="407"/>
    </row>
    <row r="34" spans="1:10" ht="40.9" customHeight="1" thickBot="1" x14ac:dyDescent="0.3">
      <c r="A34" s="406" t="s">
        <v>866</v>
      </c>
      <c r="B34" s="407">
        <v>1823570</v>
      </c>
      <c r="C34" s="407">
        <v>5182688</v>
      </c>
      <c r="D34" s="407">
        <v>5896190</v>
      </c>
      <c r="E34" s="425">
        <f t="shared" si="6"/>
        <v>113.76702591396588</v>
      </c>
      <c r="F34" s="408" t="s">
        <v>867</v>
      </c>
      <c r="G34" s="407">
        <v>2378954</v>
      </c>
      <c r="H34" s="407">
        <v>2378954</v>
      </c>
      <c r="I34" s="407">
        <v>2038954</v>
      </c>
      <c r="J34" s="425">
        <f t="shared" ref="J34" si="8">I34/H34*100</f>
        <v>85.708004442288498</v>
      </c>
    </row>
    <row r="35" spans="1:10" ht="40.9" customHeight="1" thickBot="1" x14ac:dyDescent="0.3">
      <c r="A35" s="406" t="s">
        <v>868</v>
      </c>
      <c r="B35" s="407"/>
      <c r="C35" s="407"/>
      <c r="D35" s="407"/>
      <c r="E35" s="407"/>
      <c r="F35" s="408" t="s">
        <v>869</v>
      </c>
      <c r="G35" s="407"/>
      <c r="H35" s="407"/>
      <c r="I35" s="407"/>
      <c r="J35" s="407"/>
    </row>
    <row r="36" spans="1:10" ht="40.9" customHeight="1" thickBot="1" x14ac:dyDescent="0.3">
      <c r="A36" s="406" t="s">
        <v>870</v>
      </c>
      <c r="B36" s="407"/>
      <c r="C36" s="407"/>
      <c r="D36" s="407"/>
      <c r="E36" s="407"/>
      <c r="F36" s="408" t="s">
        <v>871</v>
      </c>
      <c r="G36" s="407"/>
      <c r="H36" s="407"/>
      <c r="I36" s="407"/>
      <c r="J36" s="425"/>
    </row>
    <row r="37" spans="1:10" ht="40.9" customHeight="1" thickBot="1" x14ac:dyDescent="0.3">
      <c r="A37" s="406" t="s">
        <v>872</v>
      </c>
      <c r="B37" s="407"/>
      <c r="C37" s="407"/>
      <c r="D37" s="407">
        <v>11067</v>
      </c>
      <c r="E37" s="425"/>
      <c r="F37" s="408" t="s">
        <v>873</v>
      </c>
      <c r="G37" s="407"/>
      <c r="H37" s="407"/>
      <c r="I37" s="407"/>
      <c r="J37" s="407"/>
    </row>
    <row r="38" spans="1:10" ht="40.9" customHeight="1" thickBot="1" x14ac:dyDescent="0.3">
      <c r="A38" s="416" t="s">
        <v>874</v>
      </c>
      <c r="B38" s="407"/>
      <c r="C38" s="407"/>
      <c r="D38" s="407"/>
      <c r="E38" s="407"/>
      <c r="F38" s="408" t="s">
        <v>875</v>
      </c>
      <c r="G38" s="407"/>
      <c r="H38" s="407"/>
      <c r="I38" s="407"/>
      <c r="J38" s="407"/>
    </row>
    <row r="39" spans="1:10" ht="40.9" customHeight="1" thickBot="1" x14ac:dyDescent="0.3">
      <c r="A39" s="406" t="s">
        <v>876</v>
      </c>
      <c r="B39" s="407"/>
      <c r="C39" s="407"/>
      <c r="D39" s="407"/>
      <c r="E39" s="407"/>
      <c r="F39" s="417" t="s">
        <v>877</v>
      </c>
      <c r="G39" s="407"/>
      <c r="H39" s="407"/>
      <c r="I39" s="407"/>
      <c r="J39" s="407"/>
    </row>
    <row r="40" spans="1:10" ht="40.9" customHeight="1" thickBot="1" x14ac:dyDescent="0.3">
      <c r="A40" s="406" t="s">
        <v>878</v>
      </c>
      <c r="B40" s="407"/>
      <c r="C40" s="407"/>
      <c r="D40" s="407"/>
      <c r="E40" s="407"/>
      <c r="F40" s="417" t="s">
        <v>879</v>
      </c>
      <c r="G40" s="407">
        <v>2116425</v>
      </c>
      <c r="H40" s="407">
        <v>1127793</v>
      </c>
      <c r="I40" s="407">
        <v>910801</v>
      </c>
      <c r="J40" s="425">
        <f t="shared" ref="J40:J49" si="9">I40/H40*100</f>
        <v>80.759589747409322</v>
      </c>
    </row>
    <row r="41" spans="1:10" ht="40.9" customHeight="1" thickBot="1" x14ac:dyDescent="0.3">
      <c r="A41" s="406" t="s">
        <v>880</v>
      </c>
      <c r="B41" s="407"/>
      <c r="C41" s="407"/>
      <c r="D41" s="407">
        <v>915</v>
      </c>
      <c r="E41" s="425"/>
      <c r="F41" s="408" t="s">
        <v>881</v>
      </c>
      <c r="G41" s="407">
        <v>4694969</v>
      </c>
      <c r="H41" s="407"/>
      <c r="I41" s="408"/>
      <c r="J41" s="407"/>
    </row>
    <row r="42" spans="1:10" ht="40.9" customHeight="1" thickBot="1" x14ac:dyDescent="0.3">
      <c r="A42" s="416" t="s">
        <v>882</v>
      </c>
      <c r="B42" s="407"/>
      <c r="C42" s="407"/>
      <c r="D42" s="407"/>
      <c r="E42" s="407"/>
      <c r="F42" s="411" t="s">
        <v>102</v>
      </c>
      <c r="G42" s="413">
        <f>G30+G34+G40+G41+G36</f>
        <v>9542808</v>
      </c>
      <c r="H42" s="413">
        <f t="shared" ref="H42:I42" si="10">H30+H34+H40+H41+H36</f>
        <v>4373557</v>
      </c>
      <c r="I42" s="413">
        <f t="shared" si="10"/>
        <v>3816565</v>
      </c>
      <c r="J42" s="426">
        <f t="shared" si="9"/>
        <v>87.264553771678294</v>
      </c>
    </row>
    <row r="43" spans="1:10" ht="40.9" customHeight="1" thickBot="1" x14ac:dyDescent="0.3">
      <c r="A43" s="416" t="s">
        <v>883</v>
      </c>
      <c r="B43" s="407"/>
      <c r="C43" s="407"/>
      <c r="D43" s="407"/>
      <c r="E43" s="407"/>
      <c r="F43" s="408" t="s">
        <v>884</v>
      </c>
      <c r="G43" s="409"/>
      <c r="H43" s="409"/>
      <c r="I43" s="408"/>
      <c r="J43" s="407"/>
    </row>
    <row r="44" spans="1:10" ht="40.9" customHeight="1" thickBot="1" x14ac:dyDescent="0.3">
      <c r="A44" s="406" t="s">
        <v>885</v>
      </c>
      <c r="B44" s="407"/>
      <c r="C44" s="407"/>
      <c r="D44" s="407"/>
      <c r="E44" s="407"/>
      <c r="F44" s="408" t="s">
        <v>886</v>
      </c>
      <c r="G44" s="409">
        <v>131375572</v>
      </c>
      <c r="H44" s="409">
        <v>175041856</v>
      </c>
      <c r="I44" s="407">
        <v>81229724</v>
      </c>
      <c r="J44" s="425">
        <f t="shared" si="9"/>
        <v>46.405885915652085</v>
      </c>
    </row>
    <row r="45" spans="1:10" ht="40.9" customHeight="1" thickBot="1" x14ac:dyDescent="0.3">
      <c r="A45" s="406" t="s">
        <v>887</v>
      </c>
      <c r="B45" s="407"/>
      <c r="C45" s="407"/>
      <c r="D45" s="407"/>
      <c r="E45" s="407"/>
      <c r="F45" s="408" t="s">
        <v>888</v>
      </c>
      <c r="G45" s="409"/>
      <c r="H45" s="409"/>
      <c r="I45" s="408"/>
      <c r="J45" s="407"/>
    </row>
    <row r="46" spans="1:10" ht="40.9" customHeight="1" thickBot="1" x14ac:dyDescent="0.3">
      <c r="A46" s="418" t="s">
        <v>889</v>
      </c>
      <c r="B46" s="407"/>
      <c r="C46" s="407"/>
      <c r="D46" s="407"/>
      <c r="E46" s="407"/>
      <c r="F46" s="408" t="s">
        <v>890</v>
      </c>
      <c r="G46" s="409">
        <v>10547718</v>
      </c>
      <c r="H46" s="409">
        <v>10547718</v>
      </c>
      <c r="I46" s="407">
        <v>3433184</v>
      </c>
      <c r="J46" s="425">
        <f t="shared" si="9"/>
        <v>32.549068907606369</v>
      </c>
    </row>
    <row r="47" spans="1:10" ht="40.9" customHeight="1" thickBot="1" x14ac:dyDescent="0.3">
      <c r="A47" s="418" t="s">
        <v>891</v>
      </c>
      <c r="B47" s="407">
        <v>70000</v>
      </c>
      <c r="C47" s="407">
        <v>53304</v>
      </c>
      <c r="D47" s="407">
        <v>89115</v>
      </c>
      <c r="E47" s="425">
        <f t="shared" ref="E47:E48" si="11">D47/C47*100</f>
        <v>167.18257541647907</v>
      </c>
      <c r="F47" s="408" t="s">
        <v>892</v>
      </c>
      <c r="G47" s="409">
        <v>300000</v>
      </c>
      <c r="H47" s="409">
        <v>300000</v>
      </c>
      <c r="I47" s="407"/>
      <c r="J47" s="425"/>
    </row>
    <row r="48" spans="1:10" ht="40.9" customHeight="1" thickBot="1" x14ac:dyDescent="0.3">
      <c r="A48" s="414" t="s">
        <v>111</v>
      </c>
      <c r="B48" s="413">
        <f>SUM(B33:B47)</f>
        <v>1893570</v>
      </c>
      <c r="C48" s="413">
        <f>SUM(C33:C47)</f>
        <v>5235992</v>
      </c>
      <c r="D48" s="413">
        <f>SUM(D33:D47)</f>
        <v>5997287</v>
      </c>
      <c r="E48" s="426">
        <f t="shared" si="11"/>
        <v>114.53965170305838</v>
      </c>
      <c r="F48" s="408" t="s">
        <v>893</v>
      </c>
      <c r="G48" s="409"/>
      <c r="H48" s="409"/>
      <c r="I48" s="407"/>
      <c r="J48" s="425"/>
    </row>
    <row r="49" spans="1:10" ht="40.9" customHeight="1" x14ac:dyDescent="0.25">
      <c r="A49" s="522" t="s">
        <v>894</v>
      </c>
      <c r="B49" s="538"/>
      <c r="C49" s="532"/>
      <c r="D49" s="420"/>
      <c r="E49" s="522"/>
      <c r="F49" s="522" t="s">
        <v>895</v>
      </c>
      <c r="G49" s="528">
        <v>38116789</v>
      </c>
      <c r="H49" s="541">
        <v>38116789</v>
      </c>
      <c r="I49" s="532">
        <v>22620834</v>
      </c>
      <c r="J49" s="536">
        <f t="shared" si="9"/>
        <v>59.346116484261046</v>
      </c>
    </row>
    <row r="50" spans="1:10" ht="40.9" customHeight="1" thickBot="1" x14ac:dyDescent="0.3">
      <c r="A50" s="523"/>
      <c r="B50" s="539"/>
      <c r="C50" s="533"/>
      <c r="D50" s="422"/>
      <c r="E50" s="523"/>
      <c r="F50" s="523"/>
      <c r="G50" s="529"/>
      <c r="H50" s="542"/>
      <c r="I50" s="533"/>
      <c r="J50" s="537"/>
    </row>
    <row r="51" spans="1:10" ht="40.9" customHeight="1" thickBot="1" x14ac:dyDescent="0.3">
      <c r="A51" s="406" t="s">
        <v>896</v>
      </c>
      <c r="B51" s="408"/>
      <c r="C51" s="407"/>
      <c r="D51" s="407"/>
      <c r="E51" s="425"/>
      <c r="F51" s="411" t="s">
        <v>897</v>
      </c>
      <c r="G51" s="412">
        <f>SUM(G43:G50)</f>
        <v>180340079</v>
      </c>
      <c r="H51" s="412">
        <f>SUM(H43:H50)</f>
        <v>224006363</v>
      </c>
      <c r="I51" s="412">
        <f>SUM(I43:I50)</f>
        <v>107283742</v>
      </c>
      <c r="J51" s="480">
        <f t="shared" ref="J51:J52" si="12">I51/H51*100</f>
        <v>47.893167213290276</v>
      </c>
    </row>
    <row r="52" spans="1:10" ht="40.9" customHeight="1" thickBot="1" x14ac:dyDescent="0.3">
      <c r="A52" s="406" t="s">
        <v>898</v>
      </c>
      <c r="B52" s="408"/>
      <c r="C52" s="407"/>
      <c r="D52" s="407">
        <v>300000</v>
      </c>
      <c r="E52" s="408"/>
      <c r="F52" s="408" t="s">
        <v>899</v>
      </c>
      <c r="G52" s="407">
        <v>34694882</v>
      </c>
      <c r="H52" s="407">
        <v>39664863</v>
      </c>
      <c r="I52" s="427">
        <v>4280182</v>
      </c>
      <c r="J52" s="491">
        <f t="shared" si="12"/>
        <v>10.79086545691586</v>
      </c>
    </row>
    <row r="53" spans="1:10" ht="40.9" customHeight="1" thickBot="1" x14ac:dyDescent="0.3">
      <c r="A53" s="406" t="s">
        <v>900</v>
      </c>
      <c r="B53" s="408"/>
      <c r="C53" s="407"/>
      <c r="D53" s="407"/>
      <c r="E53" s="408"/>
      <c r="F53" s="408" t="s">
        <v>901</v>
      </c>
      <c r="G53" s="407"/>
      <c r="H53" s="407"/>
      <c r="I53" s="427"/>
      <c r="J53" s="429"/>
    </row>
    <row r="54" spans="1:10" ht="40.9" customHeight="1" thickBot="1" x14ac:dyDescent="0.3">
      <c r="A54" s="406" t="s">
        <v>902</v>
      </c>
      <c r="B54" s="407"/>
      <c r="C54" s="407"/>
      <c r="D54" s="407"/>
      <c r="E54" s="408"/>
      <c r="F54" s="408" t="s">
        <v>903</v>
      </c>
      <c r="G54" s="407"/>
      <c r="H54" s="407">
        <v>602873</v>
      </c>
      <c r="I54" s="407"/>
      <c r="J54" s="492"/>
    </row>
    <row r="55" spans="1:10" ht="40.9" customHeight="1" thickBot="1" x14ac:dyDescent="0.3">
      <c r="A55" s="414" t="s">
        <v>112</v>
      </c>
      <c r="B55" s="413">
        <f>SUM(B51:B54)</f>
        <v>0</v>
      </c>
      <c r="C55" s="413">
        <f>SUM(C51:C54)</f>
        <v>0</v>
      </c>
      <c r="D55" s="413">
        <f>SUM(D51:D54)</f>
        <v>300000</v>
      </c>
      <c r="E55" s="428">
        <v>0</v>
      </c>
      <c r="F55" s="408" t="s">
        <v>904</v>
      </c>
      <c r="G55" s="407">
        <v>9367618</v>
      </c>
      <c r="H55" s="407">
        <v>9367618</v>
      </c>
      <c r="I55" s="407">
        <v>858649</v>
      </c>
      <c r="J55" s="491">
        <f t="shared" ref="J55" si="13">I55/H55*100</f>
        <v>9.1661402076813978</v>
      </c>
    </row>
    <row r="56" spans="1:10" ht="40.9" customHeight="1" thickBot="1" x14ac:dyDescent="0.3">
      <c r="A56" s="406" t="s">
        <v>905</v>
      </c>
      <c r="B56" s="407"/>
      <c r="C56" s="407"/>
      <c r="D56" s="407"/>
      <c r="E56" s="408"/>
      <c r="F56" s="411" t="s">
        <v>104</v>
      </c>
      <c r="G56" s="413">
        <f>SUM(G52:G55)</f>
        <v>44062500</v>
      </c>
      <c r="H56" s="413">
        <f>SUM(H52:H55)</f>
        <v>49635354</v>
      </c>
      <c r="I56" s="413">
        <f>SUM(I52:I55)</f>
        <v>5138831</v>
      </c>
      <c r="J56" s="428">
        <f t="shared" ref="J56" si="14">I56/H56*100</f>
        <v>10.353166817345556</v>
      </c>
    </row>
    <row r="57" spans="1:10" ht="40.9" customHeight="1" thickBot="1" x14ac:dyDescent="0.3">
      <c r="A57" s="418" t="s">
        <v>906</v>
      </c>
      <c r="B57" s="407"/>
      <c r="C57" s="407"/>
      <c r="D57" s="407"/>
      <c r="E57" s="408"/>
      <c r="F57" s="408" t="s">
        <v>907</v>
      </c>
      <c r="G57" s="408"/>
      <c r="H57" s="408"/>
      <c r="I57" s="408"/>
      <c r="J57" s="408"/>
    </row>
    <row r="58" spans="1:10" ht="40.9" customHeight="1" thickBot="1" x14ac:dyDescent="0.3">
      <c r="A58" s="418" t="s">
        <v>908</v>
      </c>
      <c r="B58" s="407"/>
      <c r="C58" s="407"/>
      <c r="D58" s="407"/>
      <c r="E58" s="430"/>
      <c r="F58" s="408" t="s">
        <v>909</v>
      </c>
      <c r="G58" s="408"/>
      <c r="H58" s="408"/>
      <c r="I58" s="408"/>
      <c r="J58" s="408"/>
    </row>
    <row r="59" spans="1:10" ht="40.9" customHeight="1" thickBot="1" x14ac:dyDescent="0.3">
      <c r="A59" s="406" t="s">
        <v>910</v>
      </c>
      <c r="B59" s="407">
        <v>20000</v>
      </c>
      <c r="C59" s="407">
        <v>20000</v>
      </c>
      <c r="D59" s="407">
        <v>13000</v>
      </c>
      <c r="E59" s="430">
        <f t="shared" ref="E59:E61" si="15">D59/C59*100</f>
        <v>65</v>
      </c>
      <c r="F59" s="408" t="s">
        <v>911</v>
      </c>
      <c r="G59" s="408"/>
      <c r="H59" s="408"/>
      <c r="I59" s="408"/>
      <c r="J59" s="408"/>
    </row>
    <row r="60" spans="1:10" ht="40.9" customHeight="1" thickBot="1" x14ac:dyDescent="0.3">
      <c r="A60" s="406" t="s">
        <v>912</v>
      </c>
      <c r="B60" s="407"/>
      <c r="C60" s="407"/>
      <c r="D60" s="407"/>
      <c r="E60" s="430"/>
      <c r="F60" s="408" t="s">
        <v>913</v>
      </c>
      <c r="G60" s="408"/>
      <c r="H60" s="408"/>
      <c r="I60" s="408"/>
      <c r="J60" s="408"/>
    </row>
    <row r="61" spans="1:10" ht="40.9" customHeight="1" thickBot="1" x14ac:dyDescent="0.3">
      <c r="A61" s="414" t="s">
        <v>113</v>
      </c>
      <c r="B61" s="413">
        <f>SUM(B56:B60)</f>
        <v>20000</v>
      </c>
      <c r="C61" s="413">
        <f>SUM(C56:C60)</f>
        <v>20000</v>
      </c>
      <c r="D61" s="413">
        <f>SUM(D56:D60)</f>
        <v>13000</v>
      </c>
      <c r="E61" s="428">
        <f t="shared" si="15"/>
        <v>65</v>
      </c>
      <c r="F61" s="408" t="s">
        <v>914</v>
      </c>
      <c r="G61" s="408"/>
      <c r="H61" s="408"/>
      <c r="I61" s="408"/>
      <c r="J61" s="408"/>
    </row>
    <row r="62" spans="1:10" ht="40.9" customHeight="1" thickBot="1" x14ac:dyDescent="0.3">
      <c r="A62" s="406" t="s">
        <v>915</v>
      </c>
      <c r="B62" s="407"/>
      <c r="C62" s="407"/>
      <c r="D62" s="407"/>
      <c r="E62" s="408"/>
      <c r="F62" s="408" t="s">
        <v>916</v>
      </c>
      <c r="G62" s="408"/>
      <c r="H62" s="408"/>
      <c r="I62" s="408"/>
      <c r="J62" s="408"/>
    </row>
    <row r="63" spans="1:10" ht="40.9" customHeight="1" x14ac:dyDescent="0.25">
      <c r="A63" s="530" t="s">
        <v>917</v>
      </c>
      <c r="B63" s="532"/>
      <c r="C63" s="532"/>
      <c r="D63" s="420"/>
      <c r="E63" s="522"/>
      <c r="F63" s="522" t="s">
        <v>918</v>
      </c>
      <c r="G63" s="522"/>
      <c r="H63" s="419"/>
      <c r="I63" s="522"/>
      <c r="J63" s="522"/>
    </row>
    <row r="64" spans="1:10" ht="40.9" customHeight="1" thickBot="1" x14ac:dyDescent="0.3">
      <c r="A64" s="531"/>
      <c r="B64" s="533"/>
      <c r="C64" s="533"/>
      <c r="D64" s="422"/>
      <c r="E64" s="523"/>
      <c r="F64" s="523"/>
      <c r="G64" s="523"/>
      <c r="H64" s="421"/>
      <c r="I64" s="523"/>
      <c r="J64" s="523"/>
    </row>
    <row r="65" spans="1:10" ht="40.9" customHeight="1" x14ac:dyDescent="0.25">
      <c r="A65" s="530" t="s">
        <v>919</v>
      </c>
      <c r="B65" s="532"/>
      <c r="C65" s="532"/>
      <c r="D65" s="420"/>
      <c r="E65" s="522"/>
      <c r="F65" s="530" t="s">
        <v>920</v>
      </c>
      <c r="G65" s="522"/>
      <c r="H65" s="419"/>
      <c r="I65" s="522"/>
      <c r="J65" s="522"/>
    </row>
    <row r="66" spans="1:10" ht="40.9" customHeight="1" thickBot="1" x14ac:dyDescent="0.3">
      <c r="A66" s="531"/>
      <c r="B66" s="533"/>
      <c r="C66" s="533"/>
      <c r="D66" s="422"/>
      <c r="E66" s="523"/>
      <c r="F66" s="531"/>
      <c r="G66" s="523"/>
      <c r="H66" s="421"/>
      <c r="I66" s="523"/>
      <c r="J66" s="523"/>
    </row>
    <row r="67" spans="1:10" ht="40.9" customHeight="1" thickBot="1" x14ac:dyDescent="0.3">
      <c r="A67" s="418" t="s">
        <v>921</v>
      </c>
      <c r="B67" s="407"/>
      <c r="C67" s="407"/>
      <c r="D67" s="407"/>
      <c r="E67" s="408"/>
      <c r="F67" s="417" t="s">
        <v>922</v>
      </c>
      <c r="G67" s="408"/>
      <c r="H67" s="408"/>
      <c r="I67" s="408"/>
      <c r="J67" s="408"/>
    </row>
    <row r="68" spans="1:10" ht="40.9" customHeight="1" thickBot="1" x14ac:dyDescent="0.3">
      <c r="A68" s="406" t="s">
        <v>923</v>
      </c>
      <c r="B68" s="407">
        <v>80000</v>
      </c>
      <c r="C68" s="407">
        <v>80000</v>
      </c>
      <c r="D68" s="407">
        <v>60000</v>
      </c>
      <c r="E68" s="430">
        <f t="shared" ref="E68:E69" si="16">D68/C68*100</f>
        <v>75</v>
      </c>
      <c r="F68" s="411" t="s">
        <v>924</v>
      </c>
      <c r="G68" s="408"/>
      <c r="H68" s="408"/>
      <c r="I68" s="408"/>
      <c r="J68" s="408"/>
    </row>
    <row r="69" spans="1:10" ht="40.9" customHeight="1" thickBot="1" x14ac:dyDescent="0.3">
      <c r="A69" s="414" t="s">
        <v>925</v>
      </c>
      <c r="B69" s="413">
        <f>SUM(B62:B68)</f>
        <v>80000</v>
      </c>
      <c r="C69" s="413">
        <f>SUM(C62:C68)</f>
        <v>80000</v>
      </c>
      <c r="D69" s="413">
        <f>SUM(D62:D68)</f>
        <v>60000</v>
      </c>
      <c r="E69" s="428">
        <f t="shared" si="16"/>
        <v>75</v>
      </c>
      <c r="F69" s="411"/>
      <c r="G69" s="408"/>
      <c r="H69" s="408"/>
      <c r="I69" s="408"/>
      <c r="J69" s="408"/>
    </row>
    <row r="70" spans="1:10" ht="40.9" customHeight="1" x14ac:dyDescent="0.25">
      <c r="A70" s="423" t="s">
        <v>678</v>
      </c>
      <c r="B70" s="524">
        <f>B13+B19+B32+B48+B61+B69+B25+B55</f>
        <v>85403271</v>
      </c>
      <c r="C70" s="524">
        <f>C13+C19+C32+C48+C61+C69+C25+C55</f>
        <v>151370813</v>
      </c>
      <c r="D70" s="524">
        <f>D13+D19+D32+D48+D61+D69+D25+D55</f>
        <v>154875492</v>
      </c>
      <c r="E70" s="526">
        <v>100</v>
      </c>
      <c r="F70" s="424" t="s">
        <v>491</v>
      </c>
      <c r="G70" s="524">
        <f>G9+G10+G16+G25+G42+G51+G56+G68</f>
        <v>316024427</v>
      </c>
      <c r="H70" s="524">
        <f t="shared" ref="H70:I70" si="17">H9+H10+H16+H25+H42+H51+H56+H68</f>
        <v>384324887</v>
      </c>
      <c r="I70" s="524">
        <f t="shared" si="17"/>
        <v>216438887</v>
      </c>
      <c r="J70" s="526">
        <v>100</v>
      </c>
    </row>
    <row r="71" spans="1:10" ht="40.9" customHeight="1" thickBot="1" x14ac:dyDescent="0.3">
      <c r="A71" s="414" t="s">
        <v>926</v>
      </c>
      <c r="B71" s="525"/>
      <c r="C71" s="525"/>
      <c r="D71" s="525"/>
      <c r="E71" s="527"/>
      <c r="F71" s="411" t="s">
        <v>927</v>
      </c>
      <c r="G71" s="525"/>
      <c r="H71" s="525"/>
      <c r="I71" s="525"/>
      <c r="J71" s="527"/>
    </row>
  </sheetData>
  <mergeCells count="48">
    <mergeCell ref="A2:J2"/>
    <mergeCell ref="H49:H50"/>
    <mergeCell ref="H70:H71"/>
    <mergeCell ref="D70:D71"/>
    <mergeCell ref="A1:J1"/>
    <mergeCell ref="A3:J3"/>
    <mergeCell ref="A4:E4"/>
    <mergeCell ref="F4:J4"/>
    <mergeCell ref="A5:A6"/>
    <mergeCell ref="F5:F6"/>
    <mergeCell ref="B5:B6"/>
    <mergeCell ref="C5:C6"/>
    <mergeCell ref="E5:E6"/>
    <mergeCell ref="D5:D6"/>
    <mergeCell ref="G5:G6"/>
    <mergeCell ref="H5:H6"/>
    <mergeCell ref="I5:I6"/>
    <mergeCell ref="J5:J6"/>
    <mergeCell ref="I49:I50"/>
    <mergeCell ref="J49:J50"/>
    <mergeCell ref="A63:A64"/>
    <mergeCell ref="B63:B64"/>
    <mergeCell ref="C63:C64"/>
    <mergeCell ref="E63:E64"/>
    <mergeCell ref="F63:F64"/>
    <mergeCell ref="G63:G64"/>
    <mergeCell ref="I63:I64"/>
    <mergeCell ref="J63:J64"/>
    <mergeCell ref="A49:A50"/>
    <mergeCell ref="B49:B50"/>
    <mergeCell ref="C49:C50"/>
    <mergeCell ref="E49:E50"/>
    <mergeCell ref="F49:F50"/>
    <mergeCell ref="G49:G50"/>
    <mergeCell ref="A65:A66"/>
    <mergeCell ref="B65:B66"/>
    <mergeCell ref="C65:C66"/>
    <mergeCell ref="E65:E66"/>
    <mergeCell ref="F65:F66"/>
    <mergeCell ref="I65:I66"/>
    <mergeCell ref="J65:J66"/>
    <mergeCell ref="B70:B71"/>
    <mergeCell ref="C70:C71"/>
    <mergeCell ref="E70:E71"/>
    <mergeCell ref="G70:G71"/>
    <mergeCell ref="I70:I71"/>
    <mergeCell ref="J70:J71"/>
    <mergeCell ref="G65:G6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3" manualBreakCount="3">
    <brk id="19" max="16383" man="1"/>
    <brk id="38" max="7" man="1"/>
    <brk id="5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4"/>
  <sheetViews>
    <sheetView zoomScaleNormal="100" workbookViewId="0">
      <selection activeCell="A2" sqref="A2:B2"/>
    </sheetView>
  </sheetViews>
  <sheetFormatPr defaultColWidth="9.140625" defaultRowHeight="12.75" x14ac:dyDescent="0.2"/>
  <cols>
    <col min="1" max="1" width="82" style="296" customWidth="1"/>
    <col min="2" max="2" width="24.85546875" style="296" customWidth="1"/>
    <col min="3" max="16384" width="9.140625" style="296"/>
  </cols>
  <sheetData>
    <row r="1" spans="1:2" s="294" customFormat="1" ht="15.75" x14ac:dyDescent="0.25"/>
    <row r="2" spans="1:2" s="294" customFormat="1" ht="20.25" x14ac:dyDescent="0.3">
      <c r="A2" s="548" t="s">
        <v>1010</v>
      </c>
      <c r="B2" s="548"/>
    </row>
    <row r="3" spans="1:2" s="294" customFormat="1" ht="18.75" x14ac:dyDescent="0.3">
      <c r="A3" s="519" t="s">
        <v>988</v>
      </c>
      <c r="B3" s="519"/>
    </row>
    <row r="4" spans="1:2" s="294" customFormat="1" ht="15.75" customHeight="1" x14ac:dyDescent="0.25">
      <c r="A4" s="519" t="s">
        <v>985</v>
      </c>
      <c r="B4" s="519"/>
    </row>
    <row r="5" spans="1:2" s="294" customFormat="1" ht="15.75" customHeight="1" x14ac:dyDescent="0.25">
      <c r="A5" s="519"/>
      <c r="B5" s="519"/>
    </row>
    <row r="6" spans="1:2" s="294" customFormat="1" ht="22.5" x14ac:dyDescent="0.3">
      <c r="A6" s="549" t="s">
        <v>585</v>
      </c>
      <c r="B6" s="549"/>
    </row>
    <row r="7" spans="1:2" s="294" customFormat="1" ht="23.25" customHeight="1" x14ac:dyDescent="0.35">
      <c r="A7" s="547"/>
      <c r="B7" s="547"/>
    </row>
    <row r="8" spans="1:2" s="294" customFormat="1" ht="16.5" thickBot="1" x14ac:dyDescent="0.3"/>
    <row r="9" spans="1:2" s="294" customFormat="1" ht="46.5" customHeight="1" thickBot="1" x14ac:dyDescent="0.3">
      <c r="A9" s="333" t="s">
        <v>586</v>
      </c>
      <c r="B9" s="295" t="s">
        <v>538</v>
      </c>
    </row>
    <row r="10" spans="1:2" s="287" customFormat="1" ht="20.25" x14ac:dyDescent="0.3">
      <c r="A10" s="288" t="s">
        <v>590</v>
      </c>
      <c r="B10" s="289">
        <v>10875172</v>
      </c>
    </row>
    <row r="11" spans="1:2" s="287" customFormat="1" ht="40.5" x14ac:dyDescent="0.3">
      <c r="A11" s="288" t="s">
        <v>591</v>
      </c>
      <c r="B11" s="289">
        <v>6532702</v>
      </c>
    </row>
    <row r="12" spans="1:2" s="287" customFormat="1" ht="40.5" x14ac:dyDescent="0.3">
      <c r="A12" s="290" t="s">
        <v>592</v>
      </c>
      <c r="B12" s="291">
        <f>SUM(B10:B11)</f>
        <v>17407874</v>
      </c>
    </row>
    <row r="13" spans="1:2" s="287" customFormat="1" ht="20.25" x14ac:dyDescent="0.3">
      <c r="A13" s="288" t="s">
        <v>593</v>
      </c>
      <c r="B13" s="289">
        <v>0</v>
      </c>
    </row>
    <row r="14" spans="1:2" s="287" customFormat="1" ht="20.25" x14ac:dyDescent="0.3">
      <c r="A14" s="288" t="s">
        <v>594</v>
      </c>
      <c r="B14" s="289">
        <v>0</v>
      </c>
    </row>
    <row r="15" spans="1:2" s="287" customFormat="1" ht="40.5" x14ac:dyDescent="0.3">
      <c r="A15" s="290" t="s">
        <v>595</v>
      </c>
      <c r="B15" s="291">
        <v>0</v>
      </c>
    </row>
    <row r="16" spans="1:2" s="287" customFormat="1" ht="40.5" x14ac:dyDescent="0.3">
      <c r="A16" s="288" t="s">
        <v>596</v>
      </c>
      <c r="B16" s="289">
        <v>60193742</v>
      </c>
    </row>
    <row r="17" spans="1:2" s="287" customFormat="1" ht="40.5" x14ac:dyDescent="0.3">
      <c r="A17" s="288" t="s">
        <v>597</v>
      </c>
      <c r="B17" s="289">
        <v>28307195</v>
      </c>
    </row>
    <row r="18" spans="1:2" s="287" customFormat="1" ht="20.25" x14ac:dyDescent="0.3">
      <c r="A18" s="288" t="s">
        <v>628</v>
      </c>
      <c r="B18" s="289">
        <v>109517180</v>
      </c>
    </row>
    <row r="19" spans="1:2" s="287" customFormat="1" ht="20.25" x14ac:dyDescent="0.3">
      <c r="A19" s="288" t="s">
        <v>629</v>
      </c>
      <c r="B19" s="289">
        <v>2806482</v>
      </c>
    </row>
    <row r="20" spans="1:2" s="287" customFormat="1" ht="40.5" x14ac:dyDescent="0.3">
      <c r="A20" s="290" t="s">
        <v>598</v>
      </c>
      <c r="B20" s="291">
        <f>SUM(B16:B19)</f>
        <v>200824599</v>
      </c>
    </row>
    <row r="21" spans="1:2" s="287" customFormat="1" ht="20.25" x14ac:dyDescent="0.3">
      <c r="A21" s="288" t="s">
        <v>599</v>
      </c>
      <c r="B21" s="289">
        <v>9679853</v>
      </c>
    </row>
    <row r="22" spans="1:2" s="287" customFormat="1" ht="20.25" x14ac:dyDescent="0.3">
      <c r="A22" s="288" t="s">
        <v>600</v>
      </c>
      <c r="B22" s="289">
        <v>20583249</v>
      </c>
    </row>
    <row r="23" spans="1:2" s="287" customFormat="1" ht="20.25" x14ac:dyDescent="0.3">
      <c r="A23" s="288" t="s">
        <v>601</v>
      </c>
      <c r="B23" s="289">
        <v>0</v>
      </c>
    </row>
    <row r="24" spans="1:2" s="287" customFormat="1" ht="20.25" x14ac:dyDescent="0.3">
      <c r="A24" s="288" t="s">
        <v>602</v>
      </c>
      <c r="B24" s="289">
        <v>0</v>
      </c>
    </row>
    <row r="25" spans="1:2" s="287" customFormat="1" ht="40.5" x14ac:dyDescent="0.3">
      <c r="A25" s="290" t="s">
        <v>603</v>
      </c>
      <c r="B25" s="291">
        <f>SUM(B21:B24)</f>
        <v>30263102</v>
      </c>
    </row>
    <row r="26" spans="1:2" s="287" customFormat="1" ht="20.25" x14ac:dyDescent="0.3">
      <c r="A26" s="288" t="s">
        <v>604</v>
      </c>
      <c r="B26" s="289">
        <v>22750118</v>
      </c>
    </row>
    <row r="27" spans="1:2" s="287" customFormat="1" ht="20.25" x14ac:dyDescent="0.3">
      <c r="A27" s="288" t="s">
        <v>605</v>
      </c>
      <c r="B27" s="289">
        <v>8238677</v>
      </c>
    </row>
    <row r="28" spans="1:2" s="287" customFormat="1" ht="20.25" x14ac:dyDescent="0.3">
      <c r="A28" s="288" t="s">
        <v>606</v>
      </c>
      <c r="B28" s="289">
        <v>4079704</v>
      </c>
    </row>
    <row r="29" spans="1:2" s="287" customFormat="1" ht="40.5" x14ac:dyDescent="0.3">
      <c r="A29" s="290" t="s">
        <v>607</v>
      </c>
      <c r="B29" s="291">
        <f>SUM(B26:B28)</f>
        <v>35068499</v>
      </c>
    </row>
    <row r="30" spans="1:2" s="287" customFormat="1" ht="20.25" x14ac:dyDescent="0.3">
      <c r="A30" s="290" t="s">
        <v>608</v>
      </c>
      <c r="B30" s="291">
        <v>13540750</v>
      </c>
    </row>
    <row r="31" spans="1:2" s="287" customFormat="1" ht="20.25" x14ac:dyDescent="0.3">
      <c r="A31" s="290" t="s">
        <v>609</v>
      </c>
      <c r="B31" s="291">
        <v>59905780</v>
      </c>
    </row>
    <row r="32" spans="1:2" s="287" customFormat="1" ht="40.5" x14ac:dyDescent="0.3">
      <c r="A32" s="290" t="s">
        <v>610</v>
      </c>
      <c r="B32" s="291">
        <f>B12+B15+B20-B25-B29-B30-B31</f>
        <v>79454342</v>
      </c>
    </row>
    <row r="33" spans="1:2" s="287" customFormat="1" ht="20.25" x14ac:dyDescent="0.3">
      <c r="A33" s="288" t="s">
        <v>611</v>
      </c>
      <c r="B33" s="289">
        <v>0</v>
      </c>
    </row>
    <row r="34" spans="1:2" s="287" customFormat="1" ht="40.5" x14ac:dyDescent="0.3">
      <c r="A34" s="288" t="s">
        <v>612</v>
      </c>
      <c r="B34" s="289">
        <v>915</v>
      </c>
    </row>
    <row r="35" spans="1:2" s="287" customFormat="1" ht="40.5" x14ac:dyDescent="0.3">
      <c r="A35" s="288" t="s">
        <v>613</v>
      </c>
      <c r="B35" s="289">
        <v>0</v>
      </c>
    </row>
    <row r="36" spans="1:2" s="287" customFormat="1" ht="20.25" x14ac:dyDescent="0.3">
      <c r="A36" s="288" t="s">
        <v>614</v>
      </c>
      <c r="B36" s="289">
        <v>0</v>
      </c>
    </row>
    <row r="37" spans="1:2" s="287" customFormat="1" ht="40.5" x14ac:dyDescent="0.3">
      <c r="A37" s="290" t="s">
        <v>615</v>
      </c>
      <c r="B37" s="291">
        <v>915</v>
      </c>
    </row>
    <row r="38" spans="1:2" s="287" customFormat="1" ht="20.25" x14ac:dyDescent="0.3">
      <c r="A38" s="288" t="s">
        <v>616</v>
      </c>
      <c r="B38" s="289">
        <v>163434</v>
      </c>
    </row>
    <row r="39" spans="1:2" s="287" customFormat="1" ht="20.25" x14ac:dyDescent="0.3">
      <c r="A39" s="288" t="s">
        <v>617</v>
      </c>
      <c r="B39" s="289">
        <v>0</v>
      </c>
    </row>
    <row r="40" spans="1:2" s="287" customFormat="1" ht="20.25" x14ac:dyDescent="0.3">
      <c r="A40" s="288" t="s">
        <v>618</v>
      </c>
      <c r="B40" s="289">
        <v>0</v>
      </c>
    </row>
    <row r="41" spans="1:2" s="287" customFormat="1" ht="20.25" x14ac:dyDescent="0.3">
      <c r="A41" s="288" t="s">
        <v>619</v>
      </c>
      <c r="B41" s="289">
        <v>0</v>
      </c>
    </row>
    <row r="42" spans="1:2" s="287" customFormat="1" ht="40.5" x14ac:dyDescent="0.3">
      <c r="A42" s="290" t="s">
        <v>620</v>
      </c>
      <c r="B42" s="291">
        <v>163734</v>
      </c>
    </row>
    <row r="43" spans="1:2" s="287" customFormat="1" ht="40.5" x14ac:dyDescent="0.3">
      <c r="A43" s="290" t="s">
        <v>621</v>
      </c>
      <c r="B43" s="291">
        <f>B37-B42</f>
        <v>-162819</v>
      </c>
    </row>
    <row r="44" spans="1:2" s="287" customFormat="1" ht="41.25" thickBot="1" x14ac:dyDescent="0.35">
      <c r="A44" s="292" t="s">
        <v>630</v>
      </c>
      <c r="B44" s="293">
        <f>B32+B43</f>
        <v>79291523</v>
      </c>
    </row>
  </sheetData>
  <mergeCells count="5">
    <mergeCell ref="A7:B7"/>
    <mergeCell ref="A4:B5"/>
    <mergeCell ref="A2:B2"/>
    <mergeCell ref="A3:B3"/>
    <mergeCell ref="A6:B6"/>
  </mergeCells>
  <phoneticPr fontId="4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view="pageBreakPreview" zoomScale="75" zoomScaleNormal="100" workbookViewId="0">
      <selection sqref="A1:K1"/>
    </sheetView>
  </sheetViews>
  <sheetFormatPr defaultRowHeight="15" x14ac:dyDescent="0.25"/>
  <cols>
    <col min="1" max="1" width="70.85546875" customWidth="1"/>
    <col min="2" max="2" width="16" style="57" customWidth="1"/>
    <col min="3" max="3" width="15.42578125" style="57" customWidth="1"/>
    <col min="4" max="4" width="15.7109375" style="57" customWidth="1"/>
    <col min="5" max="5" width="13.28515625" style="57" customWidth="1"/>
    <col min="6" max="6" width="15.42578125" style="57" customWidth="1"/>
    <col min="7" max="7" width="14.42578125" style="57" customWidth="1"/>
    <col min="8" max="8" width="14.7109375" style="57" customWidth="1"/>
    <col min="9" max="9" width="11.7109375" style="57" customWidth="1"/>
    <col min="10" max="10" width="14.42578125" customWidth="1"/>
    <col min="11" max="11" width="15" customWidth="1"/>
    <col min="12" max="12" width="14.7109375" customWidth="1"/>
    <col min="13" max="13" width="11" customWidth="1"/>
  </cols>
  <sheetData>
    <row r="1" spans="1:15" x14ac:dyDescent="0.25">
      <c r="A1" s="500" t="s">
        <v>993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5" ht="18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5" ht="18" x14ac:dyDescent="0.25">
      <c r="A3" s="90"/>
      <c r="B3" s="494" t="s">
        <v>985</v>
      </c>
      <c r="C3" s="494"/>
      <c r="D3" s="494"/>
      <c r="E3" s="494"/>
      <c r="F3" s="494"/>
      <c r="G3" s="90"/>
      <c r="H3" s="90"/>
      <c r="I3" s="90"/>
    </row>
    <row r="4" spans="1:15" ht="18" x14ac:dyDescent="0.25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</row>
    <row r="5" spans="1:15" ht="18" customHeight="1" x14ac:dyDescent="0.25">
      <c r="A5" s="501" t="s">
        <v>668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</row>
    <row r="6" spans="1:15" ht="18" customHeigh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5" ht="18" customHeight="1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</row>
    <row r="8" spans="1:15" ht="18" customHeight="1" x14ac:dyDescent="0.25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9" spans="1:15" ht="18" customHeigh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</row>
    <row r="10" spans="1:15" ht="18" customHeight="1" x14ac:dyDescent="0.25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</row>
    <row r="12" spans="1:15" ht="24.95" customHeight="1" x14ac:dyDescent="0.25">
      <c r="A12" s="70"/>
      <c r="B12" s="497" t="s">
        <v>80</v>
      </c>
      <c r="C12" s="498"/>
      <c r="D12" s="498"/>
      <c r="E12" s="499"/>
      <c r="F12" s="497" t="s">
        <v>61</v>
      </c>
      <c r="G12" s="498"/>
      <c r="H12" s="498"/>
      <c r="I12" s="499"/>
      <c r="J12" s="497" t="s">
        <v>81</v>
      </c>
      <c r="K12" s="498"/>
      <c r="L12" s="498"/>
      <c r="M12" s="499"/>
      <c r="N12" s="67"/>
      <c r="O12" s="67"/>
    </row>
    <row r="13" spans="1:15" ht="24.95" customHeight="1" x14ac:dyDescent="0.25">
      <c r="A13" s="165" t="s">
        <v>37</v>
      </c>
      <c r="B13" s="177" t="s">
        <v>91</v>
      </c>
      <c r="C13" s="177" t="s">
        <v>456</v>
      </c>
      <c r="D13" s="177" t="s">
        <v>721</v>
      </c>
      <c r="E13" s="177" t="s">
        <v>722</v>
      </c>
      <c r="F13" s="177" t="s">
        <v>91</v>
      </c>
      <c r="G13" s="177" t="s">
        <v>331</v>
      </c>
      <c r="H13" s="278" t="s">
        <v>721</v>
      </c>
      <c r="I13" s="278" t="s">
        <v>722</v>
      </c>
      <c r="J13" s="178" t="s">
        <v>91</v>
      </c>
      <c r="K13" s="70" t="s">
        <v>331</v>
      </c>
      <c r="L13" s="70" t="s">
        <v>721</v>
      </c>
      <c r="M13" s="70" t="s">
        <v>722</v>
      </c>
      <c r="N13" s="67"/>
      <c r="O13" s="67"/>
    </row>
    <row r="14" spans="1:15" ht="24.95" customHeight="1" x14ac:dyDescent="0.25">
      <c r="A14" s="68" t="s">
        <v>98</v>
      </c>
      <c r="B14" s="62">
        <v>27076855</v>
      </c>
      <c r="C14" s="62">
        <v>31022920</v>
      </c>
      <c r="D14" s="62">
        <v>31022920</v>
      </c>
      <c r="E14" s="269">
        <f t="shared" ref="E14:E31" si="0">D14/C14*100</f>
        <v>100</v>
      </c>
      <c r="F14" s="69">
        <v>15873324</v>
      </c>
      <c r="G14" s="69">
        <v>18088609</v>
      </c>
      <c r="H14" s="69">
        <v>18088609</v>
      </c>
      <c r="I14" s="269">
        <f>H14/G14*100</f>
        <v>100</v>
      </c>
      <c r="J14" s="69">
        <f>B14+F14</f>
        <v>42950179</v>
      </c>
      <c r="K14" s="69">
        <f>C14+G14</f>
        <v>49111529</v>
      </c>
      <c r="L14" s="69">
        <f>D14+H14</f>
        <v>49111529</v>
      </c>
      <c r="M14" s="269">
        <f>L14/K14*100</f>
        <v>100</v>
      </c>
      <c r="N14" s="67"/>
      <c r="O14" s="67"/>
    </row>
    <row r="15" spans="1:15" ht="24.95" customHeight="1" x14ac:dyDescent="0.25">
      <c r="A15" s="68" t="s">
        <v>99</v>
      </c>
      <c r="B15" s="62">
        <v>5212528</v>
      </c>
      <c r="C15" s="62">
        <v>4076849</v>
      </c>
      <c r="D15" s="62">
        <v>4076849</v>
      </c>
      <c r="E15" s="269">
        <f t="shared" si="0"/>
        <v>100</v>
      </c>
      <c r="F15" s="69">
        <v>3015797</v>
      </c>
      <c r="G15" s="69">
        <v>3306829</v>
      </c>
      <c r="H15" s="69">
        <v>3306829</v>
      </c>
      <c r="I15" s="269">
        <f>H15/G15*100</f>
        <v>100</v>
      </c>
      <c r="J15" s="69">
        <f t="shared" ref="J15:J32" si="1">B15+F15</f>
        <v>8228325</v>
      </c>
      <c r="K15" s="69">
        <f t="shared" ref="J15:L32" si="2">C15+G15</f>
        <v>7383678</v>
      </c>
      <c r="L15" s="69">
        <f t="shared" si="2"/>
        <v>7383678</v>
      </c>
      <c r="M15" s="269">
        <f>L15/K15*100</f>
        <v>100</v>
      </c>
      <c r="N15" s="67"/>
      <c r="O15" s="67"/>
    </row>
    <row r="16" spans="1:15" ht="24.95" customHeight="1" x14ac:dyDescent="0.25">
      <c r="A16" s="68" t="s">
        <v>100</v>
      </c>
      <c r="B16" s="62">
        <v>20751575</v>
      </c>
      <c r="C16" s="62">
        <v>40563968</v>
      </c>
      <c r="D16" s="62">
        <v>35701720</v>
      </c>
      <c r="E16" s="269">
        <f t="shared" si="0"/>
        <v>88.013381728335844</v>
      </c>
      <c r="F16" s="69">
        <v>1908688</v>
      </c>
      <c r="G16" s="69">
        <v>2010165</v>
      </c>
      <c r="H16" s="69">
        <v>1988522</v>
      </c>
      <c r="I16" s="269">
        <f>H16/G16*100</f>
        <v>98.923322214843054</v>
      </c>
      <c r="J16" s="69">
        <f t="shared" si="1"/>
        <v>22660263</v>
      </c>
      <c r="K16" s="69">
        <f t="shared" si="2"/>
        <v>42574133</v>
      </c>
      <c r="L16" s="69">
        <f t="shared" si="2"/>
        <v>37690242</v>
      </c>
      <c r="M16" s="269">
        <f t="shared" ref="M16:M34" si="3">L16/K16*100</f>
        <v>88.528501566902136</v>
      </c>
      <c r="N16" s="67"/>
      <c r="O16" s="67"/>
    </row>
    <row r="17" spans="1:15" ht="24.95" customHeight="1" x14ac:dyDescent="0.25">
      <c r="A17" s="68" t="s">
        <v>101</v>
      </c>
      <c r="B17" s="69">
        <v>8240273</v>
      </c>
      <c r="C17" s="69">
        <v>7240273</v>
      </c>
      <c r="D17" s="69">
        <v>6014300</v>
      </c>
      <c r="E17" s="269">
        <f t="shared" si="0"/>
        <v>83.067309754756479</v>
      </c>
      <c r="F17" s="69"/>
      <c r="G17" s="69"/>
      <c r="H17" s="69"/>
      <c r="I17" s="69"/>
      <c r="J17" s="69">
        <f t="shared" si="1"/>
        <v>8240273</v>
      </c>
      <c r="K17" s="69">
        <f t="shared" si="2"/>
        <v>7240273</v>
      </c>
      <c r="L17" s="69">
        <f t="shared" si="2"/>
        <v>6014300</v>
      </c>
      <c r="M17" s="269">
        <f t="shared" si="3"/>
        <v>83.067309754756479</v>
      </c>
      <c r="N17" s="67"/>
      <c r="O17" s="67"/>
    </row>
    <row r="18" spans="1:15" ht="24.95" customHeight="1" x14ac:dyDescent="0.25">
      <c r="A18" s="68" t="s">
        <v>102</v>
      </c>
      <c r="B18" s="62">
        <v>9542808</v>
      </c>
      <c r="C18" s="62">
        <v>4373557</v>
      </c>
      <c r="D18" s="62">
        <v>3816565</v>
      </c>
      <c r="E18" s="269">
        <f t="shared" si="0"/>
        <v>87.264553771678294</v>
      </c>
      <c r="F18" s="69"/>
      <c r="G18" s="69"/>
      <c r="H18" s="69"/>
      <c r="I18" s="269"/>
      <c r="J18" s="69">
        <f t="shared" si="1"/>
        <v>9542808</v>
      </c>
      <c r="K18" s="69">
        <f t="shared" si="2"/>
        <v>4373557</v>
      </c>
      <c r="L18" s="69">
        <f t="shared" si="2"/>
        <v>3816565</v>
      </c>
      <c r="M18" s="279">
        <f t="shared" si="3"/>
        <v>87.264553771678294</v>
      </c>
      <c r="N18" s="67"/>
      <c r="O18" s="67"/>
    </row>
    <row r="19" spans="1:15" ht="24.95" customHeight="1" x14ac:dyDescent="0.25">
      <c r="A19" s="68" t="s">
        <v>103</v>
      </c>
      <c r="B19" s="62">
        <v>180340079</v>
      </c>
      <c r="C19" s="62">
        <v>224006363</v>
      </c>
      <c r="D19" s="62">
        <v>107283742</v>
      </c>
      <c r="E19" s="269">
        <f t="shared" si="0"/>
        <v>47.893167213290276</v>
      </c>
      <c r="F19" s="62"/>
      <c r="G19" s="62"/>
      <c r="H19" s="62"/>
      <c r="I19" s="269"/>
      <c r="J19" s="69">
        <f t="shared" si="1"/>
        <v>180340079</v>
      </c>
      <c r="K19" s="69">
        <f t="shared" si="2"/>
        <v>224006363</v>
      </c>
      <c r="L19" s="69">
        <f t="shared" si="2"/>
        <v>107283742</v>
      </c>
      <c r="M19" s="279">
        <f t="shared" si="3"/>
        <v>47.893167213290276</v>
      </c>
      <c r="N19" s="67"/>
      <c r="O19" s="67"/>
    </row>
    <row r="20" spans="1:15" ht="24.95" customHeight="1" x14ac:dyDescent="0.25">
      <c r="A20" s="68" t="s">
        <v>104</v>
      </c>
      <c r="B20" s="69">
        <v>44062500</v>
      </c>
      <c r="C20" s="69">
        <v>49635354</v>
      </c>
      <c r="D20" s="69">
        <v>5138831</v>
      </c>
      <c r="E20" s="279">
        <f t="shared" si="0"/>
        <v>10.353166817345556</v>
      </c>
      <c r="F20" s="69"/>
      <c r="G20" s="69"/>
      <c r="H20" s="69"/>
      <c r="I20" s="69"/>
      <c r="J20" s="69">
        <f t="shared" ref="J20" si="4">B20+F20</f>
        <v>44062500</v>
      </c>
      <c r="K20" s="69">
        <f t="shared" si="2"/>
        <v>49635354</v>
      </c>
      <c r="L20" s="69">
        <f t="shared" si="2"/>
        <v>5138831</v>
      </c>
      <c r="M20" s="279">
        <f t="shared" si="3"/>
        <v>10.353166817345556</v>
      </c>
      <c r="N20" s="67"/>
      <c r="O20" s="67"/>
    </row>
    <row r="21" spans="1:15" ht="24.95" customHeight="1" x14ac:dyDescent="0.25">
      <c r="A21" s="68" t="s">
        <v>105</v>
      </c>
      <c r="B21" s="62"/>
      <c r="C21" s="62"/>
      <c r="D21" s="62"/>
      <c r="E21" s="279"/>
      <c r="F21" s="62"/>
      <c r="G21" s="62"/>
      <c r="H21" s="62"/>
      <c r="I21" s="62"/>
      <c r="J21" s="69"/>
      <c r="K21" s="69"/>
      <c r="L21" s="68"/>
      <c r="M21" s="279"/>
      <c r="N21" s="67"/>
      <c r="O21" s="67"/>
    </row>
    <row r="22" spans="1:15" ht="24.95" customHeight="1" x14ac:dyDescent="0.25">
      <c r="A22" s="70" t="s">
        <v>97</v>
      </c>
      <c r="B22" s="59">
        <f>SUM(B14:B21)</f>
        <v>295226618</v>
      </c>
      <c r="C22" s="59">
        <f>SUM(C14:C21)</f>
        <v>360919284</v>
      </c>
      <c r="D22" s="59">
        <f>SUM(D14:D21)</f>
        <v>193054927</v>
      </c>
      <c r="E22" s="280">
        <f t="shared" si="0"/>
        <v>53.489778894718185</v>
      </c>
      <c r="F22" s="59">
        <f>SUM(F14:F21)</f>
        <v>20797809</v>
      </c>
      <c r="G22" s="59">
        <f>SUM(G14:G21)</f>
        <v>23405603</v>
      </c>
      <c r="H22" s="59">
        <f>SUM(H14:H21)</f>
        <v>23383960</v>
      </c>
      <c r="I22" s="280">
        <f>H22/G22*100</f>
        <v>99.907530688271521</v>
      </c>
      <c r="J22" s="59">
        <f t="shared" si="1"/>
        <v>316024427</v>
      </c>
      <c r="K22" s="59">
        <f t="shared" si="2"/>
        <v>384324887</v>
      </c>
      <c r="L22" s="59">
        <f t="shared" si="2"/>
        <v>216438887</v>
      </c>
      <c r="M22" s="280">
        <f t="shared" si="3"/>
        <v>56.316646233737131</v>
      </c>
      <c r="N22" s="67"/>
      <c r="O22" s="67"/>
    </row>
    <row r="23" spans="1:15" ht="24.95" customHeight="1" x14ac:dyDescent="0.25">
      <c r="A23" s="70" t="s">
        <v>106</v>
      </c>
      <c r="B23" s="69">
        <v>20392268</v>
      </c>
      <c r="C23" s="69">
        <v>51336398</v>
      </c>
      <c r="D23" s="69">
        <v>49814396</v>
      </c>
      <c r="E23" s="279">
        <f t="shared" si="0"/>
        <v>97.035238039100449</v>
      </c>
      <c r="F23" s="69"/>
      <c r="G23" s="69"/>
      <c r="H23" s="69"/>
      <c r="I23" s="69"/>
      <c r="J23" s="69">
        <v>1983768</v>
      </c>
      <c r="K23" s="69">
        <v>30461766</v>
      </c>
      <c r="L23" s="69">
        <v>30461766</v>
      </c>
      <c r="M23" s="279">
        <f t="shared" si="3"/>
        <v>100</v>
      </c>
      <c r="N23" s="67"/>
      <c r="O23" s="67"/>
    </row>
    <row r="24" spans="1:15" ht="24.95" customHeight="1" x14ac:dyDescent="0.25">
      <c r="A24" s="71" t="s">
        <v>666</v>
      </c>
      <c r="B24" s="58">
        <f>B22+B23</f>
        <v>315618886</v>
      </c>
      <c r="C24" s="58">
        <f>C22+C23</f>
        <v>412255682</v>
      </c>
      <c r="D24" s="58">
        <f>D22+D23</f>
        <v>242869323</v>
      </c>
      <c r="E24" s="281">
        <f t="shared" si="0"/>
        <v>58.912304573160498</v>
      </c>
      <c r="F24" s="58">
        <f>F22+F23</f>
        <v>20797809</v>
      </c>
      <c r="G24" s="58">
        <f>G22+G23</f>
        <v>23405603</v>
      </c>
      <c r="H24" s="58">
        <f>H22+H23</f>
        <v>23383960</v>
      </c>
      <c r="I24" s="281">
        <f>H24/G24*100</f>
        <v>99.907530688271521</v>
      </c>
      <c r="J24" s="58">
        <f>SUM(J22:J23)</f>
        <v>318008195</v>
      </c>
      <c r="K24" s="58">
        <f>SUM(K22:K23)</f>
        <v>414786653</v>
      </c>
      <c r="L24" s="58">
        <f>SUM(L22:L23)</f>
        <v>246900653</v>
      </c>
      <c r="M24" s="281">
        <f t="shared" si="3"/>
        <v>59.524734273453106</v>
      </c>
      <c r="N24" s="67"/>
      <c r="O24" s="67"/>
    </row>
    <row r="25" spans="1:15" ht="24.95" customHeight="1" x14ac:dyDescent="0.25">
      <c r="A25" s="68" t="s">
        <v>108</v>
      </c>
      <c r="B25" s="62">
        <v>73465680</v>
      </c>
      <c r="C25" s="62">
        <v>88500937</v>
      </c>
      <c r="D25" s="62">
        <v>88500937</v>
      </c>
      <c r="E25" s="279">
        <f t="shared" si="0"/>
        <v>100</v>
      </c>
      <c r="F25" s="62">
        <v>1994021</v>
      </c>
      <c r="G25" s="62">
        <v>3674381</v>
      </c>
      <c r="H25" s="62">
        <v>3674381</v>
      </c>
      <c r="I25" s="279"/>
      <c r="J25" s="69">
        <f t="shared" si="2"/>
        <v>75459701</v>
      </c>
      <c r="K25" s="69">
        <f t="shared" si="2"/>
        <v>92175318</v>
      </c>
      <c r="L25" s="69">
        <f t="shared" si="2"/>
        <v>92175318</v>
      </c>
      <c r="M25" s="279">
        <f t="shared" si="3"/>
        <v>100</v>
      </c>
      <c r="N25" s="67"/>
      <c r="O25" s="67"/>
    </row>
    <row r="26" spans="1:15" ht="24.95" customHeight="1" x14ac:dyDescent="0.25">
      <c r="A26" s="68" t="s">
        <v>109</v>
      </c>
      <c r="B26" s="69"/>
      <c r="C26" s="69">
        <v>45909503</v>
      </c>
      <c r="D26" s="69">
        <v>45909503</v>
      </c>
      <c r="E26" s="279">
        <f t="shared" si="0"/>
        <v>100</v>
      </c>
      <c r="F26" s="69"/>
      <c r="G26" s="69"/>
      <c r="H26" s="69"/>
      <c r="I26" s="279"/>
      <c r="J26" s="69"/>
      <c r="K26" s="69">
        <f t="shared" si="2"/>
        <v>45909503</v>
      </c>
      <c r="L26" s="69">
        <f t="shared" si="2"/>
        <v>45909503</v>
      </c>
      <c r="M26" s="279">
        <f t="shared" si="3"/>
        <v>100</v>
      </c>
      <c r="N26" s="67"/>
      <c r="O26" s="67"/>
    </row>
    <row r="27" spans="1:15" ht="24.95" customHeight="1" x14ac:dyDescent="0.25">
      <c r="A27" s="68" t="s">
        <v>110</v>
      </c>
      <c r="B27" s="62">
        <v>7950000</v>
      </c>
      <c r="C27" s="62">
        <v>7950000</v>
      </c>
      <c r="D27" s="62">
        <v>10420384</v>
      </c>
      <c r="E27" s="279">
        <f t="shared" si="0"/>
        <v>131.07401257861636</v>
      </c>
      <c r="F27" s="69"/>
      <c r="G27" s="69"/>
      <c r="H27" s="69"/>
      <c r="I27" s="279"/>
      <c r="J27" s="69">
        <f t="shared" si="1"/>
        <v>7950000</v>
      </c>
      <c r="K27" s="69">
        <f t="shared" si="2"/>
        <v>7950000</v>
      </c>
      <c r="L27" s="69">
        <f t="shared" si="2"/>
        <v>10420384</v>
      </c>
      <c r="M27" s="279">
        <f t="shared" si="3"/>
        <v>131.07401257861636</v>
      </c>
      <c r="N27" s="67"/>
      <c r="O27" s="67"/>
    </row>
    <row r="28" spans="1:15" ht="24.95" customHeight="1" x14ac:dyDescent="0.25">
      <c r="A28" s="68" t="s">
        <v>111</v>
      </c>
      <c r="B28" s="69">
        <v>1873570</v>
      </c>
      <c r="C28" s="69">
        <v>5232688</v>
      </c>
      <c r="D28" s="69">
        <v>5993983</v>
      </c>
      <c r="E28" s="279">
        <f t="shared" si="0"/>
        <v>114.5488322636473</v>
      </c>
      <c r="F28" s="69">
        <v>20000</v>
      </c>
      <c r="G28" s="69">
        <v>3304</v>
      </c>
      <c r="H28" s="69">
        <v>3304</v>
      </c>
      <c r="I28" s="279">
        <f t="shared" ref="I28:I32" si="5">H28/G28*100</f>
        <v>100</v>
      </c>
      <c r="J28" s="69">
        <f t="shared" si="1"/>
        <v>1893570</v>
      </c>
      <c r="K28" s="69">
        <f t="shared" si="2"/>
        <v>5235992</v>
      </c>
      <c r="L28" s="69">
        <f t="shared" si="2"/>
        <v>5997287</v>
      </c>
      <c r="M28" s="279">
        <f t="shared" si="3"/>
        <v>114.53965170305838</v>
      </c>
      <c r="N28" s="67"/>
      <c r="O28" s="67"/>
    </row>
    <row r="29" spans="1:15" ht="24.95" customHeight="1" x14ac:dyDescent="0.25">
      <c r="A29" s="68" t="s">
        <v>112</v>
      </c>
      <c r="B29" s="69"/>
      <c r="C29" s="69"/>
      <c r="D29" s="69">
        <v>300000</v>
      </c>
      <c r="E29" s="279">
        <v>0</v>
      </c>
      <c r="F29" s="69"/>
      <c r="G29" s="69"/>
      <c r="H29" s="69"/>
      <c r="I29" s="279"/>
      <c r="J29" s="69">
        <f t="shared" si="1"/>
        <v>0</v>
      </c>
      <c r="K29" s="69">
        <f t="shared" si="2"/>
        <v>0</v>
      </c>
      <c r="L29" s="69">
        <f t="shared" si="2"/>
        <v>300000</v>
      </c>
      <c r="M29" s="279">
        <v>0</v>
      </c>
      <c r="N29" s="67"/>
      <c r="O29" s="67"/>
    </row>
    <row r="30" spans="1:15" ht="24.95" customHeight="1" x14ac:dyDescent="0.25">
      <c r="A30" s="68" t="s">
        <v>113</v>
      </c>
      <c r="B30" s="62">
        <v>20000</v>
      </c>
      <c r="C30" s="62">
        <v>20000</v>
      </c>
      <c r="D30" s="62">
        <v>13000</v>
      </c>
      <c r="E30" s="279">
        <f t="shared" si="0"/>
        <v>65</v>
      </c>
      <c r="F30" s="69"/>
      <c r="G30" s="69"/>
      <c r="H30" s="69"/>
      <c r="I30" s="279"/>
      <c r="J30" s="69">
        <f t="shared" si="1"/>
        <v>20000</v>
      </c>
      <c r="K30" s="69">
        <f t="shared" si="2"/>
        <v>20000</v>
      </c>
      <c r="L30" s="69">
        <f t="shared" si="2"/>
        <v>13000</v>
      </c>
      <c r="M30" s="279">
        <f t="shared" si="3"/>
        <v>65</v>
      </c>
      <c r="N30" s="67"/>
      <c r="O30" s="67"/>
    </row>
    <row r="31" spans="1:15" ht="24.95" customHeight="1" x14ac:dyDescent="0.25">
      <c r="A31" s="68" t="s">
        <v>114</v>
      </c>
      <c r="B31" s="69">
        <v>80000</v>
      </c>
      <c r="C31" s="69">
        <v>80000</v>
      </c>
      <c r="D31" s="69">
        <v>60000</v>
      </c>
      <c r="E31" s="279">
        <f t="shared" si="0"/>
        <v>75</v>
      </c>
      <c r="F31" s="69"/>
      <c r="G31" s="69"/>
      <c r="H31" s="69"/>
      <c r="I31" s="279"/>
      <c r="J31" s="69">
        <f t="shared" si="1"/>
        <v>80000</v>
      </c>
      <c r="K31" s="69">
        <f t="shared" si="2"/>
        <v>80000</v>
      </c>
      <c r="L31" s="69">
        <f t="shared" si="2"/>
        <v>60000</v>
      </c>
      <c r="M31" s="279">
        <f t="shared" si="3"/>
        <v>75</v>
      </c>
      <c r="N31" s="67"/>
      <c r="O31" s="67"/>
    </row>
    <row r="32" spans="1:15" ht="24.95" customHeight="1" x14ac:dyDescent="0.25">
      <c r="A32" s="70" t="s">
        <v>107</v>
      </c>
      <c r="B32" s="59">
        <f>SUM(B25:B31)</f>
        <v>83389250</v>
      </c>
      <c r="C32" s="59">
        <f>SUM(C25:C31)</f>
        <v>147693128</v>
      </c>
      <c r="D32" s="59">
        <f>SUM(D25:D31)</f>
        <v>151197807</v>
      </c>
      <c r="E32" s="280">
        <f>D32/C32*100</f>
        <v>102.37294655984266</v>
      </c>
      <c r="F32" s="59">
        <f>SUM(F25:F31)</f>
        <v>2014021</v>
      </c>
      <c r="G32" s="59">
        <f>SUM(G25:G31)</f>
        <v>3677685</v>
      </c>
      <c r="H32" s="59">
        <f>SUM(H25:H31)</f>
        <v>3677685</v>
      </c>
      <c r="I32" s="280">
        <f t="shared" si="5"/>
        <v>100</v>
      </c>
      <c r="J32" s="59">
        <f t="shared" si="1"/>
        <v>85403271</v>
      </c>
      <c r="K32" s="59">
        <f t="shared" si="2"/>
        <v>151370813</v>
      </c>
      <c r="L32" s="59">
        <f t="shared" si="2"/>
        <v>154875492</v>
      </c>
      <c r="M32" s="280">
        <f t="shared" si="3"/>
        <v>102.31529376802646</v>
      </c>
      <c r="N32" s="67"/>
      <c r="O32" s="67"/>
    </row>
    <row r="33" spans="1:15" ht="24.95" customHeight="1" x14ac:dyDescent="0.25">
      <c r="A33" s="70" t="s">
        <v>115</v>
      </c>
      <c r="B33" s="62">
        <v>232229636</v>
      </c>
      <c r="C33" s="62">
        <v>264562554</v>
      </c>
      <c r="D33" s="62">
        <v>263040552</v>
      </c>
      <c r="E33" s="279">
        <f>D33/C33*100</f>
        <v>99.424709968592154</v>
      </c>
      <c r="F33" s="69">
        <v>18783788</v>
      </c>
      <c r="G33" s="69">
        <v>19727918</v>
      </c>
      <c r="H33" s="69">
        <v>19727918</v>
      </c>
      <c r="I33" s="279">
        <f>H33/G33*100</f>
        <v>100</v>
      </c>
      <c r="J33" s="69">
        <v>232604924</v>
      </c>
      <c r="K33" s="69">
        <v>263415840</v>
      </c>
      <c r="L33" s="69">
        <v>263415840</v>
      </c>
      <c r="M33" s="279">
        <f t="shared" si="3"/>
        <v>100</v>
      </c>
      <c r="N33" s="67"/>
      <c r="O33" s="67"/>
    </row>
    <row r="34" spans="1:15" ht="24.95" customHeight="1" x14ac:dyDescent="0.25">
      <c r="A34" s="71" t="s">
        <v>667</v>
      </c>
      <c r="B34" s="58">
        <f>B32+B33</f>
        <v>315618886</v>
      </c>
      <c r="C34" s="58">
        <f>C32+C33</f>
        <v>412255682</v>
      </c>
      <c r="D34" s="58">
        <f>D32+D33</f>
        <v>414238359</v>
      </c>
      <c r="E34" s="281">
        <f>D34/C34*100</f>
        <v>100.48093382009469</v>
      </c>
      <c r="F34" s="58">
        <f>F32+F33</f>
        <v>20797809</v>
      </c>
      <c r="G34" s="58">
        <f>G32+G33</f>
        <v>23405603</v>
      </c>
      <c r="H34" s="58">
        <f>H32+H33</f>
        <v>23405603</v>
      </c>
      <c r="I34" s="281">
        <f>H34/G34*100</f>
        <v>100</v>
      </c>
      <c r="J34" s="58">
        <f>SUM(J32:J33)</f>
        <v>318008195</v>
      </c>
      <c r="K34" s="58">
        <f>SUM(K32:K33)</f>
        <v>414786653</v>
      </c>
      <c r="L34" s="58">
        <f>SUM(L32:L33)</f>
        <v>418291332</v>
      </c>
      <c r="M34" s="281">
        <f t="shared" si="3"/>
        <v>100.84493533594969</v>
      </c>
      <c r="N34" s="67"/>
      <c r="O34" s="67"/>
    </row>
    <row r="35" spans="1:15" ht="24.95" customHeight="1" x14ac:dyDescent="0.25">
      <c r="A35" s="67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67"/>
      <c r="M35" s="67"/>
      <c r="N35" s="67"/>
      <c r="O35" s="67"/>
    </row>
    <row r="36" spans="1:15" ht="24.95" customHeight="1" x14ac:dyDescent="0.25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67"/>
      <c r="M36" s="67"/>
      <c r="N36" s="67"/>
      <c r="O36" s="67"/>
    </row>
    <row r="37" spans="1:15" ht="24.95" customHeight="1" x14ac:dyDescent="0.25">
      <c r="A37" s="67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67"/>
      <c r="M37" s="67"/>
      <c r="N37" s="67"/>
      <c r="O37" s="67"/>
    </row>
    <row r="38" spans="1:15" ht="24.95" customHeight="1" x14ac:dyDescent="0.25">
      <c r="A38" s="67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67"/>
      <c r="M38" s="67"/>
      <c r="N38" s="67"/>
      <c r="O38" s="67"/>
    </row>
    <row r="39" spans="1:15" ht="24.95" customHeight="1" x14ac:dyDescent="0.25">
      <c r="A39" s="67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67"/>
      <c r="M39" s="67"/>
      <c r="N39" s="67"/>
      <c r="O39" s="67"/>
    </row>
    <row r="40" spans="1:15" x14ac:dyDescent="0.25">
      <c r="A40" s="67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67"/>
      <c r="M40" s="67"/>
      <c r="N40" s="67"/>
      <c r="O40" s="67"/>
    </row>
    <row r="41" spans="1:15" x14ac:dyDescent="0.25">
      <c r="A41" s="67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67"/>
      <c r="M41" s="67"/>
      <c r="N41" s="67"/>
      <c r="O41" s="67"/>
    </row>
    <row r="42" spans="1:15" x14ac:dyDescent="0.25">
      <c r="J42" s="57"/>
      <c r="K42" s="57"/>
    </row>
    <row r="43" spans="1:15" x14ac:dyDescent="0.25">
      <c r="J43" s="57"/>
      <c r="K43" s="57"/>
    </row>
    <row r="44" spans="1:15" x14ac:dyDescent="0.25">
      <c r="J44" s="57"/>
      <c r="K44" s="57"/>
    </row>
    <row r="45" spans="1:15" x14ac:dyDescent="0.25">
      <c r="J45" s="57"/>
      <c r="K45" s="57"/>
    </row>
    <row r="46" spans="1:15" x14ac:dyDescent="0.25">
      <c r="J46" s="57"/>
      <c r="K46" s="57"/>
    </row>
  </sheetData>
  <mergeCells count="8">
    <mergeCell ref="B12:E12"/>
    <mergeCell ref="F12:I12"/>
    <mergeCell ref="J12:M12"/>
    <mergeCell ref="A1:K1"/>
    <mergeCell ref="A2:K2"/>
    <mergeCell ref="A4:K4"/>
    <mergeCell ref="A5:K5"/>
    <mergeCell ref="B3:F3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3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34"/>
  <sheetViews>
    <sheetView zoomScaleNormal="100" workbookViewId="0">
      <selection activeCell="B2" sqref="B2:I2"/>
    </sheetView>
  </sheetViews>
  <sheetFormatPr defaultColWidth="9.140625" defaultRowHeight="15.75" x14ac:dyDescent="0.25"/>
  <cols>
    <col min="1" max="1" width="8.140625" style="294" customWidth="1"/>
    <col min="2" max="2" width="82" style="294" customWidth="1"/>
    <col min="3" max="9" width="19.140625" style="294" customWidth="1"/>
    <col min="10" max="16384" width="9.140625" style="294"/>
  </cols>
  <sheetData>
    <row r="2" spans="1:11" ht="20.25" x14ac:dyDescent="0.3">
      <c r="B2" s="548" t="s">
        <v>1011</v>
      </c>
      <c r="C2" s="548"/>
      <c r="D2" s="548"/>
      <c r="E2" s="548"/>
      <c r="F2" s="548"/>
      <c r="G2" s="548"/>
      <c r="H2" s="548"/>
      <c r="I2" s="548"/>
    </row>
    <row r="4" spans="1:11" x14ac:dyDescent="0.25">
      <c r="A4" s="550" t="s">
        <v>989</v>
      </c>
      <c r="B4" s="550"/>
      <c r="C4" s="550"/>
      <c r="D4" s="550"/>
      <c r="E4" s="550"/>
      <c r="F4" s="550"/>
      <c r="G4" s="550"/>
      <c r="H4" s="550"/>
      <c r="I4" s="550"/>
    </row>
    <row r="5" spans="1:11" x14ac:dyDescent="0.25">
      <c r="A5" s="550"/>
      <c r="B5" s="550"/>
      <c r="C5" s="550"/>
      <c r="D5" s="550"/>
      <c r="E5" s="550"/>
      <c r="F5" s="550"/>
      <c r="G5" s="550"/>
      <c r="H5" s="550"/>
      <c r="I5" s="550"/>
    </row>
    <row r="6" spans="1:11" x14ac:dyDescent="0.25">
      <c r="A6" s="553" t="s">
        <v>986</v>
      </c>
      <c r="B6" s="553"/>
      <c r="C6" s="553"/>
      <c r="D6" s="553"/>
      <c r="E6" s="553"/>
      <c r="F6" s="553"/>
      <c r="G6" s="553"/>
      <c r="H6" s="553"/>
      <c r="I6" s="553"/>
    </row>
    <row r="7" spans="1:11" ht="40.5" customHeight="1" thickBot="1" x14ac:dyDescent="0.3">
      <c r="A7" s="551" t="s">
        <v>991</v>
      </c>
      <c r="B7" s="552"/>
      <c r="C7" s="552"/>
      <c r="D7" s="552"/>
      <c r="E7" s="552"/>
      <c r="F7" s="552"/>
      <c r="G7" s="552"/>
      <c r="H7" s="552"/>
      <c r="I7" s="552"/>
    </row>
    <row r="8" spans="1:11" s="301" customFormat="1" ht="63.75" thickBot="1" x14ac:dyDescent="0.3">
      <c r="A8" s="297"/>
      <c r="B8" s="298" t="s">
        <v>37</v>
      </c>
      <c r="C8" s="299" t="s">
        <v>622</v>
      </c>
      <c r="D8" s="299" t="s">
        <v>623</v>
      </c>
      <c r="E8" s="299" t="s">
        <v>631</v>
      </c>
      <c r="F8" s="299" t="s">
        <v>632</v>
      </c>
      <c r="G8" s="299" t="s">
        <v>633</v>
      </c>
      <c r="H8" s="299" t="s">
        <v>634</v>
      </c>
      <c r="I8" s="300" t="s">
        <v>635</v>
      </c>
    </row>
    <row r="9" spans="1:11" x14ac:dyDescent="0.25">
      <c r="A9" s="302" t="s">
        <v>558</v>
      </c>
      <c r="B9" s="303" t="s">
        <v>636</v>
      </c>
      <c r="C9" s="304">
        <v>941200</v>
      </c>
      <c r="D9" s="304">
        <v>326405711</v>
      </c>
      <c r="E9" s="304">
        <v>43560792</v>
      </c>
      <c r="F9" s="304">
        <v>355880</v>
      </c>
      <c r="G9" s="304">
        <v>5666400</v>
      </c>
      <c r="H9" s="304">
        <v>0</v>
      </c>
      <c r="I9" s="305">
        <f>C9+D9+E9+F9+G9+H9</f>
        <v>376929983</v>
      </c>
    </row>
    <row r="10" spans="1:11" x14ac:dyDescent="0.25">
      <c r="A10" s="306" t="s">
        <v>559</v>
      </c>
      <c r="B10" s="307" t="s">
        <v>637</v>
      </c>
      <c r="C10" s="308">
        <v>0</v>
      </c>
      <c r="D10" s="308">
        <v>0</v>
      </c>
      <c r="E10" s="308">
        <v>0</v>
      </c>
      <c r="F10" s="308">
        <v>0</v>
      </c>
      <c r="G10" s="308">
        <v>84412908</v>
      </c>
      <c r="H10" s="308">
        <v>0</v>
      </c>
      <c r="I10" s="305">
        <f t="shared" ref="I10:I15" si="0">C10+D10+E10+F10+G10+H10</f>
        <v>84412908</v>
      </c>
    </row>
    <row r="11" spans="1:11" x14ac:dyDescent="0.25">
      <c r="A11" s="306" t="s">
        <v>560</v>
      </c>
      <c r="B11" s="307" t="s">
        <v>638</v>
      </c>
      <c r="C11" s="308">
        <v>0</v>
      </c>
      <c r="D11" s="308">
        <v>0</v>
      </c>
      <c r="E11" s="308">
        <v>0</v>
      </c>
      <c r="F11" s="308">
        <v>0</v>
      </c>
      <c r="G11" s="308">
        <v>4030182</v>
      </c>
      <c r="H11" s="308">
        <v>0</v>
      </c>
      <c r="I11" s="305">
        <f t="shared" si="0"/>
        <v>4030182</v>
      </c>
    </row>
    <row r="12" spans="1:11" x14ac:dyDescent="0.25">
      <c r="A12" s="306" t="s">
        <v>561</v>
      </c>
      <c r="B12" s="307" t="s">
        <v>639</v>
      </c>
      <c r="C12" s="308">
        <v>0</v>
      </c>
      <c r="D12" s="308">
        <v>80708124</v>
      </c>
      <c r="E12" s="308">
        <v>3433184</v>
      </c>
      <c r="F12" s="308">
        <v>0</v>
      </c>
      <c r="G12" s="308">
        <v>0</v>
      </c>
      <c r="H12" s="308">
        <v>0</v>
      </c>
      <c r="I12" s="305">
        <f t="shared" si="0"/>
        <v>84141308</v>
      </c>
    </row>
    <row r="13" spans="1:11" x14ac:dyDescent="0.25">
      <c r="A13" s="306" t="s">
        <v>562</v>
      </c>
      <c r="B13" s="307" t="s">
        <v>640</v>
      </c>
      <c r="C13" s="308">
        <v>0</v>
      </c>
      <c r="D13" s="308">
        <v>0</v>
      </c>
      <c r="E13" s="308">
        <v>0</v>
      </c>
      <c r="F13" s="308">
        <v>0</v>
      </c>
      <c r="G13" s="308">
        <v>0</v>
      </c>
      <c r="H13" s="308">
        <v>0</v>
      </c>
      <c r="I13" s="305">
        <f t="shared" si="0"/>
        <v>0</v>
      </c>
    </row>
    <row r="14" spans="1:11" x14ac:dyDescent="0.25">
      <c r="A14" s="306" t="s">
        <v>563</v>
      </c>
      <c r="B14" s="307" t="s">
        <v>641</v>
      </c>
      <c r="C14" s="308">
        <v>0</v>
      </c>
      <c r="D14" s="308">
        <v>0</v>
      </c>
      <c r="E14" s="308">
        <v>0</v>
      </c>
      <c r="F14" s="308">
        <v>0</v>
      </c>
      <c r="G14" s="308">
        <v>0</v>
      </c>
      <c r="H14" s="308">
        <v>0</v>
      </c>
      <c r="I14" s="305">
        <f t="shared" si="0"/>
        <v>0</v>
      </c>
    </row>
    <row r="15" spans="1:11" x14ac:dyDescent="0.25">
      <c r="A15" s="306" t="s">
        <v>564</v>
      </c>
      <c r="B15" s="307" t="s">
        <v>642</v>
      </c>
      <c r="C15" s="308">
        <v>0</v>
      </c>
      <c r="D15" s="308">
        <v>3284000</v>
      </c>
      <c r="E15" s="308">
        <v>4845905</v>
      </c>
      <c r="F15" s="308">
        <v>0</v>
      </c>
      <c r="G15" s="308">
        <v>40000</v>
      </c>
      <c r="H15" s="308">
        <v>0</v>
      </c>
      <c r="I15" s="305">
        <f t="shared" si="0"/>
        <v>8169905</v>
      </c>
    </row>
    <row r="16" spans="1:11" x14ac:dyDescent="0.25">
      <c r="A16" s="309" t="s">
        <v>565</v>
      </c>
      <c r="B16" s="310" t="s">
        <v>643</v>
      </c>
      <c r="C16" s="311">
        <f>SUM(C10:C15)</f>
        <v>0</v>
      </c>
      <c r="D16" s="311">
        <f>SUM(D10:D15)</f>
        <v>83992124</v>
      </c>
      <c r="E16" s="311">
        <f>SUM(E10:E15)</f>
        <v>8279089</v>
      </c>
      <c r="F16" s="311">
        <f t="shared" ref="F16:G16" si="1">SUM(F10:F15)</f>
        <v>0</v>
      </c>
      <c r="G16" s="311">
        <f t="shared" si="1"/>
        <v>88483090</v>
      </c>
      <c r="H16" s="311">
        <f>SUM(H10:H15)</f>
        <v>0</v>
      </c>
      <c r="I16" s="305">
        <f t="shared" ref="I16:I34" si="2">C16+D16+E16+F16+G16+H16</f>
        <v>180754303</v>
      </c>
      <c r="K16" s="294" t="s">
        <v>782</v>
      </c>
    </row>
    <row r="17" spans="1:9" x14ac:dyDescent="0.25">
      <c r="A17" s="306" t="s">
        <v>566</v>
      </c>
      <c r="B17" s="307" t="s">
        <v>644</v>
      </c>
      <c r="C17" s="308">
        <v>0</v>
      </c>
      <c r="D17" s="308">
        <v>0</v>
      </c>
      <c r="E17" s="308">
        <v>5856190</v>
      </c>
      <c r="F17" s="308">
        <v>0</v>
      </c>
      <c r="G17" s="308">
        <v>0</v>
      </c>
      <c r="H17" s="308">
        <v>0</v>
      </c>
      <c r="I17" s="305">
        <f t="shared" si="2"/>
        <v>5856190</v>
      </c>
    </row>
    <row r="18" spans="1:9" x14ac:dyDescent="0.25">
      <c r="A18" s="306" t="s">
        <v>567</v>
      </c>
      <c r="B18" s="307" t="s">
        <v>645</v>
      </c>
      <c r="C18" s="308">
        <v>0</v>
      </c>
      <c r="D18" s="308">
        <v>0</v>
      </c>
      <c r="E18" s="308">
        <v>0</v>
      </c>
      <c r="F18" s="308">
        <v>0</v>
      </c>
      <c r="G18" s="308">
        <v>0</v>
      </c>
      <c r="H18" s="308">
        <v>0</v>
      </c>
      <c r="I18" s="357">
        <f t="shared" si="2"/>
        <v>0</v>
      </c>
    </row>
    <row r="19" spans="1:9" x14ac:dyDescent="0.25">
      <c r="A19" s="306" t="s">
        <v>568</v>
      </c>
      <c r="B19" s="307" t="s">
        <v>646</v>
      </c>
      <c r="C19" s="308">
        <v>0</v>
      </c>
      <c r="D19" s="308">
        <v>0</v>
      </c>
      <c r="E19" s="308">
        <v>0</v>
      </c>
      <c r="F19" s="308">
        <v>0</v>
      </c>
      <c r="G19" s="308">
        <v>0</v>
      </c>
      <c r="H19" s="308">
        <v>0</v>
      </c>
      <c r="I19" s="357">
        <f t="shared" si="2"/>
        <v>0</v>
      </c>
    </row>
    <row r="20" spans="1:9" ht="31.5" x14ac:dyDescent="0.25">
      <c r="A20" s="306" t="s">
        <v>569</v>
      </c>
      <c r="B20" s="307" t="s">
        <v>647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57">
        <f t="shared" si="2"/>
        <v>0</v>
      </c>
    </row>
    <row r="21" spans="1:9" x14ac:dyDescent="0.25">
      <c r="A21" s="306" t="s">
        <v>570</v>
      </c>
      <c r="B21" s="307" t="s">
        <v>648</v>
      </c>
      <c r="C21" s="308">
        <v>0</v>
      </c>
      <c r="D21" s="308">
        <v>3284000</v>
      </c>
      <c r="E21" s="308">
        <v>340631</v>
      </c>
      <c r="F21" s="308">
        <v>0</v>
      </c>
      <c r="G21" s="308">
        <v>84249308</v>
      </c>
      <c r="H21" s="308">
        <v>0</v>
      </c>
      <c r="I21" s="357">
        <f t="shared" si="2"/>
        <v>87873939</v>
      </c>
    </row>
    <row r="22" spans="1:9" x14ac:dyDescent="0.25">
      <c r="A22" s="309" t="s">
        <v>571</v>
      </c>
      <c r="B22" s="310" t="s">
        <v>649</v>
      </c>
      <c r="C22" s="311">
        <f t="shared" ref="C22:H22" si="3">SUM(C17:C21)</f>
        <v>0</v>
      </c>
      <c r="D22" s="311">
        <f t="shared" si="3"/>
        <v>3284000</v>
      </c>
      <c r="E22" s="311">
        <f t="shared" si="3"/>
        <v>6196821</v>
      </c>
      <c r="F22" s="311">
        <f t="shared" si="3"/>
        <v>0</v>
      </c>
      <c r="G22" s="311">
        <f t="shared" si="3"/>
        <v>84249308</v>
      </c>
      <c r="H22" s="311">
        <f t="shared" si="3"/>
        <v>0</v>
      </c>
      <c r="I22" s="357">
        <f t="shared" si="2"/>
        <v>93730129</v>
      </c>
    </row>
    <row r="23" spans="1:9" x14ac:dyDescent="0.25">
      <c r="A23" s="309" t="s">
        <v>572</v>
      </c>
      <c r="B23" s="310" t="s">
        <v>650</v>
      </c>
      <c r="C23" s="311">
        <f t="shared" ref="C23:G23" si="4">C9+C16-C22</f>
        <v>941200</v>
      </c>
      <c r="D23" s="311">
        <f t="shared" si="4"/>
        <v>407113835</v>
      </c>
      <c r="E23" s="311">
        <f t="shared" si="4"/>
        <v>45643060</v>
      </c>
      <c r="F23" s="311">
        <f t="shared" si="4"/>
        <v>355880</v>
      </c>
      <c r="G23" s="311">
        <f t="shared" si="4"/>
        <v>9900182</v>
      </c>
      <c r="H23" s="311">
        <f>H9+H16-H22</f>
        <v>0</v>
      </c>
      <c r="I23" s="305">
        <f t="shared" si="2"/>
        <v>463954157</v>
      </c>
    </row>
    <row r="24" spans="1:9" x14ac:dyDescent="0.25">
      <c r="A24" s="309" t="s">
        <v>573</v>
      </c>
      <c r="B24" s="310" t="s">
        <v>651</v>
      </c>
      <c r="C24" s="311">
        <v>941200</v>
      </c>
      <c r="D24" s="311">
        <v>30379195</v>
      </c>
      <c r="E24" s="311">
        <v>22580710</v>
      </c>
      <c r="F24" s="311">
        <v>0</v>
      </c>
      <c r="G24" s="311">
        <v>0</v>
      </c>
      <c r="H24" s="311">
        <v>0</v>
      </c>
      <c r="I24" s="305">
        <f t="shared" si="2"/>
        <v>53901105</v>
      </c>
    </row>
    <row r="25" spans="1:9" x14ac:dyDescent="0.25">
      <c r="A25" s="306" t="s">
        <v>574</v>
      </c>
      <c r="B25" s="307" t="s">
        <v>652</v>
      </c>
      <c r="C25" s="308">
        <v>0</v>
      </c>
      <c r="D25" s="308">
        <v>8433164</v>
      </c>
      <c r="E25" s="308">
        <v>5565227</v>
      </c>
      <c r="F25" s="308">
        <v>0</v>
      </c>
      <c r="G25" s="308">
        <v>0</v>
      </c>
      <c r="H25" s="308">
        <v>0</v>
      </c>
      <c r="I25" s="305">
        <f t="shared" si="2"/>
        <v>13998391</v>
      </c>
    </row>
    <row r="26" spans="1:9" x14ac:dyDescent="0.25">
      <c r="A26" s="306" t="s">
        <v>575</v>
      </c>
      <c r="B26" s="307" t="s">
        <v>653</v>
      </c>
      <c r="C26" s="308">
        <v>0</v>
      </c>
      <c r="D26" s="308">
        <v>457641</v>
      </c>
      <c r="E26" s="308"/>
      <c r="F26" s="308">
        <v>0</v>
      </c>
      <c r="G26" s="308">
        <v>0</v>
      </c>
      <c r="H26" s="308">
        <v>0</v>
      </c>
      <c r="I26" s="305">
        <f t="shared" si="2"/>
        <v>457641</v>
      </c>
    </row>
    <row r="27" spans="1:9" x14ac:dyDescent="0.25">
      <c r="A27" s="309" t="s">
        <v>576</v>
      </c>
      <c r="B27" s="310" t="s">
        <v>654</v>
      </c>
      <c r="C27" s="311">
        <f t="shared" ref="C27:H27" si="5">C24+C25-C26</f>
        <v>941200</v>
      </c>
      <c r="D27" s="311">
        <f t="shared" si="5"/>
        <v>38354718</v>
      </c>
      <c r="E27" s="311">
        <f t="shared" si="5"/>
        <v>28145937</v>
      </c>
      <c r="F27" s="311">
        <f t="shared" si="5"/>
        <v>0</v>
      </c>
      <c r="G27" s="311">
        <f t="shared" si="5"/>
        <v>0</v>
      </c>
      <c r="H27" s="311">
        <f t="shared" si="5"/>
        <v>0</v>
      </c>
      <c r="I27" s="305">
        <f t="shared" si="2"/>
        <v>67441855</v>
      </c>
    </row>
    <row r="28" spans="1:9" x14ac:dyDescent="0.25">
      <c r="A28" s="309" t="s">
        <v>577</v>
      </c>
      <c r="B28" s="310" t="s">
        <v>655</v>
      </c>
      <c r="C28" s="311">
        <v>0</v>
      </c>
      <c r="D28" s="311">
        <v>0</v>
      </c>
      <c r="E28" s="311">
        <v>0</v>
      </c>
      <c r="F28" s="311">
        <v>0</v>
      </c>
      <c r="G28" s="311">
        <v>0</v>
      </c>
      <c r="H28" s="311">
        <v>0</v>
      </c>
      <c r="I28" s="305">
        <f t="shared" si="2"/>
        <v>0</v>
      </c>
    </row>
    <row r="29" spans="1:9" x14ac:dyDescent="0.25">
      <c r="A29" s="306" t="s">
        <v>578</v>
      </c>
      <c r="B29" s="307" t="s">
        <v>656</v>
      </c>
      <c r="C29" s="308">
        <v>0</v>
      </c>
      <c r="D29" s="308">
        <v>0</v>
      </c>
      <c r="E29" s="308">
        <v>0</v>
      </c>
      <c r="F29" s="308">
        <v>0</v>
      </c>
      <c r="G29" s="308">
        <v>0</v>
      </c>
      <c r="H29" s="308">
        <v>0</v>
      </c>
      <c r="I29" s="305">
        <f t="shared" si="2"/>
        <v>0</v>
      </c>
    </row>
    <row r="30" spans="1:9" x14ac:dyDescent="0.25">
      <c r="A30" s="306" t="s">
        <v>579</v>
      </c>
      <c r="B30" s="307" t="s">
        <v>657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5">
        <f t="shared" si="2"/>
        <v>0</v>
      </c>
    </row>
    <row r="31" spans="1:9" x14ac:dyDescent="0.25">
      <c r="A31" s="306" t="s">
        <v>580</v>
      </c>
      <c r="B31" s="307" t="s">
        <v>658</v>
      </c>
      <c r="C31" s="308">
        <v>0</v>
      </c>
      <c r="D31" s="308">
        <v>0</v>
      </c>
      <c r="E31" s="308">
        <v>0</v>
      </c>
      <c r="F31" s="308">
        <v>0</v>
      </c>
      <c r="G31" s="308">
        <v>0</v>
      </c>
      <c r="H31" s="308">
        <v>0</v>
      </c>
      <c r="I31" s="305">
        <f t="shared" si="2"/>
        <v>0</v>
      </c>
    </row>
    <row r="32" spans="1:9" ht="16.5" thickBot="1" x14ac:dyDescent="0.3">
      <c r="A32" s="312" t="s">
        <v>581</v>
      </c>
      <c r="B32" s="313" t="s">
        <v>659</v>
      </c>
      <c r="C32" s="314">
        <f t="shared" ref="C32:H32" si="6">C27+C31</f>
        <v>941200</v>
      </c>
      <c r="D32" s="314">
        <f t="shared" si="6"/>
        <v>38354718</v>
      </c>
      <c r="E32" s="314">
        <f t="shared" si="6"/>
        <v>28145937</v>
      </c>
      <c r="F32" s="314">
        <f t="shared" si="6"/>
        <v>0</v>
      </c>
      <c r="G32" s="314">
        <f t="shared" si="6"/>
        <v>0</v>
      </c>
      <c r="H32" s="314">
        <f t="shared" si="6"/>
        <v>0</v>
      </c>
      <c r="I32" s="475">
        <f t="shared" si="2"/>
        <v>67441855</v>
      </c>
    </row>
    <row r="33" spans="1:9" s="318" customFormat="1" ht="34.5" customHeight="1" thickBot="1" x14ac:dyDescent="0.3">
      <c r="A33" s="315" t="s">
        <v>582</v>
      </c>
      <c r="B33" s="316" t="s">
        <v>660</v>
      </c>
      <c r="C33" s="317">
        <f t="shared" ref="C33:H33" si="7">C23-C32</f>
        <v>0</v>
      </c>
      <c r="D33" s="317">
        <f t="shared" si="7"/>
        <v>368759117</v>
      </c>
      <c r="E33" s="317">
        <f t="shared" si="7"/>
        <v>17497123</v>
      </c>
      <c r="F33" s="317">
        <f t="shared" si="7"/>
        <v>355880</v>
      </c>
      <c r="G33" s="317">
        <f t="shared" si="7"/>
        <v>9900182</v>
      </c>
      <c r="H33" s="474">
        <f t="shared" si="7"/>
        <v>0</v>
      </c>
      <c r="I33" s="476">
        <f t="shared" si="2"/>
        <v>396512302</v>
      </c>
    </row>
    <row r="34" spans="1:9" ht="16.5" thickBot="1" x14ac:dyDescent="0.3">
      <c r="A34" s="319" t="s">
        <v>583</v>
      </c>
      <c r="B34" s="320" t="s">
        <v>661</v>
      </c>
      <c r="C34" s="321">
        <v>941200</v>
      </c>
      <c r="D34" s="321">
        <v>0</v>
      </c>
      <c r="E34" s="321">
        <v>8421902</v>
      </c>
      <c r="F34" s="321">
        <v>0</v>
      </c>
      <c r="G34" s="321">
        <v>0</v>
      </c>
      <c r="H34" s="477">
        <v>0</v>
      </c>
      <c r="I34" s="493">
        <f t="shared" si="2"/>
        <v>9363102</v>
      </c>
    </row>
  </sheetData>
  <mergeCells count="4">
    <mergeCell ref="B2:I2"/>
    <mergeCell ref="A4:I5"/>
    <mergeCell ref="A7:I7"/>
    <mergeCell ref="A6:I6"/>
  </mergeCells>
  <phoneticPr fontId="48" type="noConversion"/>
  <pageMargins left="0.75" right="0.75" top="1" bottom="1" header="0.5" footer="0.5"/>
  <pageSetup scale="52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9065-873A-4897-9371-35FA53D8C1C5}">
  <sheetPr>
    <tabColor rgb="FFFF0000"/>
  </sheetPr>
  <dimension ref="A1:J29"/>
  <sheetViews>
    <sheetView view="pageBreakPreview" topLeftCell="B4" zoomScaleNormal="100" zoomScaleSheetLayoutView="100" workbookViewId="0">
      <selection activeCell="D5" sqref="D5:F5"/>
    </sheetView>
  </sheetViews>
  <sheetFormatPr defaultColWidth="9.140625" defaultRowHeight="12.75" x14ac:dyDescent="0.2"/>
  <cols>
    <col min="1" max="1" width="25.5703125" style="384" customWidth="1"/>
    <col min="2" max="2" width="14.28515625" style="384" bestFit="1" customWidth="1"/>
    <col min="3" max="3" width="15.28515625" style="384" customWidth="1"/>
    <col min="4" max="4" width="15.85546875" style="384" customWidth="1"/>
    <col min="5" max="5" width="13.28515625" style="384" bestFit="1" customWidth="1"/>
    <col min="6" max="6" width="15.7109375" style="384" customWidth="1"/>
    <col min="7" max="7" width="13.28515625" style="384" customWidth="1"/>
    <col min="8" max="8" width="14.28515625" style="384" bestFit="1" customWidth="1"/>
    <col min="9" max="9" width="14.42578125" style="384" customWidth="1"/>
    <col min="10" max="10" width="18" style="384" customWidth="1"/>
    <col min="11" max="16384" width="9.140625" style="384"/>
  </cols>
  <sheetData>
    <row r="1" spans="1:10" x14ac:dyDescent="0.2">
      <c r="A1" s="383"/>
      <c r="B1" s="383"/>
      <c r="C1" s="383"/>
      <c r="D1" s="383"/>
      <c r="G1" s="383"/>
    </row>
    <row r="2" spans="1:10" x14ac:dyDescent="0.2">
      <c r="A2" s="383"/>
      <c r="B2" s="383"/>
      <c r="C2" s="383"/>
      <c r="D2" s="383"/>
    </row>
    <row r="3" spans="1:10" x14ac:dyDescent="0.2">
      <c r="A3" s="383"/>
      <c r="B3" s="383"/>
      <c r="C3" s="383"/>
      <c r="D3" s="383"/>
    </row>
    <row r="4" spans="1:10" x14ac:dyDescent="0.2">
      <c r="A4" s="557" t="s">
        <v>1012</v>
      </c>
      <c r="B4" s="557"/>
      <c r="C4" s="557"/>
      <c r="D4" s="557"/>
      <c r="E4" s="557"/>
      <c r="F4" s="557"/>
      <c r="G4" s="557"/>
      <c r="H4" s="557"/>
      <c r="I4" s="557"/>
      <c r="J4" s="557"/>
    </row>
    <row r="5" spans="1:10" x14ac:dyDescent="0.2">
      <c r="A5" s="383"/>
      <c r="B5" s="383"/>
      <c r="C5" s="383"/>
      <c r="D5" s="557" t="s">
        <v>985</v>
      </c>
      <c r="E5" s="557"/>
      <c r="F5" s="557"/>
    </row>
    <row r="6" spans="1:10" x14ac:dyDescent="0.2">
      <c r="A6" s="383"/>
      <c r="B6" s="383"/>
      <c r="C6" s="383"/>
      <c r="D6" s="383"/>
    </row>
    <row r="7" spans="1:10" ht="14.25" x14ac:dyDescent="0.2">
      <c r="A7" s="558" t="s">
        <v>990</v>
      </c>
      <c r="B7" s="558"/>
      <c r="C7" s="558"/>
      <c r="D7" s="558"/>
      <c r="E7" s="558"/>
      <c r="F7" s="558"/>
      <c r="G7" s="558"/>
      <c r="H7" s="558"/>
      <c r="I7" s="558"/>
      <c r="J7" s="558"/>
    </row>
    <row r="8" spans="1:10" ht="14.25" x14ac:dyDescent="0.2">
      <c r="A8" s="558"/>
      <c r="B8" s="558"/>
      <c r="C8" s="558"/>
      <c r="D8" s="558"/>
      <c r="E8" s="558"/>
      <c r="F8" s="558"/>
      <c r="G8" s="558"/>
      <c r="H8" s="558"/>
      <c r="I8" s="558"/>
      <c r="J8" s="558"/>
    </row>
    <row r="9" spans="1:10" x14ac:dyDescent="0.2">
      <c r="A9" s="383"/>
      <c r="B9" s="383"/>
      <c r="C9" s="383"/>
      <c r="D9" s="383"/>
    </row>
    <row r="10" spans="1:10" x14ac:dyDescent="0.2">
      <c r="A10" s="383"/>
      <c r="B10" s="383"/>
      <c r="C10" s="383"/>
      <c r="D10" s="383"/>
    </row>
    <row r="11" spans="1:10" x14ac:dyDescent="0.2">
      <c r="A11" s="383"/>
      <c r="B11" s="383"/>
      <c r="C11" s="383"/>
      <c r="D11" s="383"/>
      <c r="F11" s="559"/>
      <c r="G11" s="559"/>
      <c r="I11" s="559" t="s">
        <v>813</v>
      </c>
      <c r="J11" s="559"/>
    </row>
    <row r="12" spans="1:10" x14ac:dyDescent="0.2">
      <c r="A12" s="385"/>
      <c r="B12" s="554" t="s">
        <v>538</v>
      </c>
      <c r="C12" s="555"/>
      <c r="D12" s="556"/>
      <c r="E12" s="554" t="s">
        <v>783</v>
      </c>
      <c r="F12" s="555"/>
      <c r="G12" s="556"/>
      <c r="H12" s="554" t="s">
        <v>784</v>
      </c>
      <c r="I12" s="555"/>
      <c r="J12" s="556"/>
    </row>
    <row r="13" spans="1:10" x14ac:dyDescent="0.2">
      <c r="A13" s="434" t="s">
        <v>785</v>
      </c>
      <c r="B13" s="435" t="s">
        <v>786</v>
      </c>
      <c r="C13" s="435" t="s">
        <v>787</v>
      </c>
      <c r="D13" s="434" t="s">
        <v>788</v>
      </c>
      <c r="E13" s="435" t="s">
        <v>786</v>
      </c>
      <c r="F13" s="435" t="s">
        <v>787</v>
      </c>
      <c r="G13" s="434" t="s">
        <v>788</v>
      </c>
      <c r="H13" s="435" t="s">
        <v>786</v>
      </c>
      <c r="I13" s="435" t="s">
        <v>787</v>
      </c>
      <c r="J13" s="434" t="s">
        <v>788</v>
      </c>
    </row>
    <row r="14" spans="1:10" ht="30" customHeight="1" x14ac:dyDescent="0.2">
      <c r="A14" s="560" t="s">
        <v>789</v>
      </c>
      <c r="B14" s="561">
        <v>243906531</v>
      </c>
      <c r="C14" s="561">
        <v>8102925</v>
      </c>
      <c r="D14" s="561">
        <f>B14-C14</f>
        <v>235803606</v>
      </c>
      <c r="E14" s="561">
        <v>2121327</v>
      </c>
      <c r="F14" s="561">
        <v>1599555</v>
      </c>
      <c r="G14" s="561">
        <f>E14-F14</f>
        <v>521772</v>
      </c>
      <c r="H14" s="561">
        <f>B14+E14</f>
        <v>246027858</v>
      </c>
      <c r="I14" s="561">
        <f>C14+F14</f>
        <v>9702480</v>
      </c>
      <c r="J14" s="561">
        <f>H14-I14</f>
        <v>236325378</v>
      </c>
    </row>
    <row r="15" spans="1:10" ht="30" hidden="1" customHeight="1" x14ac:dyDescent="0.2">
      <c r="A15" s="560"/>
      <c r="B15" s="561"/>
      <c r="C15" s="561"/>
      <c r="D15" s="561"/>
      <c r="E15" s="561"/>
      <c r="F15" s="561"/>
      <c r="G15" s="561"/>
      <c r="H15" s="561"/>
      <c r="I15" s="561"/>
      <c r="J15" s="561"/>
    </row>
    <row r="16" spans="1:10" ht="30" customHeight="1" x14ac:dyDescent="0.2">
      <c r="A16" s="436" t="s">
        <v>790</v>
      </c>
      <c r="B16" s="431">
        <v>6654685</v>
      </c>
      <c r="C16" s="431">
        <v>6334255</v>
      </c>
      <c r="D16" s="437">
        <f>B16-C16</f>
        <v>320430</v>
      </c>
      <c r="E16" s="431">
        <v>2076126</v>
      </c>
      <c r="F16" s="431">
        <v>1708396</v>
      </c>
      <c r="G16" s="437">
        <f>E16-F16</f>
        <v>367730</v>
      </c>
      <c r="H16" s="437">
        <f>B16+E16</f>
        <v>8730811</v>
      </c>
      <c r="I16" s="437">
        <f>C16+F16</f>
        <v>8042651</v>
      </c>
      <c r="J16" s="437">
        <f>H16-I16</f>
        <v>688160</v>
      </c>
    </row>
    <row r="17" spans="1:10" ht="30" customHeight="1" x14ac:dyDescent="0.2">
      <c r="A17" s="433" t="s">
        <v>791</v>
      </c>
      <c r="B17" s="432">
        <v>11126045</v>
      </c>
      <c r="C17" s="432">
        <v>8964201</v>
      </c>
      <c r="D17" s="437">
        <f>B17-C17</f>
        <v>2161844</v>
      </c>
      <c r="E17" s="432">
        <v>1234078</v>
      </c>
      <c r="F17" s="432">
        <v>1784121</v>
      </c>
      <c r="G17" s="437">
        <f>E17-F17</f>
        <v>-550043</v>
      </c>
      <c r="H17" s="437">
        <f>B17+E17</f>
        <v>12360123</v>
      </c>
      <c r="I17" s="437">
        <f>C17+F17</f>
        <v>10748322</v>
      </c>
      <c r="J17" s="437">
        <f>H17-I17</f>
        <v>1611801</v>
      </c>
    </row>
    <row r="18" spans="1:10" ht="30" customHeight="1" x14ac:dyDescent="0.2">
      <c r="A18" s="385" t="s">
        <v>792</v>
      </c>
      <c r="B18" s="387">
        <v>10237917</v>
      </c>
      <c r="C18" s="387">
        <v>15448662</v>
      </c>
      <c r="D18" s="387">
        <f t="shared" ref="D18:D27" si="0">SUM(B18-C18)</f>
        <v>-5210745</v>
      </c>
      <c r="E18" s="387">
        <v>2117646</v>
      </c>
      <c r="F18" s="387">
        <v>1619857</v>
      </c>
      <c r="G18" s="387">
        <f t="shared" ref="G18:G27" si="1">SUM(E18-F18)</f>
        <v>497789</v>
      </c>
      <c r="H18" s="387">
        <f t="shared" ref="H18:I26" si="2">B18+E18</f>
        <v>12355563</v>
      </c>
      <c r="I18" s="387">
        <f t="shared" si="2"/>
        <v>17068519</v>
      </c>
      <c r="J18" s="387">
        <f t="shared" ref="J18:J27" si="3">SUM(H18-I18)</f>
        <v>-4712956</v>
      </c>
    </row>
    <row r="19" spans="1:10" ht="30" customHeight="1" x14ac:dyDescent="0.2">
      <c r="A19" s="385" t="s">
        <v>793</v>
      </c>
      <c r="B19" s="387">
        <v>11554441</v>
      </c>
      <c r="C19" s="387">
        <v>21630518</v>
      </c>
      <c r="D19" s="387">
        <f t="shared" si="0"/>
        <v>-10076077</v>
      </c>
      <c r="E19" s="387">
        <v>2223483</v>
      </c>
      <c r="F19" s="387">
        <v>2649469</v>
      </c>
      <c r="G19" s="387">
        <f t="shared" si="1"/>
        <v>-425986</v>
      </c>
      <c r="H19" s="387">
        <f t="shared" si="2"/>
        <v>13777924</v>
      </c>
      <c r="I19" s="387">
        <f t="shared" si="2"/>
        <v>24279987</v>
      </c>
      <c r="J19" s="387">
        <f t="shared" si="3"/>
        <v>-10502063</v>
      </c>
    </row>
    <row r="20" spans="1:10" ht="30" customHeight="1" x14ac:dyDescent="0.2">
      <c r="A20" s="385" t="s">
        <v>794</v>
      </c>
      <c r="B20" s="387">
        <v>9567666</v>
      </c>
      <c r="C20" s="387">
        <v>12761867</v>
      </c>
      <c r="D20" s="387">
        <f t="shared" si="0"/>
        <v>-3194201</v>
      </c>
      <c r="E20" s="387">
        <v>2228534</v>
      </c>
      <c r="F20" s="387">
        <v>1963601</v>
      </c>
      <c r="G20" s="387">
        <f t="shared" si="1"/>
        <v>264933</v>
      </c>
      <c r="H20" s="387">
        <f t="shared" si="2"/>
        <v>11796200</v>
      </c>
      <c r="I20" s="387">
        <f t="shared" si="2"/>
        <v>14725468</v>
      </c>
      <c r="J20" s="387">
        <f t="shared" si="3"/>
        <v>-2929268</v>
      </c>
    </row>
    <row r="21" spans="1:10" ht="30" customHeight="1" x14ac:dyDescent="0.2">
      <c r="A21" s="385" t="s">
        <v>795</v>
      </c>
      <c r="B21" s="387">
        <v>16069993</v>
      </c>
      <c r="C21" s="387">
        <v>27337601</v>
      </c>
      <c r="D21" s="387">
        <f t="shared" si="0"/>
        <v>-11267608</v>
      </c>
      <c r="E21" s="387">
        <v>2437637</v>
      </c>
      <c r="F21" s="387">
        <v>1990430</v>
      </c>
      <c r="G21" s="387">
        <f t="shared" si="1"/>
        <v>447207</v>
      </c>
      <c r="H21" s="387">
        <f t="shared" si="2"/>
        <v>18507630</v>
      </c>
      <c r="I21" s="387">
        <f t="shared" si="2"/>
        <v>29328031</v>
      </c>
      <c r="J21" s="387">
        <f t="shared" si="3"/>
        <v>-10820401</v>
      </c>
    </row>
    <row r="22" spans="1:10" ht="30" customHeight="1" x14ac:dyDescent="0.2">
      <c r="A22" s="385" t="s">
        <v>796</v>
      </c>
      <c r="B22" s="387">
        <v>13622969</v>
      </c>
      <c r="C22" s="387">
        <v>12335988</v>
      </c>
      <c r="D22" s="387">
        <f t="shared" si="0"/>
        <v>1286981</v>
      </c>
      <c r="E22" s="387">
        <v>1187739</v>
      </c>
      <c r="F22" s="387">
        <v>1964007</v>
      </c>
      <c r="G22" s="387">
        <f t="shared" si="1"/>
        <v>-776268</v>
      </c>
      <c r="H22" s="387">
        <f t="shared" si="2"/>
        <v>14810708</v>
      </c>
      <c r="I22" s="387">
        <f t="shared" si="2"/>
        <v>14299995</v>
      </c>
      <c r="J22" s="387">
        <f t="shared" si="3"/>
        <v>510713</v>
      </c>
    </row>
    <row r="23" spans="1:10" ht="30" customHeight="1" x14ac:dyDescent="0.2">
      <c r="A23" s="385" t="s">
        <v>797</v>
      </c>
      <c r="B23" s="387">
        <v>13408565</v>
      </c>
      <c r="C23" s="387">
        <v>38037618</v>
      </c>
      <c r="D23" s="387">
        <f t="shared" si="0"/>
        <v>-24629053</v>
      </c>
      <c r="E23" s="387">
        <v>2433000</v>
      </c>
      <c r="F23" s="387">
        <v>1675982</v>
      </c>
      <c r="G23" s="387">
        <f t="shared" si="1"/>
        <v>757018</v>
      </c>
      <c r="H23" s="387">
        <f t="shared" si="2"/>
        <v>15841565</v>
      </c>
      <c r="I23" s="387">
        <f t="shared" si="2"/>
        <v>39713600</v>
      </c>
      <c r="J23" s="387">
        <f t="shared" si="3"/>
        <v>-23872035</v>
      </c>
    </row>
    <row r="24" spans="1:10" ht="30" customHeight="1" x14ac:dyDescent="0.2">
      <c r="A24" s="385" t="s">
        <v>798</v>
      </c>
      <c r="B24" s="387">
        <v>47979758</v>
      </c>
      <c r="C24" s="387">
        <v>12515795</v>
      </c>
      <c r="D24" s="387">
        <f t="shared" si="0"/>
        <v>35463963</v>
      </c>
      <c r="E24" s="387">
        <v>1316766</v>
      </c>
      <c r="F24" s="387">
        <v>1840986</v>
      </c>
      <c r="G24" s="387">
        <f t="shared" si="1"/>
        <v>-524220</v>
      </c>
      <c r="H24" s="387">
        <f t="shared" si="2"/>
        <v>49296524</v>
      </c>
      <c r="I24" s="387">
        <f t="shared" si="2"/>
        <v>14356781</v>
      </c>
      <c r="J24" s="387">
        <f t="shared" si="3"/>
        <v>34939743</v>
      </c>
    </row>
    <row r="25" spans="1:10" ht="30" customHeight="1" x14ac:dyDescent="0.2">
      <c r="A25" s="385" t="s">
        <v>799</v>
      </c>
      <c r="B25" s="387">
        <v>14330554</v>
      </c>
      <c r="C25" s="387">
        <v>58580425</v>
      </c>
      <c r="D25" s="387">
        <f t="shared" si="0"/>
        <v>-44249871</v>
      </c>
      <c r="E25" s="387">
        <v>2318620</v>
      </c>
      <c r="F25" s="387">
        <v>1980986</v>
      </c>
      <c r="G25" s="387">
        <f t="shared" si="1"/>
        <v>337634</v>
      </c>
      <c r="H25" s="387">
        <f t="shared" si="2"/>
        <v>16649174</v>
      </c>
      <c r="I25" s="387">
        <f t="shared" si="2"/>
        <v>60561411</v>
      </c>
      <c r="J25" s="387">
        <f t="shared" si="3"/>
        <v>-43912237</v>
      </c>
    </row>
    <row r="26" spans="1:10" ht="30" customHeight="1" x14ac:dyDescent="0.2">
      <c r="A26" s="385" t="s">
        <v>800</v>
      </c>
      <c r="B26" s="387">
        <v>15779235</v>
      </c>
      <c r="C26" s="387">
        <v>20819468</v>
      </c>
      <c r="D26" s="387">
        <f t="shared" si="0"/>
        <v>-5040233</v>
      </c>
      <c r="E26" s="387">
        <v>1710647</v>
      </c>
      <c r="F26" s="387">
        <v>2606570</v>
      </c>
      <c r="G26" s="387">
        <f t="shared" si="1"/>
        <v>-895923</v>
      </c>
      <c r="H26" s="387">
        <f t="shared" si="2"/>
        <v>17489882</v>
      </c>
      <c r="I26" s="387">
        <f t="shared" si="2"/>
        <v>23426038</v>
      </c>
      <c r="J26" s="387">
        <f t="shared" si="3"/>
        <v>-5936156</v>
      </c>
    </row>
    <row r="27" spans="1:10" ht="30" customHeight="1" x14ac:dyDescent="0.2">
      <c r="A27" s="386" t="s">
        <v>801</v>
      </c>
      <c r="B27" s="388">
        <f>SUM(B14:B26)</f>
        <v>414238359</v>
      </c>
      <c r="C27" s="388">
        <f>SUM(C14:C26)</f>
        <v>242869323</v>
      </c>
      <c r="D27" s="388">
        <f t="shared" si="0"/>
        <v>171369036</v>
      </c>
      <c r="E27" s="388">
        <f>SUM(E14:E26)</f>
        <v>23405603</v>
      </c>
      <c r="F27" s="388">
        <f>SUM(F14:F26)</f>
        <v>23383960</v>
      </c>
      <c r="G27" s="388">
        <f t="shared" si="1"/>
        <v>21643</v>
      </c>
      <c r="H27" s="388">
        <f>SUM(H14:H26)</f>
        <v>437643962</v>
      </c>
      <c r="I27" s="388">
        <f>SUM(I14:I26)</f>
        <v>266253283</v>
      </c>
      <c r="J27" s="388">
        <f t="shared" si="3"/>
        <v>171390679</v>
      </c>
    </row>
    <row r="28" spans="1:10" ht="25.15" customHeight="1" x14ac:dyDescent="0.2">
      <c r="C28" s="389"/>
      <c r="F28" s="389"/>
    </row>
    <row r="29" spans="1:10" x14ac:dyDescent="0.2">
      <c r="B29" s="390"/>
      <c r="C29" s="390"/>
    </row>
  </sheetData>
  <mergeCells count="19"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12:D12"/>
    <mergeCell ref="E12:G12"/>
    <mergeCell ref="H12:J12"/>
    <mergeCell ref="A4:J4"/>
    <mergeCell ref="A7:J7"/>
    <mergeCell ref="A8:J8"/>
    <mergeCell ref="F11:G11"/>
    <mergeCell ref="I11:J11"/>
    <mergeCell ref="D5:F5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75"/>
  <sheetViews>
    <sheetView view="pageBreakPreview" zoomScale="75" zoomScaleNormal="100" workbookViewId="0">
      <selection sqref="A1:J1"/>
    </sheetView>
  </sheetViews>
  <sheetFormatPr defaultRowHeight="15" x14ac:dyDescent="0.25"/>
  <cols>
    <col min="1" max="1" width="89.85546875" customWidth="1"/>
    <col min="3" max="3" width="19.85546875" style="57" customWidth="1"/>
    <col min="4" max="4" width="22.85546875" style="57" customWidth="1"/>
    <col min="5" max="5" width="21" style="57" customWidth="1"/>
    <col min="6" max="6" width="16.85546875" style="57" customWidth="1"/>
    <col min="7" max="7" width="17.42578125" style="57" customWidth="1"/>
    <col min="8" max="8" width="18" style="57" customWidth="1"/>
    <col min="9" max="9" width="17.28515625" style="66" customWidth="1"/>
    <col min="10" max="10" width="11.85546875" customWidth="1"/>
    <col min="11" max="11" width="20.5703125" customWidth="1"/>
  </cols>
  <sheetData>
    <row r="1" spans="1:11" x14ac:dyDescent="0.25">
      <c r="A1" s="500" t="s">
        <v>994</v>
      </c>
      <c r="B1" s="500"/>
      <c r="C1" s="500"/>
      <c r="D1" s="500"/>
      <c r="E1" s="500"/>
      <c r="F1" s="500"/>
      <c r="G1" s="500"/>
      <c r="H1" s="500"/>
      <c r="I1" s="500"/>
      <c r="J1" s="500"/>
    </row>
    <row r="2" spans="1:11" ht="18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1" ht="24.75" customHeight="1" x14ac:dyDescent="0.25">
      <c r="A3" s="495" t="s">
        <v>985</v>
      </c>
      <c r="B3" s="495"/>
      <c r="C3" s="495"/>
      <c r="D3" s="495"/>
      <c r="E3" s="495"/>
      <c r="F3" s="495"/>
      <c r="G3" s="495"/>
      <c r="H3" s="495"/>
      <c r="I3" s="495"/>
      <c r="J3" s="495"/>
    </row>
    <row r="4" spans="1:11" ht="18.75" customHeight="1" x14ac:dyDescent="0.25">
      <c r="A4" s="501" t="s">
        <v>802</v>
      </c>
      <c r="B4" s="501"/>
      <c r="C4" s="501"/>
      <c r="D4" s="501"/>
      <c r="E4" s="501"/>
      <c r="F4" s="501"/>
      <c r="G4" s="501"/>
      <c r="H4" s="501"/>
      <c r="I4" s="501"/>
      <c r="J4" s="501"/>
    </row>
    <row r="5" spans="1:11" ht="18" x14ac:dyDescent="0.25">
      <c r="A5" s="74"/>
      <c r="B5" s="66"/>
      <c r="C5" s="73"/>
      <c r="D5" s="73"/>
      <c r="E5" s="73"/>
      <c r="F5" s="73"/>
      <c r="G5" s="73"/>
      <c r="H5" s="73"/>
    </row>
    <row r="6" spans="1:11" ht="15.75" x14ac:dyDescent="0.3">
      <c r="A6" s="67" t="s">
        <v>40</v>
      </c>
      <c r="B6" s="66"/>
      <c r="C6" s="503"/>
      <c r="D6" s="503"/>
      <c r="E6" s="503"/>
      <c r="F6" s="503"/>
      <c r="G6" s="503"/>
      <c r="H6" s="503"/>
      <c r="I6" s="503"/>
      <c r="J6" s="115"/>
      <c r="K6" s="115"/>
    </row>
    <row r="7" spans="1:11" ht="39" x14ac:dyDescent="0.25">
      <c r="A7" s="2" t="s">
        <v>116</v>
      </c>
      <c r="B7" s="3" t="s">
        <v>117</v>
      </c>
      <c r="C7" s="166" t="s">
        <v>427</v>
      </c>
      <c r="D7" s="166" t="s">
        <v>428</v>
      </c>
      <c r="E7" s="166" t="s">
        <v>532</v>
      </c>
      <c r="F7" s="166" t="s">
        <v>533</v>
      </c>
      <c r="G7" s="166" t="s">
        <v>731</v>
      </c>
      <c r="H7" s="166" t="s">
        <v>429</v>
      </c>
      <c r="I7" s="166" t="s">
        <v>534</v>
      </c>
      <c r="J7" s="166" t="s">
        <v>535</v>
      </c>
    </row>
    <row r="8" spans="1:11" x14ac:dyDescent="0.25">
      <c r="A8" s="24" t="s">
        <v>118</v>
      </c>
      <c r="B8" s="25" t="s">
        <v>119</v>
      </c>
      <c r="C8" s="62">
        <v>18738000</v>
      </c>
      <c r="D8" s="62">
        <v>22794743</v>
      </c>
      <c r="E8" s="62">
        <v>22794743</v>
      </c>
      <c r="F8" s="269">
        <f>E8/D8*100</f>
        <v>100</v>
      </c>
      <c r="G8" s="69">
        <v>15040950</v>
      </c>
      <c r="H8" s="69">
        <v>17205526</v>
      </c>
      <c r="I8" s="334">
        <v>17205526</v>
      </c>
      <c r="J8" s="269">
        <f>I8/H8*100</f>
        <v>100</v>
      </c>
    </row>
    <row r="9" spans="1:11" x14ac:dyDescent="0.25">
      <c r="A9" s="24" t="s">
        <v>120</v>
      </c>
      <c r="B9" s="26" t="s">
        <v>121</v>
      </c>
      <c r="C9" s="69"/>
      <c r="D9" s="69"/>
      <c r="E9" s="69"/>
      <c r="F9" s="279"/>
      <c r="G9" s="69"/>
      <c r="H9" s="69"/>
      <c r="I9" s="334"/>
      <c r="J9" s="335"/>
    </row>
    <row r="10" spans="1:11" x14ac:dyDescent="0.25">
      <c r="A10" s="24" t="s">
        <v>122</v>
      </c>
      <c r="B10" s="26" t="s">
        <v>123</v>
      </c>
      <c r="C10" s="75"/>
      <c r="D10" s="75"/>
      <c r="E10" s="75"/>
      <c r="F10" s="270"/>
      <c r="G10" s="75"/>
      <c r="H10" s="75"/>
      <c r="I10" s="169"/>
      <c r="J10" s="269"/>
    </row>
    <row r="11" spans="1:11" x14ac:dyDescent="0.25">
      <c r="A11" s="27" t="s">
        <v>124</v>
      </c>
      <c r="B11" s="26" t="s">
        <v>125</v>
      </c>
      <c r="C11" s="110"/>
      <c r="D11" s="110"/>
      <c r="E11" s="110"/>
      <c r="F11" s="336"/>
      <c r="G11" s="110"/>
      <c r="H11" s="110"/>
      <c r="I11" s="337"/>
      <c r="J11" s="269"/>
    </row>
    <row r="12" spans="1:11" x14ac:dyDescent="0.25">
      <c r="A12" s="27" t="s">
        <v>126</v>
      </c>
      <c r="B12" s="26" t="s">
        <v>127</v>
      </c>
      <c r="C12" s="69"/>
      <c r="D12" s="69"/>
      <c r="E12" s="69"/>
      <c r="F12" s="269"/>
      <c r="G12" s="69"/>
      <c r="H12" s="69"/>
      <c r="I12" s="334"/>
      <c r="J12" s="269"/>
    </row>
    <row r="13" spans="1:11" x14ac:dyDescent="0.25">
      <c r="A13" s="27" t="s">
        <v>128</v>
      </c>
      <c r="B13" s="26" t="s">
        <v>129</v>
      </c>
      <c r="C13" s="75"/>
      <c r="D13" s="75"/>
      <c r="E13" s="75"/>
      <c r="F13" s="269"/>
      <c r="G13" s="69">
        <v>546974</v>
      </c>
      <c r="H13" s="69">
        <v>546974</v>
      </c>
      <c r="I13" s="334">
        <v>546974</v>
      </c>
      <c r="J13" s="269">
        <f>I13/H13*100</f>
        <v>100</v>
      </c>
    </row>
    <row r="14" spans="1:11" x14ac:dyDescent="0.25">
      <c r="A14" s="27" t="s">
        <v>130</v>
      </c>
      <c r="B14" s="26" t="s">
        <v>131</v>
      </c>
      <c r="C14" s="75"/>
      <c r="D14" s="75"/>
      <c r="E14" s="75"/>
      <c r="F14" s="269"/>
      <c r="G14" s="69"/>
      <c r="H14" s="69"/>
      <c r="I14" s="334"/>
      <c r="J14" s="269"/>
    </row>
    <row r="15" spans="1:11" x14ac:dyDescent="0.25">
      <c r="A15" s="27" t="s">
        <v>132</v>
      </c>
      <c r="B15" s="26" t="s">
        <v>133</v>
      </c>
      <c r="C15" s="69"/>
      <c r="D15" s="69"/>
      <c r="E15" s="69"/>
      <c r="F15" s="279"/>
      <c r="G15" s="69"/>
      <c r="H15" s="69"/>
      <c r="I15" s="334"/>
      <c r="J15" s="69"/>
    </row>
    <row r="16" spans="1:11" x14ac:dyDescent="0.25">
      <c r="A16" s="11" t="s">
        <v>134</v>
      </c>
      <c r="B16" s="98" t="s">
        <v>135</v>
      </c>
      <c r="C16" s="62">
        <v>122820</v>
      </c>
      <c r="D16" s="62">
        <v>112570</v>
      </c>
      <c r="E16" s="62">
        <v>112570</v>
      </c>
      <c r="F16" s="269">
        <f>E16/D16*100</f>
        <v>100</v>
      </c>
      <c r="G16" s="69">
        <v>285400</v>
      </c>
      <c r="H16" s="69">
        <v>234870</v>
      </c>
      <c r="I16" s="334">
        <v>234870</v>
      </c>
      <c r="J16" s="269">
        <f>I16/H16*100</f>
        <v>100</v>
      </c>
    </row>
    <row r="17" spans="1:10" x14ac:dyDescent="0.25">
      <c r="A17" s="5" t="s">
        <v>136</v>
      </c>
      <c r="B17" s="26" t="s">
        <v>137</v>
      </c>
      <c r="C17" s="69"/>
      <c r="D17" s="69"/>
      <c r="E17" s="69"/>
      <c r="F17" s="279"/>
      <c r="G17" s="69"/>
      <c r="H17" s="69"/>
      <c r="I17" s="334"/>
      <c r="J17" s="335"/>
    </row>
    <row r="18" spans="1:10" x14ac:dyDescent="0.25">
      <c r="A18" s="5" t="s">
        <v>138</v>
      </c>
      <c r="B18" s="26" t="s">
        <v>139</v>
      </c>
      <c r="C18" s="75"/>
      <c r="D18" s="75"/>
      <c r="E18" s="75"/>
      <c r="F18" s="270"/>
      <c r="G18" s="75"/>
      <c r="H18" s="75"/>
      <c r="I18" s="169"/>
      <c r="J18" s="76"/>
    </row>
    <row r="19" spans="1:10" x14ac:dyDescent="0.25">
      <c r="A19" s="5" t="s">
        <v>140</v>
      </c>
      <c r="B19" s="26" t="s">
        <v>141</v>
      </c>
      <c r="C19" s="110"/>
      <c r="D19" s="110"/>
      <c r="E19" s="110"/>
      <c r="F19" s="336"/>
      <c r="G19" s="110"/>
      <c r="H19" s="110"/>
      <c r="I19" s="337"/>
      <c r="J19" s="59"/>
    </row>
    <row r="20" spans="1:10" x14ac:dyDescent="0.25">
      <c r="A20" s="5" t="s">
        <v>459</v>
      </c>
      <c r="B20" s="26" t="s">
        <v>142</v>
      </c>
      <c r="C20" s="69"/>
      <c r="D20" s="69">
        <v>96105</v>
      </c>
      <c r="E20" s="69">
        <v>96105</v>
      </c>
      <c r="F20" s="269">
        <f>E20/D20*100</f>
        <v>100</v>
      </c>
      <c r="G20" s="69"/>
      <c r="H20" s="69">
        <v>72183</v>
      </c>
      <c r="I20" s="334">
        <v>72183</v>
      </c>
      <c r="J20" s="269">
        <f>I20/H20*100</f>
        <v>100</v>
      </c>
    </row>
    <row r="21" spans="1:10" x14ac:dyDescent="0.25">
      <c r="A21" s="28" t="s">
        <v>406</v>
      </c>
      <c r="B21" s="29" t="s">
        <v>143</v>
      </c>
      <c r="C21" s="335">
        <f>SUM(C8:C20)</f>
        <v>18860820</v>
      </c>
      <c r="D21" s="335">
        <f>SUM(D8:D20)</f>
        <v>23003418</v>
      </c>
      <c r="E21" s="335">
        <f>SUM(E8:E20)</f>
        <v>23003418</v>
      </c>
      <c r="F21" s="338">
        <f t="shared" ref="F21:F27" si="0">E21/D21*100</f>
        <v>100</v>
      </c>
      <c r="G21" s="59">
        <f>SUM(G8:G20)</f>
        <v>15873324</v>
      </c>
      <c r="H21" s="59">
        <f>SUM(H8:H20)</f>
        <v>18059553</v>
      </c>
      <c r="I21" s="59">
        <f>SUM(I8:I20)</f>
        <v>18059553</v>
      </c>
      <c r="J21" s="338">
        <f>I21/H21*100</f>
        <v>100</v>
      </c>
    </row>
    <row r="22" spans="1:10" x14ac:dyDescent="0.25">
      <c r="A22" s="5" t="s">
        <v>144</v>
      </c>
      <c r="B22" s="26" t="s">
        <v>145</v>
      </c>
      <c r="C22" s="69">
        <v>7984820</v>
      </c>
      <c r="D22" s="69">
        <v>7788287</v>
      </c>
      <c r="E22" s="69">
        <v>7788287</v>
      </c>
      <c r="F22" s="269">
        <f t="shared" si="0"/>
        <v>100</v>
      </c>
      <c r="G22" s="69"/>
      <c r="H22" s="69"/>
      <c r="I22" s="334"/>
      <c r="J22" s="69"/>
    </row>
    <row r="23" spans="1:10" ht="27" customHeight="1" x14ac:dyDescent="0.25">
      <c r="A23" s="5" t="s">
        <v>146</v>
      </c>
      <c r="B23" s="26" t="s">
        <v>147</v>
      </c>
      <c r="C23" s="69"/>
      <c r="D23" s="69">
        <v>231215</v>
      </c>
      <c r="E23" s="69">
        <v>231215</v>
      </c>
      <c r="F23" s="269">
        <f t="shared" si="0"/>
        <v>100</v>
      </c>
      <c r="G23" s="69"/>
      <c r="H23" s="69"/>
      <c r="I23" s="334"/>
      <c r="J23" s="68"/>
    </row>
    <row r="24" spans="1:10" x14ac:dyDescent="0.25">
      <c r="A24" s="6" t="s">
        <v>148</v>
      </c>
      <c r="B24" s="26" t="s">
        <v>149</v>
      </c>
      <c r="C24" s="62">
        <v>231215</v>
      </c>
      <c r="D24" s="62">
        <v>0</v>
      </c>
      <c r="E24" s="62">
        <v>0</v>
      </c>
      <c r="F24" s="269">
        <v>0</v>
      </c>
      <c r="G24" s="62"/>
      <c r="H24" s="62">
        <v>29056</v>
      </c>
      <c r="I24" s="334">
        <v>29056</v>
      </c>
      <c r="J24" s="269">
        <f>I24/H24*100</f>
        <v>100</v>
      </c>
    </row>
    <row r="25" spans="1:10" x14ac:dyDescent="0.25">
      <c r="A25" s="7" t="s">
        <v>407</v>
      </c>
      <c r="B25" s="29" t="s">
        <v>150</v>
      </c>
      <c r="C25" s="335">
        <f>SUM(C22:C24)</f>
        <v>8216035</v>
      </c>
      <c r="D25" s="335">
        <f>SUM(D22:D24)</f>
        <v>8019502</v>
      </c>
      <c r="E25" s="335">
        <f>SUM(E22:E24)</f>
        <v>8019502</v>
      </c>
      <c r="F25" s="338">
        <f t="shared" si="0"/>
        <v>100</v>
      </c>
      <c r="G25" s="59"/>
      <c r="H25" s="335">
        <v>29056</v>
      </c>
      <c r="I25" s="335">
        <v>29056</v>
      </c>
      <c r="J25" s="338">
        <f>I25/H25*100</f>
        <v>100</v>
      </c>
    </row>
    <row r="26" spans="1:10" x14ac:dyDescent="0.25">
      <c r="A26" s="41" t="s">
        <v>489</v>
      </c>
      <c r="B26" s="42" t="s">
        <v>151</v>
      </c>
      <c r="C26" s="339">
        <f>C21+C25</f>
        <v>27076855</v>
      </c>
      <c r="D26" s="339">
        <f>D21+D25</f>
        <v>31022920</v>
      </c>
      <c r="E26" s="339">
        <f>E21+E25</f>
        <v>31022920</v>
      </c>
      <c r="F26" s="338">
        <f t="shared" si="0"/>
        <v>100</v>
      </c>
      <c r="G26" s="59">
        <f>G21+G25</f>
        <v>15873324</v>
      </c>
      <c r="H26" s="59">
        <f>H21+H25</f>
        <v>18088609</v>
      </c>
      <c r="I26" s="59">
        <f>I21+I25</f>
        <v>18088609</v>
      </c>
      <c r="J26" s="338">
        <f t="shared" ref="J26:J29" si="1">I26/H26*100</f>
        <v>100</v>
      </c>
    </row>
    <row r="27" spans="1:10" x14ac:dyDescent="0.25">
      <c r="A27" s="33" t="s">
        <v>460</v>
      </c>
      <c r="B27" s="42" t="s">
        <v>152</v>
      </c>
      <c r="C27" s="339">
        <v>5212528</v>
      </c>
      <c r="D27" s="339">
        <v>4076849</v>
      </c>
      <c r="E27" s="339">
        <v>4076849</v>
      </c>
      <c r="F27" s="338">
        <f t="shared" si="0"/>
        <v>100</v>
      </c>
      <c r="G27" s="59">
        <v>3015797</v>
      </c>
      <c r="H27" s="59">
        <v>3306829</v>
      </c>
      <c r="I27" s="159">
        <v>3306829</v>
      </c>
      <c r="J27" s="338">
        <f t="shared" si="1"/>
        <v>100</v>
      </c>
    </row>
    <row r="28" spans="1:10" x14ac:dyDescent="0.25">
      <c r="A28" s="5" t="s">
        <v>153</v>
      </c>
      <c r="B28" s="26" t="s">
        <v>154</v>
      </c>
      <c r="C28" s="62">
        <v>188000</v>
      </c>
      <c r="D28" s="62">
        <v>76838</v>
      </c>
      <c r="E28" s="62">
        <v>76838</v>
      </c>
      <c r="F28" s="269">
        <v>0</v>
      </c>
      <c r="G28" s="62">
        <v>100000</v>
      </c>
      <c r="H28" s="62">
        <v>67371</v>
      </c>
      <c r="I28" s="334">
        <v>67371</v>
      </c>
      <c r="J28" s="269">
        <f t="shared" si="1"/>
        <v>100</v>
      </c>
    </row>
    <row r="29" spans="1:10" x14ac:dyDescent="0.25">
      <c r="A29" s="5" t="s">
        <v>155</v>
      </c>
      <c r="B29" s="26" t="s">
        <v>156</v>
      </c>
      <c r="C29" s="62">
        <v>4324000</v>
      </c>
      <c r="D29" s="62">
        <v>9973531</v>
      </c>
      <c r="E29" s="62">
        <v>9892767</v>
      </c>
      <c r="F29" s="269">
        <f t="shared" ref="F29:F45" si="2">E29/D29*100</f>
        <v>99.190216584276925</v>
      </c>
      <c r="G29" s="62">
        <v>757480</v>
      </c>
      <c r="H29" s="62">
        <v>1000510</v>
      </c>
      <c r="I29" s="334">
        <v>1000510</v>
      </c>
      <c r="J29" s="269">
        <f t="shared" si="1"/>
        <v>100</v>
      </c>
    </row>
    <row r="30" spans="1:10" x14ac:dyDescent="0.25">
      <c r="A30" s="5" t="s">
        <v>157</v>
      </c>
      <c r="B30" s="26" t="s">
        <v>158</v>
      </c>
      <c r="C30" s="69"/>
      <c r="D30" s="69"/>
      <c r="E30" s="69"/>
      <c r="F30" s="269"/>
      <c r="G30" s="69"/>
      <c r="H30" s="69"/>
      <c r="I30" s="334"/>
      <c r="J30" s="269"/>
    </row>
    <row r="31" spans="1:10" x14ac:dyDescent="0.25">
      <c r="A31" s="7" t="s">
        <v>408</v>
      </c>
      <c r="B31" s="29" t="s">
        <v>159</v>
      </c>
      <c r="C31" s="335">
        <f>SUM(C28:C30)</f>
        <v>4512000</v>
      </c>
      <c r="D31" s="335">
        <f>SUM(D28:D30)</f>
        <v>10050369</v>
      </c>
      <c r="E31" s="335">
        <f>SUM(E28:E30)</f>
        <v>9969605</v>
      </c>
      <c r="F31" s="338">
        <f t="shared" si="2"/>
        <v>99.196407614486588</v>
      </c>
      <c r="G31" s="59">
        <f>SUM(G28:G30)</f>
        <v>857480</v>
      </c>
      <c r="H31" s="59">
        <f>SUM(H28:H30)</f>
        <v>1067881</v>
      </c>
      <c r="I31" s="59">
        <f>SUM(I28:I30)</f>
        <v>1067881</v>
      </c>
      <c r="J31" s="338">
        <f>I31/H31*100</f>
        <v>100</v>
      </c>
    </row>
    <row r="32" spans="1:10" x14ac:dyDescent="0.25">
      <c r="A32" s="5" t="s">
        <v>160</v>
      </c>
      <c r="B32" s="26" t="s">
        <v>161</v>
      </c>
      <c r="C32" s="69">
        <v>156000</v>
      </c>
      <c r="D32" s="69">
        <v>156000</v>
      </c>
      <c r="E32" s="69">
        <v>122820</v>
      </c>
      <c r="F32" s="269">
        <f t="shared" si="2"/>
        <v>78.730769230769226</v>
      </c>
      <c r="G32" s="69">
        <v>30000</v>
      </c>
      <c r="H32" s="69"/>
      <c r="I32" s="334"/>
      <c r="J32" s="269"/>
    </row>
    <row r="33" spans="1:10" x14ac:dyDescent="0.25">
      <c r="A33" s="5" t="s">
        <v>162</v>
      </c>
      <c r="B33" s="26" t="s">
        <v>163</v>
      </c>
      <c r="C33" s="62">
        <v>90000</v>
      </c>
      <c r="D33" s="62">
        <v>100000</v>
      </c>
      <c r="E33" s="62">
        <v>84648</v>
      </c>
      <c r="F33" s="269">
        <f t="shared" si="2"/>
        <v>84.647999999999996</v>
      </c>
      <c r="G33" s="62">
        <v>60000</v>
      </c>
      <c r="H33" s="62">
        <v>36174</v>
      </c>
      <c r="I33" s="334">
        <v>36174</v>
      </c>
      <c r="J33" s="269">
        <f>I33/H33*100</f>
        <v>100</v>
      </c>
    </row>
    <row r="34" spans="1:10" ht="15" customHeight="1" x14ac:dyDescent="0.25">
      <c r="A34" s="7" t="s">
        <v>490</v>
      </c>
      <c r="B34" s="29" t="s">
        <v>164</v>
      </c>
      <c r="C34" s="335">
        <f>SUM(C32:C33)</f>
        <v>246000</v>
      </c>
      <c r="D34" s="335">
        <f>SUM(D32:D33)</f>
        <v>256000</v>
      </c>
      <c r="E34" s="335">
        <f>SUM(E32:E33)</f>
        <v>207468</v>
      </c>
      <c r="F34" s="338">
        <f t="shared" si="2"/>
        <v>81.042187499999997</v>
      </c>
      <c r="G34" s="59">
        <f>SUM(G32:G33)</f>
        <v>90000</v>
      </c>
      <c r="H34" s="59">
        <f>SUM(H32:H33)</f>
        <v>36174</v>
      </c>
      <c r="I34" s="59">
        <f>SUM(I32:I33)</f>
        <v>36174</v>
      </c>
      <c r="J34" s="338">
        <f>I34/H34*100</f>
        <v>100</v>
      </c>
    </row>
    <row r="35" spans="1:10" x14ac:dyDescent="0.25">
      <c r="A35" s="5" t="s">
        <v>165</v>
      </c>
      <c r="B35" s="26" t="s">
        <v>166</v>
      </c>
      <c r="C35" s="62">
        <v>1560000</v>
      </c>
      <c r="D35" s="62">
        <v>1870000</v>
      </c>
      <c r="E35" s="62">
        <v>1551456</v>
      </c>
      <c r="F35" s="269">
        <f t="shared" si="2"/>
        <v>82.965561497326206</v>
      </c>
      <c r="G35" s="62">
        <v>260000</v>
      </c>
      <c r="H35" s="62">
        <v>278501</v>
      </c>
      <c r="I35" s="334">
        <v>273072</v>
      </c>
      <c r="J35" s="269">
        <f>I35/H35*100</f>
        <v>98.050635365761707</v>
      </c>
    </row>
    <row r="36" spans="1:10" x14ac:dyDescent="0.25">
      <c r="A36" s="5" t="s">
        <v>167</v>
      </c>
      <c r="B36" s="26" t="s">
        <v>168</v>
      </c>
      <c r="C36" s="69">
        <v>5339506</v>
      </c>
      <c r="D36" s="69">
        <v>7776636</v>
      </c>
      <c r="E36" s="69">
        <v>7776636</v>
      </c>
      <c r="F36" s="269">
        <f t="shared" si="2"/>
        <v>100</v>
      </c>
      <c r="G36" s="69"/>
      <c r="H36" s="69"/>
      <c r="I36" s="334"/>
      <c r="J36" s="338"/>
    </row>
    <row r="37" spans="1:10" x14ac:dyDescent="0.25">
      <c r="A37" s="5" t="s">
        <v>461</v>
      </c>
      <c r="B37" s="26" t="s">
        <v>169</v>
      </c>
      <c r="C37" s="69"/>
      <c r="D37" s="69"/>
      <c r="E37" s="69"/>
      <c r="F37" s="269"/>
      <c r="G37" s="69"/>
      <c r="H37" s="69"/>
      <c r="I37" s="334"/>
      <c r="J37" s="338"/>
    </row>
    <row r="38" spans="1:10" x14ac:dyDescent="0.25">
      <c r="A38" s="5" t="s">
        <v>170</v>
      </c>
      <c r="B38" s="26" t="s">
        <v>171</v>
      </c>
      <c r="C38" s="62">
        <v>1000000</v>
      </c>
      <c r="D38" s="62">
        <v>825000</v>
      </c>
      <c r="E38" s="62">
        <v>618596</v>
      </c>
      <c r="F38" s="269">
        <f t="shared" si="2"/>
        <v>74.981333333333339</v>
      </c>
      <c r="G38" s="69">
        <v>100000</v>
      </c>
      <c r="H38" s="69">
        <v>60944</v>
      </c>
      <c r="I38" s="334">
        <v>59302</v>
      </c>
      <c r="J38" s="269">
        <f>I38/H38*100</f>
        <v>97.305723286951945</v>
      </c>
    </row>
    <row r="39" spans="1:10" x14ac:dyDescent="0.25">
      <c r="A39" s="9" t="s">
        <v>462</v>
      </c>
      <c r="B39" s="26" t="s">
        <v>172</v>
      </c>
      <c r="C39" s="69"/>
      <c r="D39" s="69"/>
      <c r="E39" s="69"/>
      <c r="F39" s="69"/>
      <c r="G39" s="69"/>
      <c r="H39" s="69"/>
      <c r="I39" s="334"/>
      <c r="J39" s="338"/>
    </row>
    <row r="40" spans="1:10" x14ac:dyDescent="0.25">
      <c r="A40" s="6" t="s">
        <v>173</v>
      </c>
      <c r="B40" s="26" t="s">
        <v>174</v>
      </c>
      <c r="C40" s="62">
        <v>1430000</v>
      </c>
      <c r="D40" s="62">
        <v>4328919</v>
      </c>
      <c r="E40" s="62">
        <v>1412623</v>
      </c>
      <c r="F40" s="269">
        <f t="shared" si="2"/>
        <v>32.63223451397451</v>
      </c>
      <c r="G40" s="62">
        <v>0</v>
      </c>
      <c r="H40" s="62">
        <v>96000</v>
      </c>
      <c r="I40" s="334">
        <v>94612</v>
      </c>
      <c r="J40" s="269">
        <f>I40/H40*100</f>
        <v>98.55416666666666</v>
      </c>
    </row>
    <row r="41" spans="1:10" x14ac:dyDescent="0.25">
      <c r="A41" s="5" t="s">
        <v>463</v>
      </c>
      <c r="B41" s="26" t="s">
        <v>175</v>
      </c>
      <c r="C41" s="62">
        <v>2868963</v>
      </c>
      <c r="D41" s="62">
        <v>7121963</v>
      </c>
      <c r="E41" s="62">
        <v>6458250</v>
      </c>
      <c r="F41" s="269">
        <f t="shared" si="2"/>
        <v>90.680757538335982</v>
      </c>
      <c r="G41" s="62">
        <v>228188</v>
      </c>
      <c r="H41" s="62">
        <v>87188</v>
      </c>
      <c r="I41" s="334">
        <v>74004</v>
      </c>
      <c r="J41" s="269">
        <f>I41/H41*100</f>
        <v>84.878653025645733</v>
      </c>
    </row>
    <row r="42" spans="1:10" x14ac:dyDescent="0.25">
      <c r="A42" s="7" t="s">
        <v>409</v>
      </c>
      <c r="B42" s="29" t="s">
        <v>176</v>
      </c>
      <c r="C42" s="335">
        <f>SUM(C35:C41)</f>
        <v>12198469</v>
      </c>
      <c r="D42" s="335">
        <f>SUM(D35:D41)</f>
        <v>21922518</v>
      </c>
      <c r="E42" s="335">
        <f>SUM(E35:E41)</f>
        <v>17817561</v>
      </c>
      <c r="F42" s="338">
        <f t="shared" si="2"/>
        <v>81.275157351906387</v>
      </c>
      <c r="G42" s="59">
        <f>SUM(G35:G41)</f>
        <v>588188</v>
      </c>
      <c r="H42" s="59">
        <f>SUM(H35:H41)</f>
        <v>522633</v>
      </c>
      <c r="I42" s="59">
        <f>SUM(I35:I41)</f>
        <v>500990</v>
      </c>
      <c r="J42" s="338">
        <f>I42/H42*100</f>
        <v>95.858853153168667</v>
      </c>
    </row>
    <row r="43" spans="1:10" x14ac:dyDescent="0.25">
      <c r="A43" s="5" t="s">
        <v>177</v>
      </c>
      <c r="B43" s="26" t="s">
        <v>178</v>
      </c>
      <c r="C43" s="69"/>
      <c r="D43" s="69"/>
      <c r="E43" s="69"/>
      <c r="F43" s="269"/>
      <c r="G43" s="69"/>
      <c r="H43" s="69"/>
      <c r="I43" s="334"/>
      <c r="J43" s="269"/>
    </row>
    <row r="44" spans="1:10" x14ac:dyDescent="0.25">
      <c r="A44" s="5" t="s">
        <v>179</v>
      </c>
      <c r="B44" s="26" t="s">
        <v>180</v>
      </c>
      <c r="C44" s="69">
        <v>360000</v>
      </c>
      <c r="D44" s="69">
        <v>495000</v>
      </c>
      <c r="E44" s="69">
        <v>495000</v>
      </c>
      <c r="F44" s="269">
        <f t="shared" si="2"/>
        <v>100</v>
      </c>
      <c r="G44" s="69"/>
      <c r="H44" s="69">
        <v>29000</v>
      </c>
      <c r="I44" s="334">
        <v>29000</v>
      </c>
      <c r="J44" s="269">
        <f>I44/H44*100</f>
        <v>100</v>
      </c>
    </row>
    <row r="45" spans="1:10" x14ac:dyDescent="0.25">
      <c r="A45" s="7" t="s">
        <v>410</v>
      </c>
      <c r="B45" s="29" t="s">
        <v>181</v>
      </c>
      <c r="C45" s="59">
        <f>SUM(C43:C44)</f>
        <v>360000</v>
      </c>
      <c r="D45" s="59">
        <f>SUM(D43:D44)</f>
        <v>495000</v>
      </c>
      <c r="E45" s="59">
        <f>SUM(E43:E44)</f>
        <v>495000</v>
      </c>
      <c r="F45" s="338">
        <f t="shared" si="2"/>
        <v>100</v>
      </c>
      <c r="G45" s="59">
        <f>SUM(G43:G44)</f>
        <v>0</v>
      </c>
      <c r="H45" s="59">
        <f t="shared" ref="H45:I45" si="3">SUM(H43:H44)</f>
        <v>29000</v>
      </c>
      <c r="I45" s="59">
        <f t="shared" si="3"/>
        <v>29000</v>
      </c>
      <c r="J45" s="338">
        <f>I45/H45*100</f>
        <v>100</v>
      </c>
    </row>
    <row r="46" spans="1:10" x14ac:dyDescent="0.25">
      <c r="A46" s="5" t="s">
        <v>182</v>
      </c>
      <c r="B46" s="26" t="s">
        <v>183</v>
      </c>
      <c r="C46" s="62">
        <v>3335106</v>
      </c>
      <c r="D46" s="62">
        <v>7060081</v>
      </c>
      <c r="E46" s="62">
        <v>6497520</v>
      </c>
      <c r="F46" s="269">
        <f>E46/D46*100</f>
        <v>92.031805300817368</v>
      </c>
      <c r="G46" s="69">
        <v>353020</v>
      </c>
      <c r="H46" s="69">
        <v>346803</v>
      </c>
      <c r="I46" s="334">
        <v>346803</v>
      </c>
      <c r="J46" s="269">
        <f>I46/H46*100</f>
        <v>100</v>
      </c>
    </row>
    <row r="47" spans="1:10" x14ac:dyDescent="0.25">
      <c r="A47" s="5" t="s">
        <v>184</v>
      </c>
      <c r="B47" s="26" t="s">
        <v>185</v>
      </c>
      <c r="C47" s="69"/>
      <c r="D47" s="69"/>
      <c r="E47" s="69"/>
      <c r="F47" s="69"/>
      <c r="G47" s="69"/>
      <c r="H47" s="69"/>
      <c r="I47" s="334"/>
      <c r="J47" s="338"/>
    </row>
    <row r="48" spans="1:10" x14ac:dyDescent="0.25">
      <c r="A48" s="5" t="s">
        <v>464</v>
      </c>
      <c r="B48" s="26" t="s">
        <v>186</v>
      </c>
      <c r="C48" s="69">
        <v>50000</v>
      </c>
      <c r="D48" s="69">
        <v>200000</v>
      </c>
      <c r="E48" s="69">
        <v>163434</v>
      </c>
      <c r="F48" s="269">
        <f>E48/D48*100</f>
        <v>81.716999999999999</v>
      </c>
      <c r="G48" s="69"/>
      <c r="H48" s="69"/>
      <c r="I48" s="334"/>
      <c r="J48" s="338"/>
    </row>
    <row r="49" spans="1:10" x14ac:dyDescent="0.25">
      <c r="A49" s="5" t="s">
        <v>465</v>
      </c>
      <c r="B49" s="26" t="s">
        <v>187</v>
      </c>
      <c r="C49" s="69"/>
      <c r="D49" s="69"/>
      <c r="E49" s="69"/>
      <c r="F49" s="269"/>
      <c r="G49" s="69"/>
      <c r="H49" s="69"/>
      <c r="I49" s="334"/>
      <c r="J49" s="269"/>
    </row>
    <row r="50" spans="1:10" x14ac:dyDescent="0.25">
      <c r="A50" s="5" t="s">
        <v>188</v>
      </c>
      <c r="B50" s="26" t="s">
        <v>189</v>
      </c>
      <c r="C50" s="62">
        <v>50000</v>
      </c>
      <c r="D50" s="62">
        <v>580000</v>
      </c>
      <c r="E50" s="62">
        <v>551132</v>
      </c>
      <c r="F50" s="269">
        <f>E50/D50*100</f>
        <v>95.022758620689658</v>
      </c>
      <c r="G50" s="62">
        <v>20000</v>
      </c>
      <c r="H50" s="62">
        <v>7674</v>
      </c>
      <c r="I50" s="334">
        <v>7674</v>
      </c>
      <c r="J50" s="269">
        <f>I50/H50*100</f>
        <v>100</v>
      </c>
    </row>
    <row r="51" spans="1:10" x14ac:dyDescent="0.25">
      <c r="A51" s="7" t="s">
        <v>411</v>
      </c>
      <c r="B51" s="29" t="s">
        <v>190</v>
      </c>
      <c r="C51" s="59">
        <f>SUM(C46:C50)</f>
        <v>3435106</v>
      </c>
      <c r="D51" s="59">
        <f>SUM(D46:D50)</f>
        <v>7840081</v>
      </c>
      <c r="E51" s="59">
        <f>SUM(E46:E50)</f>
        <v>7212086</v>
      </c>
      <c r="F51" s="338">
        <f>E51/D51*100</f>
        <v>91.989942450849682</v>
      </c>
      <c r="G51" s="59">
        <f>SUM(G46:G50)</f>
        <v>373020</v>
      </c>
      <c r="H51" s="59">
        <f>SUM(H46:H50)</f>
        <v>354477</v>
      </c>
      <c r="I51" s="59">
        <f>SUM(I46:I50)</f>
        <v>354477</v>
      </c>
      <c r="J51" s="338">
        <f>I51/H51*100</f>
        <v>100</v>
      </c>
    </row>
    <row r="52" spans="1:10" x14ac:dyDescent="0.25">
      <c r="A52" s="33" t="s">
        <v>412</v>
      </c>
      <c r="B52" s="42" t="s">
        <v>191</v>
      </c>
      <c r="C52" s="339">
        <f>C31+C34+C45+C42+C51</f>
        <v>20751575</v>
      </c>
      <c r="D52" s="339">
        <f>D31+D34+D45+D42+D51</f>
        <v>40563968</v>
      </c>
      <c r="E52" s="339">
        <f>E31+E34+E45+E42+E51</f>
        <v>35701720</v>
      </c>
      <c r="F52" s="338">
        <f>E52/D52*100</f>
        <v>88.013381728335844</v>
      </c>
      <c r="G52" s="339">
        <f>G31+G34+G45+G42+G51</f>
        <v>1908688</v>
      </c>
      <c r="H52" s="339">
        <f>H31+H34+H45+H42+H51</f>
        <v>2010165</v>
      </c>
      <c r="I52" s="339">
        <f>I31+I34+I45+I42+I51</f>
        <v>1988522</v>
      </c>
      <c r="J52" s="338">
        <f>I52/H52*100</f>
        <v>98.923322214843054</v>
      </c>
    </row>
    <row r="53" spans="1:10" x14ac:dyDescent="0.25">
      <c r="A53" s="11" t="s">
        <v>192</v>
      </c>
      <c r="B53" s="26" t="s">
        <v>193</v>
      </c>
      <c r="C53" s="69"/>
      <c r="D53" s="69"/>
      <c r="E53" s="69"/>
      <c r="F53" s="69"/>
      <c r="G53" s="69"/>
      <c r="H53" s="69"/>
      <c r="I53" s="334"/>
      <c r="J53" s="338"/>
    </row>
    <row r="54" spans="1:10" x14ac:dyDescent="0.25">
      <c r="A54" s="11" t="s">
        <v>413</v>
      </c>
      <c r="B54" s="26" t="s">
        <v>194</v>
      </c>
      <c r="C54" s="69">
        <v>1000000</v>
      </c>
      <c r="D54" s="69"/>
      <c r="E54" s="69"/>
      <c r="F54" s="269"/>
      <c r="G54" s="69"/>
      <c r="H54" s="69"/>
      <c r="I54" s="334"/>
      <c r="J54" s="338"/>
    </row>
    <row r="55" spans="1:10" x14ac:dyDescent="0.25">
      <c r="A55" s="15" t="s">
        <v>466</v>
      </c>
      <c r="B55" s="26" t="s">
        <v>195</v>
      </c>
      <c r="C55" s="69"/>
      <c r="D55" s="69"/>
      <c r="E55" s="69"/>
      <c r="F55" s="269"/>
      <c r="G55" s="69"/>
      <c r="H55" s="69"/>
      <c r="I55" s="334"/>
      <c r="J55" s="338"/>
    </row>
    <row r="56" spans="1:10" x14ac:dyDescent="0.25">
      <c r="A56" s="15" t="s">
        <v>467</v>
      </c>
      <c r="B56" s="26" t="s">
        <v>196</v>
      </c>
      <c r="C56" s="69"/>
      <c r="D56" s="69"/>
      <c r="E56" s="69"/>
      <c r="F56" s="269"/>
      <c r="G56" s="69"/>
      <c r="H56" s="69"/>
      <c r="I56" s="334"/>
      <c r="J56" s="338"/>
    </row>
    <row r="57" spans="1:10" x14ac:dyDescent="0.25">
      <c r="A57" s="15" t="s">
        <v>468</v>
      </c>
      <c r="B57" s="26" t="s">
        <v>197</v>
      </c>
      <c r="C57" s="69"/>
      <c r="D57" s="69"/>
      <c r="E57" s="69"/>
      <c r="F57" s="269"/>
      <c r="G57" s="69"/>
      <c r="H57" s="69"/>
      <c r="I57" s="334"/>
      <c r="J57" s="338"/>
    </row>
    <row r="58" spans="1:10" x14ac:dyDescent="0.25">
      <c r="A58" s="11" t="s">
        <v>469</v>
      </c>
      <c r="B58" s="26" t="s">
        <v>198</v>
      </c>
      <c r="C58" s="69"/>
      <c r="D58" s="69"/>
      <c r="E58" s="69"/>
      <c r="F58" s="269"/>
      <c r="G58" s="69"/>
      <c r="H58" s="69"/>
      <c r="I58" s="334"/>
      <c r="J58" s="338"/>
    </row>
    <row r="59" spans="1:10" x14ac:dyDescent="0.25">
      <c r="A59" s="11" t="s">
        <v>470</v>
      </c>
      <c r="B59" s="26" t="s">
        <v>199</v>
      </c>
      <c r="C59" s="69"/>
      <c r="D59" s="69"/>
      <c r="E59" s="69"/>
      <c r="F59" s="269"/>
      <c r="G59" s="69"/>
      <c r="H59" s="69"/>
      <c r="I59" s="334"/>
      <c r="J59" s="338"/>
    </row>
    <row r="60" spans="1:10" x14ac:dyDescent="0.25">
      <c r="A60" s="11" t="s">
        <v>471</v>
      </c>
      <c r="B60" s="26" t="s">
        <v>200</v>
      </c>
      <c r="C60" s="69">
        <v>7240273</v>
      </c>
      <c r="D60" s="69">
        <v>7240273</v>
      </c>
      <c r="E60" s="69">
        <v>6014300</v>
      </c>
      <c r="F60" s="269">
        <f>E60/D60*100</f>
        <v>83.067309754756479</v>
      </c>
      <c r="G60" s="69"/>
      <c r="H60" s="69"/>
      <c r="I60" s="334"/>
      <c r="J60" s="338"/>
    </row>
    <row r="61" spans="1:10" x14ac:dyDescent="0.25">
      <c r="A61" s="39" t="s">
        <v>437</v>
      </c>
      <c r="B61" s="42" t="s">
        <v>201</v>
      </c>
      <c r="C61" s="59">
        <f>SUM(C53:C60)</f>
        <v>8240273</v>
      </c>
      <c r="D61" s="59">
        <f>SUM(D53:D60)</f>
        <v>7240273</v>
      </c>
      <c r="E61" s="59">
        <f>SUM(E53:E60)</f>
        <v>6014300</v>
      </c>
      <c r="F61" s="338">
        <f>E61/D61*100</f>
        <v>83.067309754756479</v>
      </c>
      <c r="G61" s="59"/>
      <c r="H61" s="59"/>
      <c r="I61" s="159"/>
      <c r="J61" s="338"/>
    </row>
    <row r="62" spans="1:10" x14ac:dyDescent="0.25">
      <c r="A62" s="10" t="s">
        <v>472</v>
      </c>
      <c r="B62" s="26" t="s">
        <v>202</v>
      </c>
      <c r="C62" s="69"/>
      <c r="D62" s="69"/>
      <c r="E62" s="69"/>
      <c r="F62" s="69"/>
      <c r="G62" s="69"/>
      <c r="H62" s="69"/>
      <c r="I62" s="334"/>
      <c r="J62" s="338"/>
    </row>
    <row r="63" spans="1:10" x14ac:dyDescent="0.25">
      <c r="A63" s="10" t="s">
        <v>203</v>
      </c>
      <c r="B63" s="26" t="s">
        <v>204</v>
      </c>
      <c r="C63" s="69">
        <v>352460</v>
      </c>
      <c r="D63" s="69">
        <v>866810</v>
      </c>
      <c r="E63" s="69">
        <v>866810</v>
      </c>
      <c r="F63" s="269">
        <f>E63/D63*100</f>
        <v>100</v>
      </c>
      <c r="G63" s="69"/>
      <c r="H63" s="69"/>
      <c r="I63" s="334"/>
      <c r="J63" s="269"/>
    </row>
    <row r="64" spans="1:10" ht="30" x14ac:dyDescent="0.25">
      <c r="A64" s="10" t="s">
        <v>205</v>
      </c>
      <c r="B64" s="26" t="s">
        <v>206</v>
      </c>
      <c r="C64" s="69"/>
      <c r="D64" s="69"/>
      <c r="E64" s="69"/>
      <c r="F64" s="269"/>
      <c r="G64" s="69"/>
      <c r="H64" s="69"/>
      <c r="I64" s="334"/>
      <c r="J64" s="338"/>
    </row>
    <row r="65" spans="1:10" x14ac:dyDescent="0.25">
      <c r="A65" s="10" t="s">
        <v>438</v>
      </c>
      <c r="B65" s="26" t="s">
        <v>207</v>
      </c>
      <c r="C65" s="69"/>
      <c r="D65" s="69"/>
      <c r="E65" s="69"/>
      <c r="F65" s="69"/>
      <c r="G65" s="69"/>
      <c r="H65" s="69"/>
      <c r="I65" s="334"/>
      <c r="J65" s="338"/>
    </row>
    <row r="66" spans="1:10" ht="21" customHeight="1" x14ac:dyDescent="0.25">
      <c r="A66" s="10" t="s">
        <v>473</v>
      </c>
      <c r="B66" s="26" t="s">
        <v>208</v>
      </c>
      <c r="C66" s="69"/>
      <c r="D66" s="69"/>
      <c r="E66" s="69"/>
      <c r="F66" s="69"/>
      <c r="G66" s="69"/>
      <c r="H66" s="69"/>
      <c r="I66" s="334"/>
      <c r="J66" s="338"/>
    </row>
    <row r="67" spans="1:10" x14ac:dyDescent="0.25">
      <c r="A67" s="10" t="s">
        <v>440</v>
      </c>
      <c r="B67" s="26" t="s">
        <v>209</v>
      </c>
      <c r="C67" s="62">
        <v>2378954</v>
      </c>
      <c r="D67" s="62">
        <v>2378954</v>
      </c>
      <c r="E67" s="62">
        <v>2038954</v>
      </c>
      <c r="F67" s="269">
        <f>E67/D67*100</f>
        <v>85.708004442288498</v>
      </c>
      <c r="G67" s="69"/>
      <c r="H67" s="69"/>
      <c r="I67" s="334"/>
      <c r="J67" s="269"/>
    </row>
    <row r="68" spans="1:10" ht="24" customHeight="1" x14ac:dyDescent="0.25">
      <c r="A68" s="10" t="s">
        <v>474</v>
      </c>
      <c r="B68" s="26" t="s">
        <v>210</v>
      </c>
      <c r="C68" s="69"/>
      <c r="D68" s="69"/>
      <c r="E68" s="69"/>
      <c r="F68" s="69"/>
      <c r="G68" s="69"/>
      <c r="H68" s="69"/>
      <c r="I68" s="334"/>
      <c r="J68" s="338"/>
    </row>
    <row r="69" spans="1:10" x14ac:dyDescent="0.25">
      <c r="A69" s="10" t="s">
        <v>475</v>
      </c>
      <c r="B69" s="26" t="s">
        <v>211</v>
      </c>
      <c r="C69" s="69"/>
      <c r="D69" s="69"/>
      <c r="E69" s="69"/>
      <c r="F69" s="269"/>
      <c r="G69" s="69"/>
      <c r="H69" s="69"/>
      <c r="I69" s="334"/>
      <c r="J69" s="338"/>
    </row>
    <row r="70" spans="1:10" x14ac:dyDescent="0.25">
      <c r="A70" s="10" t="s">
        <v>212</v>
      </c>
      <c r="B70" s="26" t="s">
        <v>213</v>
      </c>
      <c r="C70" s="69"/>
      <c r="D70" s="69"/>
      <c r="E70" s="69"/>
      <c r="F70" s="69"/>
      <c r="G70" s="69"/>
      <c r="H70" s="69"/>
      <c r="I70" s="334"/>
      <c r="J70" s="338"/>
    </row>
    <row r="71" spans="1:10" x14ac:dyDescent="0.25">
      <c r="A71" s="16" t="s">
        <v>214</v>
      </c>
      <c r="B71" s="26" t="s">
        <v>215</v>
      </c>
      <c r="C71" s="69"/>
      <c r="D71" s="69"/>
      <c r="E71" s="69"/>
      <c r="F71" s="69"/>
      <c r="G71" s="69"/>
      <c r="H71" s="69"/>
      <c r="I71" s="334"/>
      <c r="J71" s="338"/>
    </row>
    <row r="72" spans="1:10" x14ac:dyDescent="0.25">
      <c r="A72" s="10" t="s">
        <v>476</v>
      </c>
      <c r="B72" s="26" t="s">
        <v>216</v>
      </c>
      <c r="C72" s="69">
        <v>2116425</v>
      </c>
      <c r="D72" s="69">
        <v>1127793</v>
      </c>
      <c r="E72" s="69">
        <v>910801</v>
      </c>
      <c r="F72" s="269">
        <f>E72/D72*100</f>
        <v>80.759589747409322</v>
      </c>
      <c r="G72" s="69"/>
      <c r="H72" s="69"/>
      <c r="I72" s="334"/>
      <c r="J72" s="338"/>
    </row>
    <row r="73" spans="1:10" x14ac:dyDescent="0.25">
      <c r="A73" s="121" t="s">
        <v>33</v>
      </c>
      <c r="B73" s="122" t="s">
        <v>62</v>
      </c>
      <c r="C73" s="123">
        <v>4694969</v>
      </c>
      <c r="D73" s="123"/>
      <c r="E73" s="123"/>
      <c r="F73" s="123"/>
      <c r="G73" s="123"/>
      <c r="H73" s="123"/>
      <c r="I73" s="334"/>
      <c r="J73" s="338"/>
    </row>
    <row r="74" spans="1:10" x14ac:dyDescent="0.25">
      <c r="A74" s="16" t="s">
        <v>34</v>
      </c>
      <c r="B74" s="26" t="s">
        <v>62</v>
      </c>
      <c r="C74" s="69"/>
      <c r="D74" s="69"/>
      <c r="E74" s="69"/>
      <c r="F74" s="69"/>
      <c r="G74" s="69"/>
      <c r="H74" s="69"/>
      <c r="I74" s="334"/>
      <c r="J74" s="338"/>
    </row>
    <row r="75" spans="1:10" x14ac:dyDescent="0.25">
      <c r="A75" s="39" t="s">
        <v>443</v>
      </c>
      <c r="B75" s="42" t="s">
        <v>217</v>
      </c>
      <c r="C75" s="59">
        <f>SUM(C62:C74)</f>
        <v>9542808</v>
      </c>
      <c r="D75" s="59">
        <f>SUM(D62:D74)</f>
        <v>4373557</v>
      </c>
      <c r="E75" s="59">
        <f>SUM(E62:E74)</f>
        <v>3816565</v>
      </c>
      <c r="F75" s="338">
        <f>E75/D75*100</f>
        <v>87.264553771678294</v>
      </c>
      <c r="G75" s="59"/>
      <c r="H75" s="59">
        <f>SUM(H63:H74)</f>
        <v>0</v>
      </c>
      <c r="I75" s="59">
        <f>SUM(I63:I74)</f>
        <v>0</v>
      </c>
      <c r="J75" s="338">
        <v>0</v>
      </c>
    </row>
    <row r="76" spans="1:10" x14ac:dyDescent="0.25">
      <c r="A76" s="118"/>
      <c r="B76" s="119"/>
      <c r="C76" s="120"/>
      <c r="D76" s="120"/>
      <c r="E76" s="120"/>
      <c r="F76" s="120"/>
      <c r="G76" s="120"/>
      <c r="H76" s="120"/>
      <c r="I76" s="120"/>
      <c r="J76" s="338"/>
    </row>
    <row r="77" spans="1:10" ht="39" customHeight="1" x14ac:dyDescent="0.25">
      <c r="A77" s="118"/>
      <c r="B77" s="119"/>
      <c r="C77" s="120"/>
      <c r="D77" s="120"/>
      <c r="E77" s="120"/>
      <c r="F77" s="120"/>
      <c r="G77" s="120"/>
      <c r="H77" s="120"/>
      <c r="I77" s="120"/>
      <c r="J77" s="70"/>
    </row>
    <row r="78" spans="1:10" ht="1.5" customHeight="1" x14ac:dyDescent="0.25">
      <c r="A78" s="67" t="s">
        <v>40</v>
      </c>
      <c r="B78" s="66"/>
      <c r="C78" s="502"/>
      <c r="D78" s="502"/>
      <c r="E78" s="502"/>
      <c r="F78" s="502"/>
      <c r="G78" s="502"/>
      <c r="H78" s="502"/>
      <c r="I78" s="502"/>
      <c r="J78" s="36"/>
    </row>
    <row r="79" spans="1:10" ht="39" x14ac:dyDescent="0.25">
      <c r="A79" s="124" t="s">
        <v>116</v>
      </c>
      <c r="B79" s="125" t="s">
        <v>117</v>
      </c>
      <c r="C79" s="166" t="s">
        <v>427</v>
      </c>
      <c r="D79" s="166" t="s">
        <v>428</v>
      </c>
      <c r="E79" s="166" t="s">
        <v>532</v>
      </c>
      <c r="F79" s="166" t="s">
        <v>533</v>
      </c>
      <c r="G79" s="166" t="s">
        <v>731</v>
      </c>
      <c r="H79" s="166" t="s">
        <v>429</v>
      </c>
      <c r="I79" s="166" t="s">
        <v>534</v>
      </c>
      <c r="J79" s="166" t="s">
        <v>535</v>
      </c>
    </row>
    <row r="80" spans="1:10" x14ac:dyDescent="0.25">
      <c r="A80" s="126" t="s">
        <v>477</v>
      </c>
      <c r="B80" s="127" t="s">
        <v>220</v>
      </c>
      <c r="C80" s="128">
        <v>131375572</v>
      </c>
      <c r="D80" s="128">
        <v>175041856</v>
      </c>
      <c r="E80" s="128">
        <v>81229724</v>
      </c>
      <c r="F80" s="269">
        <f>E80/D80*100</f>
        <v>46.405885915652085</v>
      </c>
      <c r="G80" s="128"/>
      <c r="H80" s="128"/>
      <c r="I80" s="340"/>
      <c r="J80" s="36"/>
    </row>
    <row r="81" spans="1:14" x14ac:dyDescent="0.25">
      <c r="A81" s="126" t="s">
        <v>221</v>
      </c>
      <c r="B81" s="127" t="s">
        <v>222</v>
      </c>
      <c r="C81" s="341"/>
      <c r="D81" s="341"/>
      <c r="E81" s="341"/>
      <c r="F81" s="269"/>
      <c r="G81" s="128"/>
      <c r="H81" s="128"/>
      <c r="I81" s="340"/>
      <c r="J81" s="36"/>
    </row>
    <row r="82" spans="1:14" x14ac:dyDescent="0.25">
      <c r="A82" s="126" t="s">
        <v>223</v>
      </c>
      <c r="B82" s="127" t="s">
        <v>224</v>
      </c>
      <c r="C82" s="129">
        <v>10547718</v>
      </c>
      <c r="D82" s="129">
        <v>10547718</v>
      </c>
      <c r="E82" s="129">
        <v>3433184</v>
      </c>
      <c r="F82" s="269">
        <f>E82/D82*100</f>
        <v>32.549068907606369</v>
      </c>
      <c r="G82" s="129"/>
      <c r="H82" s="129"/>
      <c r="I82" s="340"/>
      <c r="J82" s="269"/>
    </row>
    <row r="83" spans="1:14" x14ac:dyDescent="0.25">
      <c r="A83" s="130" t="s">
        <v>225</v>
      </c>
      <c r="B83" s="127" t="s">
        <v>226</v>
      </c>
      <c r="C83" s="128">
        <v>300000</v>
      </c>
      <c r="D83" s="128">
        <v>300000</v>
      </c>
      <c r="E83" s="128"/>
      <c r="F83" s="269"/>
      <c r="G83" s="128"/>
      <c r="H83" s="128"/>
      <c r="I83" s="340"/>
      <c r="J83" s="69"/>
    </row>
    <row r="84" spans="1:14" x14ac:dyDescent="0.25">
      <c r="A84" s="130" t="s">
        <v>227</v>
      </c>
      <c r="B84" s="127" t="s">
        <v>228</v>
      </c>
      <c r="C84" s="342"/>
      <c r="D84" s="341"/>
      <c r="E84" s="341"/>
      <c r="F84" s="269"/>
      <c r="G84" s="128"/>
      <c r="H84" s="128"/>
      <c r="I84" s="340"/>
      <c r="J84" s="69"/>
      <c r="N84">
        <v>17</v>
      </c>
    </row>
    <row r="85" spans="1:14" x14ac:dyDescent="0.25">
      <c r="A85" s="130" t="s">
        <v>229</v>
      </c>
      <c r="B85" s="127" t="s">
        <v>230</v>
      </c>
      <c r="C85" s="128">
        <v>38116789</v>
      </c>
      <c r="D85" s="128">
        <v>38116789</v>
      </c>
      <c r="E85" s="128">
        <v>22620834</v>
      </c>
      <c r="F85" s="269">
        <f>E85/D85*100</f>
        <v>59.346116484261046</v>
      </c>
      <c r="G85" s="128"/>
      <c r="H85" s="128"/>
      <c r="I85" s="340"/>
      <c r="J85" s="269"/>
    </row>
    <row r="86" spans="1:14" x14ac:dyDescent="0.25">
      <c r="A86" s="131" t="s">
        <v>445</v>
      </c>
      <c r="B86" s="132" t="s">
        <v>231</v>
      </c>
      <c r="C86" s="342">
        <f>SUM(C79:C85)</f>
        <v>180340079</v>
      </c>
      <c r="D86" s="342">
        <f>SUM(D79:D85)</f>
        <v>224006363</v>
      </c>
      <c r="E86" s="342">
        <f>SUM(E79:E85)</f>
        <v>107283742</v>
      </c>
      <c r="F86" s="338">
        <f>E86/D86*100</f>
        <v>47.893167213290276</v>
      </c>
      <c r="G86" s="133">
        <f>SUM(G82:G85)</f>
        <v>0</v>
      </c>
      <c r="H86" s="133">
        <f>SUM(H82:H85)</f>
        <v>0</v>
      </c>
      <c r="I86" s="159">
        <f>SUM(I82:I85)</f>
        <v>0</v>
      </c>
      <c r="J86" s="271">
        <v>0</v>
      </c>
      <c r="M86" t="s">
        <v>53</v>
      </c>
    </row>
    <row r="87" spans="1:14" x14ac:dyDescent="0.25">
      <c r="A87" s="15" t="s">
        <v>232</v>
      </c>
      <c r="B87" s="127" t="s">
        <v>233</v>
      </c>
      <c r="C87" s="128">
        <v>34694882</v>
      </c>
      <c r="D87" s="128">
        <v>39664863</v>
      </c>
      <c r="E87" s="128">
        <v>4280182</v>
      </c>
      <c r="F87" s="269">
        <f>E87/D87*100</f>
        <v>10.79086545691586</v>
      </c>
      <c r="G87" s="128"/>
      <c r="H87" s="128"/>
      <c r="I87" s="340"/>
      <c r="J87" s="36"/>
    </row>
    <row r="88" spans="1:14" x14ac:dyDescent="0.25">
      <c r="A88" s="15" t="s">
        <v>234</v>
      </c>
      <c r="B88" s="127" t="s">
        <v>235</v>
      </c>
      <c r="C88" s="341"/>
      <c r="D88" s="341"/>
      <c r="E88" s="341"/>
      <c r="F88" s="269"/>
      <c r="G88" s="128"/>
      <c r="H88" s="128"/>
      <c r="I88" s="340"/>
      <c r="J88" s="36"/>
    </row>
    <row r="89" spans="1:14" x14ac:dyDescent="0.25">
      <c r="A89" s="15" t="s">
        <v>236</v>
      </c>
      <c r="B89" s="127" t="s">
        <v>237</v>
      </c>
      <c r="C89" s="341"/>
      <c r="D89" s="341">
        <v>602873</v>
      </c>
      <c r="E89" s="341"/>
      <c r="F89" s="269"/>
      <c r="G89" s="128"/>
      <c r="H89" s="128"/>
      <c r="I89" s="340"/>
      <c r="J89" s="36"/>
    </row>
    <row r="90" spans="1:14" x14ac:dyDescent="0.25">
      <c r="A90" s="15" t="s">
        <v>238</v>
      </c>
      <c r="B90" s="127" t="s">
        <v>239</v>
      </c>
      <c r="C90" s="341">
        <v>9367618</v>
      </c>
      <c r="D90" s="341">
        <v>9367618</v>
      </c>
      <c r="E90" s="341">
        <v>858649</v>
      </c>
      <c r="F90" s="269">
        <f>E90/D90*100</f>
        <v>9.1661402076813978</v>
      </c>
      <c r="G90" s="128"/>
      <c r="H90" s="128"/>
      <c r="I90" s="340"/>
      <c r="J90" s="36"/>
    </row>
    <row r="91" spans="1:14" x14ac:dyDescent="0.25">
      <c r="A91" s="134" t="s">
        <v>446</v>
      </c>
      <c r="B91" s="132" t="s">
        <v>240</v>
      </c>
      <c r="C91" s="342">
        <f>SUM(C87:C90)</f>
        <v>44062500</v>
      </c>
      <c r="D91" s="342">
        <f>SUM(D87:D90)</f>
        <v>49635354</v>
      </c>
      <c r="E91" s="342">
        <f>SUM(E87:E90)</f>
        <v>5138831</v>
      </c>
      <c r="F91" s="338">
        <v>0</v>
      </c>
      <c r="G91" s="133"/>
      <c r="H91" s="133"/>
      <c r="I91" s="159"/>
      <c r="J91" s="59"/>
    </row>
    <row r="92" spans="1:14" ht="30" x14ac:dyDescent="0.25">
      <c r="A92" s="15" t="s">
        <v>241</v>
      </c>
      <c r="B92" s="127" t="s">
        <v>242</v>
      </c>
      <c r="C92" s="128"/>
      <c r="D92" s="128"/>
      <c r="E92" s="128"/>
      <c r="F92" s="128"/>
      <c r="G92" s="128"/>
      <c r="H92" s="128"/>
      <c r="I92" s="340"/>
      <c r="J92" s="36"/>
    </row>
    <row r="93" spans="1:14" ht="30" x14ac:dyDescent="0.25">
      <c r="A93" s="15" t="s">
        <v>478</v>
      </c>
      <c r="B93" s="127" t="s">
        <v>243</v>
      </c>
      <c r="C93" s="341"/>
      <c r="D93" s="341"/>
      <c r="E93" s="341"/>
      <c r="F93" s="341"/>
      <c r="G93" s="341"/>
      <c r="H93" s="341"/>
      <c r="I93" s="170"/>
      <c r="J93" s="343"/>
    </row>
    <row r="94" spans="1:14" ht="30" x14ac:dyDescent="0.25">
      <c r="A94" s="15" t="s">
        <v>479</v>
      </c>
      <c r="B94" s="127" t="s">
        <v>244</v>
      </c>
      <c r="C94" s="344"/>
      <c r="D94" s="344"/>
      <c r="E94" s="344"/>
      <c r="F94" s="344"/>
      <c r="G94" s="344"/>
      <c r="H94" s="344"/>
      <c r="I94" s="345"/>
      <c r="J94" s="70"/>
    </row>
    <row r="95" spans="1:14" x14ac:dyDescent="0.25">
      <c r="A95" s="15" t="s">
        <v>480</v>
      </c>
      <c r="B95" s="127" t="s">
        <v>245</v>
      </c>
      <c r="C95" s="128"/>
      <c r="D95" s="128"/>
      <c r="E95" s="128"/>
      <c r="F95" s="128"/>
      <c r="G95" s="128"/>
      <c r="H95" s="128"/>
      <c r="I95" s="340"/>
      <c r="J95" s="36"/>
    </row>
    <row r="96" spans="1:14" ht="30" x14ac:dyDescent="0.25">
      <c r="A96" s="15" t="s">
        <v>481</v>
      </c>
      <c r="B96" s="127" t="s">
        <v>246</v>
      </c>
      <c r="C96" s="341"/>
      <c r="D96" s="341"/>
      <c r="E96" s="341"/>
      <c r="F96" s="341"/>
      <c r="G96" s="341"/>
      <c r="H96" s="341"/>
      <c r="I96" s="170"/>
      <c r="J96" s="343"/>
    </row>
    <row r="97" spans="1:28" ht="30" x14ac:dyDescent="0.25">
      <c r="A97" s="15" t="s">
        <v>482</v>
      </c>
      <c r="B97" s="127" t="s">
        <v>247</v>
      </c>
      <c r="C97" s="344"/>
      <c r="D97" s="344"/>
      <c r="E97" s="344"/>
      <c r="F97" s="344"/>
      <c r="G97" s="344"/>
      <c r="H97" s="344"/>
      <c r="I97" s="345"/>
      <c r="J97" s="70"/>
    </row>
    <row r="98" spans="1:28" x14ac:dyDescent="0.25">
      <c r="A98" s="15" t="s">
        <v>248</v>
      </c>
      <c r="B98" s="127" t="s">
        <v>249</v>
      </c>
      <c r="C98" s="128"/>
      <c r="D98" s="128"/>
      <c r="E98" s="128"/>
      <c r="F98" s="128"/>
      <c r="G98" s="128"/>
      <c r="H98" s="128"/>
      <c r="I98" s="340"/>
      <c r="J98" s="36"/>
    </row>
    <row r="99" spans="1:28" x14ac:dyDescent="0.25">
      <c r="A99" s="15" t="s">
        <v>483</v>
      </c>
      <c r="B99" s="127" t="s">
        <v>526</v>
      </c>
      <c r="C99" s="341"/>
      <c r="D99" s="341"/>
      <c r="E99" s="341"/>
      <c r="F99" s="269"/>
      <c r="G99" s="128"/>
      <c r="H99" s="128"/>
      <c r="I99" s="340"/>
      <c r="J99" s="36"/>
    </row>
    <row r="100" spans="1:28" x14ac:dyDescent="0.25">
      <c r="A100" s="134" t="s">
        <v>447</v>
      </c>
      <c r="B100" s="132" t="s">
        <v>250</v>
      </c>
      <c r="C100" s="342"/>
      <c r="D100" s="342"/>
      <c r="E100" s="342"/>
      <c r="F100" s="338"/>
      <c r="G100" s="133"/>
      <c r="H100" s="133"/>
      <c r="I100" s="159"/>
      <c r="J100" s="59"/>
    </row>
    <row r="101" spans="1:28" ht="15.75" x14ac:dyDescent="0.25">
      <c r="A101" s="135" t="s">
        <v>746</v>
      </c>
      <c r="B101" s="132"/>
      <c r="C101" s="133"/>
      <c r="D101" s="133"/>
      <c r="E101" s="133"/>
      <c r="F101" s="133"/>
      <c r="G101" s="133"/>
      <c r="H101" s="133"/>
      <c r="I101" s="346"/>
      <c r="J101" s="70"/>
    </row>
    <row r="102" spans="1:28" ht="15.75" x14ac:dyDescent="0.25">
      <c r="A102" s="136" t="s">
        <v>491</v>
      </c>
      <c r="B102" s="137" t="s">
        <v>251</v>
      </c>
      <c r="C102" s="133">
        <f>C26+C27+C52+C61+C75+C86+C91+C100</f>
        <v>295226618</v>
      </c>
      <c r="D102" s="133">
        <f>D26+D27+D52+D61+D75+D86+D91+D100</f>
        <v>360919284</v>
      </c>
      <c r="E102" s="133">
        <f t="shared" ref="E102" si="4">E26+E27+E52+E61+E75+E86+E91+E100</f>
        <v>193054927</v>
      </c>
      <c r="F102" s="338">
        <f>E102/D102*100</f>
        <v>53.489778894718185</v>
      </c>
      <c r="G102" s="133">
        <f>G26+G27+G52+G61+G75+G86+G91+G100</f>
        <v>20797809</v>
      </c>
      <c r="H102" s="133">
        <f t="shared" ref="H102:I102" si="5">H26+H27+H52+H61+H75+H86+H91+H100</f>
        <v>23405603</v>
      </c>
      <c r="I102" s="133">
        <f t="shared" si="5"/>
        <v>23383960</v>
      </c>
      <c r="J102" s="338">
        <f>I102/H102*100</f>
        <v>99.907530688271521</v>
      </c>
    </row>
    <row r="103" spans="1:28" x14ac:dyDescent="0.25">
      <c r="A103" s="15" t="s">
        <v>484</v>
      </c>
      <c r="B103" s="9" t="s">
        <v>252</v>
      </c>
      <c r="C103" s="138"/>
      <c r="D103" s="138"/>
      <c r="E103" s="138"/>
      <c r="F103" s="138"/>
      <c r="G103" s="138"/>
      <c r="H103" s="138"/>
      <c r="I103" s="340"/>
      <c r="J103" s="39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9"/>
      <c r="AB103" s="19"/>
    </row>
    <row r="104" spans="1:28" x14ac:dyDescent="0.25">
      <c r="A104" s="15" t="s">
        <v>253</v>
      </c>
      <c r="B104" s="9" t="s">
        <v>254</v>
      </c>
      <c r="C104" s="138"/>
      <c r="D104" s="446">
        <v>30000000</v>
      </c>
      <c r="E104" s="446">
        <v>28477998</v>
      </c>
      <c r="F104" s="269">
        <f>E104/D104*100</f>
        <v>94.926659999999998</v>
      </c>
      <c r="G104" s="138"/>
      <c r="H104" s="138"/>
      <c r="I104" s="340"/>
      <c r="J104" s="39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9"/>
      <c r="AB104" s="19"/>
    </row>
    <row r="105" spans="1:28" x14ac:dyDescent="0.25">
      <c r="A105" s="15" t="s">
        <v>485</v>
      </c>
      <c r="B105" s="9" t="s">
        <v>255</v>
      </c>
      <c r="C105" s="138"/>
      <c r="D105" s="138"/>
      <c r="E105" s="138"/>
      <c r="F105" s="138"/>
      <c r="G105" s="138"/>
      <c r="H105" s="138"/>
      <c r="I105" s="340"/>
      <c r="J105" s="3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9"/>
      <c r="AB105" s="19"/>
    </row>
    <row r="106" spans="1:28" ht="15.75" x14ac:dyDescent="0.25">
      <c r="A106" s="14" t="s">
        <v>452</v>
      </c>
      <c r="B106" s="139" t="s">
        <v>256</v>
      </c>
      <c r="C106" s="347">
        <f t="shared" ref="C106" si="6">SUM(C105)</f>
        <v>0</v>
      </c>
      <c r="D106" s="347">
        <f>SUM(D103:D105)</f>
        <v>30000000</v>
      </c>
      <c r="E106" s="347">
        <f>SUM(E103:E105)</f>
        <v>28477998</v>
      </c>
      <c r="F106" s="338">
        <f>E106/D106*100</f>
        <v>94.926659999999998</v>
      </c>
      <c r="G106" s="347"/>
      <c r="H106" s="347"/>
      <c r="I106" s="159"/>
      <c r="J106" s="59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19"/>
      <c r="AB106" s="19"/>
    </row>
    <row r="107" spans="1:28" ht="15.75" x14ac:dyDescent="0.25">
      <c r="A107" s="140" t="s">
        <v>486</v>
      </c>
      <c r="B107" s="9" t="s">
        <v>257</v>
      </c>
      <c r="C107" s="172"/>
      <c r="D107" s="172"/>
      <c r="E107" s="172"/>
      <c r="F107" s="172"/>
      <c r="G107" s="172"/>
      <c r="H107" s="172"/>
      <c r="I107" s="340"/>
      <c r="J107" s="32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19"/>
      <c r="AB107" s="19"/>
    </row>
    <row r="108" spans="1:28" ht="15.75" x14ac:dyDescent="0.25">
      <c r="A108" s="140" t="s">
        <v>455</v>
      </c>
      <c r="B108" s="9" t="s">
        <v>258</v>
      </c>
      <c r="C108" s="172"/>
      <c r="D108" s="172"/>
      <c r="E108" s="172"/>
      <c r="F108" s="172"/>
      <c r="G108" s="172"/>
      <c r="H108" s="172"/>
      <c r="I108" s="340"/>
      <c r="J108" s="32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19"/>
      <c r="AB108" s="19"/>
    </row>
    <row r="109" spans="1:28" ht="15.75" x14ac:dyDescent="0.25">
      <c r="A109" s="15" t="s">
        <v>259</v>
      </c>
      <c r="B109" s="9" t="s">
        <v>260</v>
      </c>
      <c r="C109" s="176"/>
      <c r="D109" s="176"/>
      <c r="E109" s="176"/>
      <c r="F109" s="176"/>
      <c r="G109" s="176"/>
      <c r="H109" s="176"/>
      <c r="I109" s="340"/>
      <c r="J109" s="3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9"/>
      <c r="AB109" s="19"/>
    </row>
    <row r="110" spans="1:28" ht="15.75" x14ac:dyDescent="0.25">
      <c r="A110" s="15" t="s">
        <v>487</v>
      </c>
      <c r="B110" s="9" t="s">
        <v>261</v>
      </c>
      <c r="C110" s="176"/>
      <c r="D110" s="176"/>
      <c r="E110" s="176"/>
      <c r="F110" s="176"/>
      <c r="G110" s="176"/>
      <c r="H110" s="176"/>
      <c r="I110" s="340"/>
      <c r="J110" s="39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9"/>
      <c r="AB110" s="19"/>
    </row>
    <row r="111" spans="1:28" ht="15.75" x14ac:dyDescent="0.25">
      <c r="A111" s="142" t="s">
        <v>453</v>
      </c>
      <c r="B111" s="139" t="s">
        <v>262</v>
      </c>
      <c r="C111" s="173"/>
      <c r="D111" s="173"/>
      <c r="E111" s="173"/>
      <c r="F111" s="173"/>
      <c r="G111" s="173"/>
      <c r="H111" s="173"/>
      <c r="I111" s="159"/>
      <c r="J111" s="59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19"/>
      <c r="AB111" s="19"/>
    </row>
    <row r="112" spans="1:28" ht="15.75" x14ac:dyDescent="0.25">
      <c r="A112" s="140" t="s">
        <v>263</v>
      </c>
      <c r="B112" s="9" t="s">
        <v>264</v>
      </c>
      <c r="C112" s="172"/>
      <c r="D112" s="172"/>
      <c r="E112" s="172"/>
      <c r="F112" s="172"/>
      <c r="G112" s="172"/>
      <c r="H112" s="172"/>
      <c r="I112" s="340"/>
      <c r="J112" s="32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19"/>
      <c r="AB112" s="19"/>
    </row>
    <row r="113" spans="1:28" ht="15.75" x14ac:dyDescent="0.25">
      <c r="A113" s="140" t="s">
        <v>265</v>
      </c>
      <c r="B113" s="9" t="s">
        <v>266</v>
      </c>
      <c r="C113" s="172">
        <v>1983768</v>
      </c>
      <c r="D113" s="172">
        <v>1983768</v>
      </c>
      <c r="E113" s="172">
        <v>1983768</v>
      </c>
      <c r="F113" s="269">
        <f t="shared" ref="F113:F118" si="7">E113/D113*100</f>
        <v>100</v>
      </c>
      <c r="G113" s="172"/>
      <c r="H113" s="172"/>
      <c r="I113" s="159"/>
      <c r="J113" s="69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19"/>
      <c r="AB113" s="19"/>
    </row>
    <row r="114" spans="1:28" ht="15.75" x14ac:dyDescent="0.25">
      <c r="A114" s="142" t="s">
        <v>267</v>
      </c>
      <c r="B114" s="139" t="s">
        <v>268</v>
      </c>
      <c r="C114" s="173">
        <v>18408500</v>
      </c>
      <c r="D114" s="173">
        <v>19352630</v>
      </c>
      <c r="E114" s="173">
        <v>19352630</v>
      </c>
      <c r="F114" s="338">
        <f t="shared" si="7"/>
        <v>100</v>
      </c>
      <c r="G114" s="173"/>
      <c r="H114" s="173"/>
      <c r="I114" s="159"/>
      <c r="J114" s="59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19"/>
      <c r="AB114" s="19"/>
    </row>
    <row r="115" spans="1:28" x14ac:dyDescent="0.25">
      <c r="A115" s="140" t="s">
        <v>269</v>
      </c>
      <c r="B115" s="9" t="s">
        <v>270</v>
      </c>
      <c r="C115" s="141"/>
      <c r="D115" s="141"/>
      <c r="E115" s="141" t="s">
        <v>930</v>
      </c>
      <c r="F115" s="338"/>
      <c r="G115" s="141"/>
      <c r="H115" s="141"/>
      <c r="I115" s="340"/>
      <c r="J115" s="32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19"/>
      <c r="AB115" s="19"/>
    </row>
    <row r="116" spans="1:28" x14ac:dyDescent="0.25">
      <c r="A116" s="140" t="s">
        <v>271</v>
      </c>
      <c r="B116" s="9" t="s">
        <v>272</v>
      </c>
      <c r="C116" s="141"/>
      <c r="D116" s="141"/>
      <c r="E116" s="141"/>
      <c r="F116" s="338"/>
      <c r="G116" s="141"/>
      <c r="H116" s="141"/>
      <c r="I116" s="340"/>
      <c r="J116" s="32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19"/>
      <c r="AB116" s="19"/>
    </row>
    <row r="117" spans="1:28" ht="15.75" x14ac:dyDescent="0.25">
      <c r="A117" s="140" t="s">
        <v>273</v>
      </c>
      <c r="B117" s="9" t="s">
        <v>274</v>
      </c>
      <c r="C117" s="172"/>
      <c r="D117" s="172"/>
      <c r="E117" s="172"/>
      <c r="F117" s="338"/>
      <c r="G117" s="172"/>
      <c r="H117" s="172"/>
      <c r="I117" s="174"/>
      <c r="J117" s="175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19"/>
      <c r="AB117" s="19"/>
    </row>
    <row r="118" spans="1:28" ht="15.75" x14ac:dyDescent="0.25">
      <c r="A118" s="143" t="s">
        <v>454</v>
      </c>
      <c r="B118" s="144" t="s">
        <v>275</v>
      </c>
      <c r="C118" s="173">
        <f>C106+C111+C114+C115+C116+C117+C113</f>
        <v>20392268</v>
      </c>
      <c r="D118" s="173">
        <f>D106+D111+D114+D115+D116+D117+D113</f>
        <v>51336398</v>
      </c>
      <c r="E118" s="173">
        <f>E106+E113+E114</f>
        <v>49814396</v>
      </c>
      <c r="F118" s="338">
        <f t="shared" si="7"/>
        <v>97.035238039100449</v>
      </c>
      <c r="G118" s="173"/>
      <c r="H118" s="173"/>
      <c r="I118" s="159"/>
      <c r="J118" s="59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19"/>
      <c r="AB118" s="19"/>
    </row>
    <row r="119" spans="1:28" ht="15.75" x14ac:dyDescent="0.25">
      <c r="A119" s="140" t="s">
        <v>276</v>
      </c>
      <c r="B119" s="9" t="s">
        <v>277</v>
      </c>
      <c r="C119" s="172"/>
      <c r="D119" s="172"/>
      <c r="E119" s="172"/>
      <c r="F119" s="172"/>
      <c r="G119" s="172"/>
      <c r="H119" s="172"/>
      <c r="I119" s="174"/>
      <c r="J119" s="175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19"/>
      <c r="AB119" s="19"/>
    </row>
    <row r="120" spans="1:28" ht="15.75" x14ac:dyDescent="0.25">
      <c r="A120" s="15" t="s">
        <v>278</v>
      </c>
      <c r="B120" s="9" t="s">
        <v>279</v>
      </c>
      <c r="C120" s="176"/>
      <c r="D120" s="176"/>
      <c r="E120" s="176"/>
      <c r="F120" s="176"/>
      <c r="G120" s="176"/>
      <c r="H120" s="176"/>
      <c r="I120" s="174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9"/>
      <c r="AB120" s="19"/>
    </row>
    <row r="121" spans="1:28" ht="15.75" x14ac:dyDescent="0.25">
      <c r="A121" s="140" t="s">
        <v>488</v>
      </c>
      <c r="B121" s="9" t="s">
        <v>280</v>
      </c>
      <c r="C121" s="172"/>
      <c r="D121" s="172"/>
      <c r="E121" s="172"/>
      <c r="F121" s="172"/>
      <c r="G121" s="172"/>
      <c r="H121" s="172"/>
      <c r="I121" s="174"/>
      <c r="J121" s="175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19"/>
      <c r="AB121" s="19"/>
    </row>
    <row r="122" spans="1:28" ht="15.75" x14ac:dyDescent="0.25">
      <c r="A122" s="140" t="s">
        <v>457</v>
      </c>
      <c r="B122" s="9" t="s">
        <v>281</v>
      </c>
      <c r="C122" s="172"/>
      <c r="D122" s="172"/>
      <c r="E122" s="172"/>
      <c r="F122" s="172"/>
      <c r="G122" s="172"/>
      <c r="H122" s="172"/>
      <c r="I122" s="174"/>
      <c r="J122" s="175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19"/>
      <c r="AB122" s="19"/>
    </row>
    <row r="123" spans="1:28" ht="15.75" x14ac:dyDescent="0.25">
      <c r="A123" s="143" t="s">
        <v>458</v>
      </c>
      <c r="B123" s="144" t="s">
        <v>282</v>
      </c>
      <c r="C123" s="173"/>
      <c r="D123" s="173"/>
      <c r="E123" s="173"/>
      <c r="F123" s="173"/>
      <c r="G123" s="173"/>
      <c r="H123" s="173"/>
      <c r="I123" s="159"/>
      <c r="J123" s="59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19"/>
      <c r="AB123" s="19"/>
    </row>
    <row r="124" spans="1:28" ht="15.75" x14ac:dyDescent="0.25">
      <c r="A124" s="15" t="s">
        <v>283</v>
      </c>
      <c r="B124" s="9" t="s">
        <v>284</v>
      </c>
      <c r="C124" s="176"/>
      <c r="D124" s="176"/>
      <c r="E124" s="176"/>
      <c r="F124" s="176"/>
      <c r="G124" s="176"/>
      <c r="H124" s="176"/>
      <c r="I124" s="174"/>
      <c r="J124" s="17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9"/>
      <c r="AB124" s="19"/>
    </row>
    <row r="125" spans="1:28" ht="15.75" x14ac:dyDescent="0.25">
      <c r="A125" s="145" t="s">
        <v>492</v>
      </c>
      <c r="B125" s="146" t="s">
        <v>285</v>
      </c>
      <c r="C125" s="173">
        <f>C118+C123+C124</f>
        <v>20392268</v>
      </c>
      <c r="D125" s="173">
        <f>D118+D123+D124</f>
        <v>51336398</v>
      </c>
      <c r="E125" s="173">
        <f>E118+E123+E124</f>
        <v>49814396</v>
      </c>
      <c r="F125" s="338">
        <f>E125/D125*100</f>
        <v>97.035238039100449</v>
      </c>
      <c r="G125" s="173"/>
      <c r="H125" s="173"/>
      <c r="I125" s="159"/>
      <c r="J125" s="59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19"/>
      <c r="AB125" s="19"/>
    </row>
    <row r="126" spans="1:28" ht="18" x14ac:dyDescent="0.25">
      <c r="A126" s="147" t="s">
        <v>666</v>
      </c>
      <c r="B126" s="148"/>
      <c r="C126" s="359">
        <f>C26+C27+C52+C61+C75+C86+C91+C100+C125</f>
        <v>315618886</v>
      </c>
      <c r="D126" s="359">
        <f>D26+D27+D52+D61+D75+D86+D91+D100+D125</f>
        <v>412255682</v>
      </c>
      <c r="E126" s="359">
        <f>E26+E27+E52+E61+E75+E86+E91+E100+E125</f>
        <v>242869323</v>
      </c>
      <c r="F126" s="360">
        <f>E126/D126*100</f>
        <v>58.912304573160498</v>
      </c>
      <c r="G126" s="359">
        <f>G26+G27+G52+G61+G75+G86+G91+G100+G125</f>
        <v>20797809</v>
      </c>
      <c r="H126" s="359">
        <f>H26+H27+H52+H61+H75+H86+H91+H100+H125</f>
        <v>23405603</v>
      </c>
      <c r="I126" s="359">
        <f>I26+I27+I52+I61+I75+I86+I91+I100+I125</f>
        <v>23383960</v>
      </c>
      <c r="J126" s="360">
        <f>I126/H126*100</f>
        <v>99.907530688271521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x14ac:dyDescent="0.25">
      <c r="B127" s="19"/>
      <c r="C127" s="60"/>
      <c r="D127" s="60"/>
      <c r="E127" s="60"/>
      <c r="F127" s="60"/>
      <c r="G127" s="60"/>
      <c r="H127" s="60"/>
      <c r="I127" s="79"/>
      <c r="J127" s="171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x14ac:dyDescent="0.25">
      <c r="B128" s="19"/>
      <c r="C128" s="60"/>
      <c r="D128" s="60"/>
      <c r="E128" s="60"/>
      <c r="F128" s="60"/>
      <c r="G128" s="60"/>
      <c r="H128" s="60"/>
      <c r="I128" s="7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2:28" x14ac:dyDescent="0.25">
      <c r="B129" s="19"/>
      <c r="C129" s="60"/>
      <c r="D129" s="60"/>
      <c r="E129" s="60"/>
      <c r="F129" s="60"/>
      <c r="G129" s="60"/>
      <c r="H129" s="60"/>
      <c r="I129" s="7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2:28" x14ac:dyDescent="0.25">
      <c r="B130" s="19"/>
      <c r="C130" s="60"/>
      <c r="D130" s="60"/>
      <c r="E130" s="60"/>
      <c r="F130" s="60"/>
      <c r="G130" s="60"/>
      <c r="H130" s="60"/>
      <c r="I130" s="7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2:28" x14ac:dyDescent="0.25">
      <c r="B131" s="19"/>
      <c r="C131" s="60"/>
      <c r="D131" s="60"/>
      <c r="E131" s="60"/>
      <c r="F131" s="60"/>
      <c r="G131" s="60"/>
      <c r="H131" s="60"/>
      <c r="I131" s="7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2:28" x14ac:dyDescent="0.25">
      <c r="B132" s="19"/>
      <c r="C132" s="60"/>
      <c r="D132" s="60"/>
      <c r="E132" s="60"/>
      <c r="F132" s="60"/>
      <c r="G132" s="60"/>
      <c r="H132" s="60"/>
      <c r="I132" s="7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2:28" x14ac:dyDescent="0.25">
      <c r="B133" s="19"/>
      <c r="C133" s="60"/>
      <c r="D133" s="60"/>
      <c r="E133" s="60"/>
      <c r="F133" s="60"/>
      <c r="G133" s="60"/>
      <c r="H133" s="60"/>
      <c r="I133" s="7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2:28" x14ac:dyDescent="0.25">
      <c r="B134" s="19"/>
      <c r="C134" s="60"/>
      <c r="D134" s="60"/>
      <c r="E134" s="60"/>
      <c r="F134" s="60"/>
      <c r="G134" s="60"/>
      <c r="H134" s="60"/>
      <c r="I134" s="7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2:28" x14ac:dyDescent="0.25">
      <c r="B135" s="19"/>
      <c r="C135" s="60"/>
      <c r="D135" s="60"/>
      <c r="E135" s="60"/>
      <c r="F135" s="60"/>
      <c r="G135" s="60"/>
      <c r="H135" s="60"/>
      <c r="I135" s="7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2:28" x14ac:dyDescent="0.25">
      <c r="B136" s="19"/>
      <c r="C136" s="60"/>
      <c r="D136" s="60"/>
      <c r="E136" s="60"/>
      <c r="F136" s="60"/>
      <c r="G136" s="60"/>
      <c r="H136" s="60"/>
      <c r="I136" s="7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2:28" x14ac:dyDescent="0.25">
      <c r="B137" s="19"/>
      <c r="C137" s="60"/>
      <c r="D137" s="60"/>
      <c r="E137" s="60"/>
      <c r="F137" s="60"/>
      <c r="G137" s="60"/>
      <c r="H137" s="60"/>
      <c r="I137" s="7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2:28" x14ac:dyDescent="0.25">
      <c r="B138" s="19"/>
      <c r="C138" s="60"/>
      <c r="D138" s="60"/>
      <c r="E138" s="60"/>
      <c r="F138" s="60"/>
      <c r="G138" s="60"/>
      <c r="H138" s="60"/>
      <c r="I138" s="7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2:28" x14ac:dyDescent="0.25">
      <c r="B139" s="19"/>
      <c r="C139" s="60"/>
      <c r="D139" s="60"/>
      <c r="E139" s="60"/>
      <c r="F139" s="60"/>
      <c r="G139" s="60"/>
      <c r="H139" s="60"/>
      <c r="I139" s="7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2:28" x14ac:dyDescent="0.25">
      <c r="B140" s="19"/>
      <c r="C140" s="60"/>
      <c r="D140" s="60"/>
      <c r="E140" s="60"/>
      <c r="F140" s="60"/>
      <c r="G140" s="60"/>
      <c r="H140" s="60"/>
      <c r="I140" s="7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2:28" x14ac:dyDescent="0.25">
      <c r="B141" s="19"/>
      <c r="C141" s="60"/>
      <c r="D141" s="60"/>
      <c r="E141" s="60"/>
      <c r="F141" s="60"/>
      <c r="G141" s="60"/>
      <c r="H141" s="60"/>
      <c r="I141" s="7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2:28" x14ac:dyDescent="0.25">
      <c r="B142" s="19"/>
      <c r="C142" s="60"/>
      <c r="D142" s="60"/>
      <c r="E142" s="60"/>
      <c r="F142" s="60"/>
      <c r="G142" s="60"/>
      <c r="H142" s="60"/>
      <c r="I142" s="7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2:28" x14ac:dyDescent="0.25">
      <c r="B143" s="19"/>
      <c r="C143" s="60"/>
      <c r="D143" s="60"/>
      <c r="E143" s="60"/>
      <c r="F143" s="60"/>
      <c r="G143" s="60"/>
      <c r="H143" s="60"/>
      <c r="I143" s="7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2:28" x14ac:dyDescent="0.25">
      <c r="B144" s="19"/>
      <c r="C144" s="60"/>
      <c r="D144" s="60"/>
      <c r="E144" s="60"/>
      <c r="F144" s="60"/>
      <c r="G144" s="60"/>
      <c r="H144" s="60"/>
      <c r="I144" s="7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2:28" x14ac:dyDescent="0.25">
      <c r="B145" s="19"/>
      <c r="C145" s="60"/>
      <c r="D145" s="60"/>
      <c r="E145" s="60"/>
      <c r="F145" s="60"/>
      <c r="G145" s="60"/>
      <c r="H145" s="60"/>
      <c r="I145" s="7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2:28" x14ac:dyDescent="0.25">
      <c r="B146" s="19"/>
      <c r="C146" s="60"/>
      <c r="D146" s="60"/>
      <c r="E146" s="60"/>
      <c r="F146" s="60"/>
      <c r="G146" s="60"/>
      <c r="H146" s="60"/>
      <c r="I146" s="7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2:28" x14ac:dyDescent="0.25">
      <c r="B147" s="19"/>
      <c r="C147" s="60"/>
      <c r="D147" s="60"/>
      <c r="E147" s="60"/>
      <c r="F147" s="60"/>
      <c r="G147" s="60"/>
      <c r="H147" s="60"/>
      <c r="I147" s="7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2:28" x14ac:dyDescent="0.25">
      <c r="B148" s="19"/>
      <c r="C148" s="60"/>
      <c r="D148" s="60"/>
      <c r="E148" s="60"/>
      <c r="F148" s="60"/>
      <c r="G148" s="60"/>
      <c r="H148" s="60"/>
      <c r="I148" s="7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2:28" x14ac:dyDescent="0.25">
      <c r="B149" s="19"/>
      <c r="C149" s="60"/>
      <c r="D149" s="60"/>
      <c r="E149" s="60"/>
      <c r="F149" s="60"/>
      <c r="G149" s="60"/>
      <c r="H149" s="60"/>
      <c r="I149" s="7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2:28" x14ac:dyDescent="0.25">
      <c r="B150" s="19"/>
      <c r="C150" s="60"/>
      <c r="D150" s="60"/>
      <c r="E150" s="60"/>
      <c r="F150" s="60"/>
      <c r="G150" s="60"/>
      <c r="H150" s="60"/>
      <c r="I150" s="7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2:28" x14ac:dyDescent="0.25">
      <c r="B151" s="19"/>
      <c r="C151" s="60"/>
      <c r="D151" s="60"/>
      <c r="E151" s="60"/>
      <c r="F151" s="60"/>
      <c r="G151" s="60"/>
      <c r="H151" s="60"/>
      <c r="I151" s="7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2:28" x14ac:dyDescent="0.25">
      <c r="B152" s="19"/>
      <c r="C152" s="60"/>
      <c r="D152" s="60"/>
      <c r="E152" s="60"/>
      <c r="F152" s="60"/>
      <c r="G152" s="60"/>
      <c r="H152" s="60"/>
      <c r="I152" s="7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2:28" x14ac:dyDescent="0.25">
      <c r="B153" s="19"/>
      <c r="C153" s="60"/>
      <c r="D153" s="60"/>
      <c r="E153" s="60"/>
      <c r="F153" s="60"/>
      <c r="G153" s="60"/>
      <c r="H153" s="60"/>
      <c r="I153" s="7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2:28" x14ac:dyDescent="0.25">
      <c r="B154" s="19"/>
      <c r="C154" s="60"/>
      <c r="D154" s="60"/>
      <c r="E154" s="60"/>
      <c r="F154" s="60"/>
      <c r="G154" s="60"/>
      <c r="H154" s="60"/>
      <c r="I154" s="7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2:28" x14ac:dyDescent="0.25">
      <c r="B155" s="19"/>
      <c r="C155" s="60"/>
      <c r="D155" s="60"/>
      <c r="E155" s="60"/>
      <c r="F155" s="60"/>
      <c r="G155" s="60"/>
      <c r="H155" s="60"/>
      <c r="I155" s="7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2:28" x14ac:dyDescent="0.25">
      <c r="B156" s="19"/>
      <c r="C156" s="60"/>
      <c r="D156" s="60"/>
      <c r="E156" s="60"/>
      <c r="F156" s="60"/>
      <c r="G156" s="60"/>
      <c r="H156" s="60"/>
      <c r="I156" s="7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2:28" x14ac:dyDescent="0.25">
      <c r="B157" s="19"/>
      <c r="C157" s="60"/>
      <c r="D157" s="60"/>
      <c r="E157" s="60"/>
      <c r="F157" s="60"/>
      <c r="G157" s="60"/>
      <c r="H157" s="60"/>
      <c r="I157" s="7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2:28" x14ac:dyDescent="0.25">
      <c r="B158" s="19"/>
      <c r="C158" s="60"/>
      <c r="D158" s="60"/>
      <c r="E158" s="60"/>
      <c r="F158" s="60"/>
      <c r="G158" s="60"/>
      <c r="H158" s="60"/>
      <c r="I158" s="7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2:28" x14ac:dyDescent="0.25">
      <c r="B159" s="19"/>
      <c r="C159" s="60"/>
      <c r="D159" s="60"/>
      <c r="E159" s="60"/>
      <c r="F159" s="60"/>
      <c r="G159" s="60"/>
      <c r="H159" s="60"/>
      <c r="I159" s="7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2:28" x14ac:dyDescent="0.25">
      <c r="B160" s="19"/>
      <c r="C160" s="60"/>
      <c r="D160" s="60"/>
      <c r="E160" s="60"/>
      <c r="F160" s="60"/>
      <c r="G160" s="60"/>
      <c r="H160" s="60"/>
      <c r="I160" s="7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2:28" x14ac:dyDescent="0.25">
      <c r="B161" s="19"/>
      <c r="C161" s="60"/>
      <c r="D161" s="60"/>
      <c r="E161" s="60"/>
      <c r="F161" s="60"/>
      <c r="G161" s="60"/>
      <c r="H161" s="60"/>
      <c r="I161" s="7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2:28" x14ac:dyDescent="0.25">
      <c r="B162" s="19"/>
      <c r="C162" s="60"/>
      <c r="D162" s="60"/>
      <c r="E162" s="60"/>
      <c r="F162" s="60"/>
      <c r="G162" s="60"/>
      <c r="H162" s="60"/>
      <c r="I162" s="7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2:28" x14ac:dyDescent="0.25">
      <c r="B163" s="19"/>
      <c r="C163" s="60"/>
      <c r="D163" s="60"/>
      <c r="E163" s="60"/>
      <c r="F163" s="60"/>
      <c r="G163" s="60"/>
      <c r="H163" s="60"/>
      <c r="I163" s="7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2:28" x14ac:dyDescent="0.25">
      <c r="B164" s="19"/>
      <c r="C164" s="60"/>
      <c r="D164" s="60"/>
      <c r="E164" s="60"/>
      <c r="F164" s="60"/>
      <c r="G164" s="60"/>
      <c r="H164" s="60"/>
      <c r="I164" s="7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2:28" x14ac:dyDescent="0.25">
      <c r="B165" s="19"/>
      <c r="C165" s="60"/>
      <c r="D165" s="60"/>
      <c r="E165" s="60"/>
      <c r="F165" s="60"/>
      <c r="G165" s="60"/>
      <c r="H165" s="60"/>
      <c r="I165" s="7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2:28" x14ac:dyDescent="0.25">
      <c r="B166" s="19"/>
      <c r="C166" s="60"/>
      <c r="D166" s="60"/>
      <c r="E166" s="60"/>
      <c r="F166" s="60"/>
      <c r="G166" s="60"/>
      <c r="H166" s="60"/>
      <c r="I166" s="7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2:28" x14ac:dyDescent="0.25">
      <c r="B167" s="19"/>
      <c r="C167" s="60"/>
      <c r="D167" s="60"/>
      <c r="E167" s="60"/>
      <c r="F167" s="60"/>
      <c r="G167" s="60"/>
      <c r="H167" s="60"/>
      <c r="I167" s="7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2:28" x14ac:dyDescent="0.25">
      <c r="B168" s="19"/>
      <c r="C168" s="60"/>
      <c r="D168" s="60"/>
      <c r="E168" s="60"/>
      <c r="F168" s="60"/>
      <c r="G168" s="60"/>
      <c r="H168" s="60"/>
      <c r="I168" s="7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2:28" x14ac:dyDescent="0.25">
      <c r="B169" s="19"/>
      <c r="C169" s="60"/>
      <c r="D169" s="60"/>
      <c r="E169" s="60"/>
      <c r="F169" s="60"/>
      <c r="G169" s="60"/>
      <c r="H169" s="60"/>
      <c r="I169" s="7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5">
      <c r="B170" s="19"/>
      <c r="C170" s="60"/>
      <c r="D170" s="60"/>
      <c r="E170" s="60"/>
      <c r="F170" s="60"/>
      <c r="G170" s="60"/>
      <c r="H170" s="60"/>
      <c r="I170" s="7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2:28" x14ac:dyDescent="0.25">
      <c r="B171" s="19"/>
      <c r="C171" s="60"/>
      <c r="D171" s="60"/>
      <c r="E171" s="60"/>
      <c r="F171" s="60"/>
      <c r="G171" s="60"/>
      <c r="H171" s="60"/>
      <c r="I171" s="7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2:28" x14ac:dyDescent="0.25">
      <c r="B172" s="19"/>
      <c r="C172" s="60"/>
      <c r="D172" s="60"/>
      <c r="E172" s="60"/>
      <c r="F172" s="60"/>
      <c r="G172" s="60"/>
      <c r="H172" s="60"/>
      <c r="I172" s="7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2:28" x14ac:dyDescent="0.25">
      <c r="B173" s="19"/>
      <c r="C173" s="60"/>
      <c r="D173" s="60"/>
      <c r="E173" s="60"/>
      <c r="F173" s="60"/>
      <c r="G173" s="60"/>
      <c r="H173" s="60"/>
      <c r="I173" s="7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2:28" x14ac:dyDescent="0.25">
      <c r="B174" s="19"/>
      <c r="C174" s="60"/>
      <c r="D174" s="60"/>
      <c r="E174" s="60"/>
      <c r="F174" s="60"/>
      <c r="G174" s="60"/>
      <c r="H174" s="60"/>
      <c r="I174" s="7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2:28" x14ac:dyDescent="0.25">
      <c r="B175" s="19"/>
      <c r="C175" s="60"/>
      <c r="D175" s="60"/>
      <c r="E175" s="60"/>
      <c r="F175" s="60"/>
      <c r="G175" s="60"/>
      <c r="H175" s="60"/>
      <c r="I175" s="7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</sheetData>
  <mergeCells count="6">
    <mergeCell ref="C78:I78"/>
    <mergeCell ref="C6:I6"/>
    <mergeCell ref="A1:J1"/>
    <mergeCell ref="A2:J2"/>
    <mergeCell ref="A3:J3"/>
    <mergeCell ref="A4:J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0"/>
  <sheetViews>
    <sheetView view="pageBreakPreview" zoomScale="75" zoomScaleNormal="100" workbookViewId="0">
      <selection sqref="A1:J1"/>
    </sheetView>
  </sheetViews>
  <sheetFormatPr defaultRowHeight="15" x14ac:dyDescent="0.25"/>
  <cols>
    <col min="1" max="1" width="92.5703125" customWidth="1"/>
    <col min="3" max="4" width="17.140625" style="73" customWidth="1"/>
    <col min="5" max="5" width="17" style="73" customWidth="1"/>
    <col min="6" max="6" width="15.42578125" style="73" customWidth="1"/>
    <col min="7" max="7" width="17" style="73" customWidth="1"/>
    <col min="8" max="8" width="17.28515625" style="73" customWidth="1"/>
    <col min="9" max="9" width="17" style="73" customWidth="1"/>
    <col min="10" max="10" width="15.42578125" style="73" customWidth="1"/>
  </cols>
  <sheetData>
    <row r="1" spans="1:13" x14ac:dyDescent="0.25">
      <c r="A1" s="500" t="s">
        <v>995</v>
      </c>
      <c r="B1" s="500"/>
      <c r="C1" s="500"/>
      <c r="D1" s="500"/>
      <c r="E1" s="500"/>
      <c r="F1" s="500"/>
      <c r="G1" s="500"/>
      <c r="H1" s="500"/>
      <c r="I1" s="500"/>
      <c r="J1" s="500"/>
    </row>
    <row r="2" spans="1:13" ht="18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  <c r="G2" s="494"/>
      <c r="H2" s="494"/>
      <c r="I2" s="494"/>
      <c r="J2" s="494"/>
    </row>
    <row r="3" spans="1:13" ht="24" customHeight="1" x14ac:dyDescent="0.25">
      <c r="A3" s="495" t="s">
        <v>985</v>
      </c>
      <c r="B3" s="495"/>
      <c r="C3" s="495"/>
      <c r="D3" s="495"/>
      <c r="E3" s="495"/>
      <c r="F3" s="495"/>
      <c r="G3" s="495"/>
      <c r="H3" s="495"/>
      <c r="I3" s="495"/>
      <c r="J3" s="495"/>
    </row>
    <row r="4" spans="1:13" ht="24" customHeight="1" x14ac:dyDescent="0.25">
      <c r="A4" s="501" t="s">
        <v>803</v>
      </c>
      <c r="B4" s="501"/>
      <c r="C4" s="501"/>
      <c r="D4" s="501"/>
      <c r="E4" s="501"/>
      <c r="F4" s="501"/>
      <c r="G4" s="501"/>
      <c r="H4" s="501"/>
      <c r="I4" s="501"/>
      <c r="J4" s="501"/>
      <c r="K4" s="55"/>
    </row>
    <row r="5" spans="1:13" ht="18" x14ac:dyDescent="0.25">
      <c r="A5" s="74"/>
    </row>
    <row r="6" spans="1:13" ht="15.75" x14ac:dyDescent="0.3">
      <c r="A6" s="67"/>
      <c r="C6" s="503"/>
      <c r="D6" s="503"/>
      <c r="E6" s="503"/>
      <c r="F6" s="503"/>
      <c r="G6" s="503"/>
      <c r="H6" s="503"/>
      <c r="I6" s="503"/>
      <c r="J6" s="503"/>
      <c r="K6" s="115"/>
    </row>
    <row r="7" spans="1:13" ht="39" x14ac:dyDescent="0.25">
      <c r="A7" s="2" t="s">
        <v>116</v>
      </c>
      <c r="B7" s="3" t="s">
        <v>96</v>
      </c>
      <c r="C7" s="166" t="s">
        <v>427</v>
      </c>
      <c r="D7" s="166" t="s">
        <v>428</v>
      </c>
      <c r="E7" s="166" t="s">
        <v>532</v>
      </c>
      <c r="F7" s="166" t="s">
        <v>533</v>
      </c>
      <c r="G7" s="166" t="s">
        <v>731</v>
      </c>
      <c r="H7" s="166" t="s">
        <v>429</v>
      </c>
      <c r="I7" s="166" t="s">
        <v>534</v>
      </c>
      <c r="J7" s="166" t="s">
        <v>535</v>
      </c>
    </row>
    <row r="8" spans="1:13" ht="15" customHeight="1" x14ac:dyDescent="0.25">
      <c r="A8" s="27" t="s">
        <v>286</v>
      </c>
      <c r="B8" s="6" t="s">
        <v>287</v>
      </c>
      <c r="C8" s="62">
        <v>19762708</v>
      </c>
      <c r="D8" s="62">
        <v>19762708</v>
      </c>
      <c r="E8" s="62">
        <v>19762708</v>
      </c>
      <c r="F8" s="269">
        <f>E8/D8*100</f>
        <v>100</v>
      </c>
      <c r="G8" s="110"/>
      <c r="H8" s="110"/>
      <c r="I8" s="110"/>
      <c r="J8" s="110"/>
      <c r="K8" s="57"/>
      <c r="L8" s="57"/>
      <c r="M8" s="57"/>
    </row>
    <row r="9" spans="1:13" ht="15" customHeight="1" x14ac:dyDescent="0.25">
      <c r="A9" s="5" t="s">
        <v>288</v>
      </c>
      <c r="B9" s="6" t="s">
        <v>289</v>
      </c>
      <c r="C9" s="62">
        <v>15908500</v>
      </c>
      <c r="D9" s="62">
        <v>16702983</v>
      </c>
      <c r="E9" s="62">
        <v>16702983</v>
      </c>
      <c r="F9" s="269">
        <f t="shared" ref="F9:F14" si="0">E9/D9*100</f>
        <v>100</v>
      </c>
      <c r="G9" s="110"/>
      <c r="H9" s="110"/>
      <c r="I9" s="110"/>
      <c r="J9" s="110"/>
      <c r="K9" s="57"/>
      <c r="L9" s="57"/>
      <c r="M9" s="57"/>
    </row>
    <row r="10" spans="1:13" ht="15" customHeight="1" x14ac:dyDescent="0.25">
      <c r="A10" s="5" t="s">
        <v>290</v>
      </c>
      <c r="B10" s="6" t="s">
        <v>291</v>
      </c>
      <c r="C10" s="62">
        <v>17069472</v>
      </c>
      <c r="D10" s="62">
        <v>18852098</v>
      </c>
      <c r="E10" s="62">
        <v>18852098</v>
      </c>
      <c r="F10" s="269">
        <f t="shared" si="0"/>
        <v>100</v>
      </c>
      <c r="G10" s="110"/>
      <c r="H10" s="110"/>
      <c r="I10" s="110"/>
      <c r="J10" s="110"/>
      <c r="K10" s="57"/>
      <c r="L10" s="57"/>
      <c r="M10" s="57"/>
    </row>
    <row r="11" spans="1:13" ht="15" customHeight="1" x14ac:dyDescent="0.25">
      <c r="A11" s="5" t="s">
        <v>292</v>
      </c>
      <c r="B11" s="6" t="s">
        <v>293</v>
      </c>
      <c r="C11" s="75">
        <v>1800000</v>
      </c>
      <c r="D11" s="75">
        <v>1800000</v>
      </c>
      <c r="E11" s="75">
        <v>1800000</v>
      </c>
      <c r="F11" s="269">
        <f t="shared" si="0"/>
        <v>100</v>
      </c>
      <c r="G11" s="110"/>
      <c r="H11" s="110"/>
      <c r="I11" s="110"/>
      <c r="J11" s="110"/>
      <c r="K11" s="57"/>
      <c r="L11" s="57"/>
      <c r="M11" s="57"/>
    </row>
    <row r="12" spans="1:13" ht="15" customHeight="1" x14ac:dyDescent="0.25">
      <c r="A12" s="5" t="s">
        <v>294</v>
      </c>
      <c r="B12" s="6" t="s">
        <v>295</v>
      </c>
      <c r="C12" s="75"/>
      <c r="D12" s="75">
        <v>2906205</v>
      </c>
      <c r="E12" s="75">
        <v>2906205</v>
      </c>
      <c r="F12" s="269">
        <f t="shared" si="0"/>
        <v>100</v>
      </c>
      <c r="G12" s="110"/>
      <c r="H12" s="110"/>
      <c r="I12" s="110"/>
      <c r="J12" s="110"/>
      <c r="K12" s="57"/>
      <c r="L12" s="57"/>
      <c r="M12" s="57"/>
    </row>
    <row r="13" spans="1:13" ht="15" customHeight="1" x14ac:dyDescent="0.25">
      <c r="A13" s="5" t="s">
        <v>296</v>
      </c>
      <c r="B13" s="6" t="s">
        <v>297</v>
      </c>
      <c r="C13" s="62"/>
      <c r="D13" s="62">
        <v>169748</v>
      </c>
      <c r="E13" s="62">
        <v>169748</v>
      </c>
      <c r="F13" s="269">
        <f t="shared" si="0"/>
        <v>100</v>
      </c>
      <c r="G13" s="110"/>
      <c r="H13" s="110"/>
      <c r="I13" s="110"/>
      <c r="J13" s="110"/>
      <c r="K13" s="57"/>
      <c r="L13" s="57"/>
      <c r="M13" s="57"/>
    </row>
    <row r="14" spans="1:13" ht="15" customHeight="1" x14ac:dyDescent="0.25">
      <c r="A14" s="7" t="s">
        <v>669</v>
      </c>
      <c r="B14" s="8" t="s">
        <v>298</v>
      </c>
      <c r="C14" s="80">
        <f>SUM(C8:C13)</f>
        <v>54540680</v>
      </c>
      <c r="D14" s="80">
        <f>SUM(D8:D13)</f>
        <v>60193742</v>
      </c>
      <c r="E14" s="80">
        <f>SUM(E8:E13)</f>
        <v>60193742</v>
      </c>
      <c r="F14" s="271">
        <f t="shared" si="0"/>
        <v>100</v>
      </c>
      <c r="G14" s="111">
        <f>SUM(G8:G13)</f>
        <v>0</v>
      </c>
      <c r="H14" s="111">
        <f>SUM(H8:H13)</f>
        <v>0</v>
      </c>
      <c r="I14" s="111">
        <v>0</v>
      </c>
      <c r="J14" s="111">
        <v>0</v>
      </c>
      <c r="K14" s="57"/>
      <c r="L14" s="57"/>
      <c r="M14" s="57"/>
    </row>
    <row r="15" spans="1:13" ht="15" customHeight="1" x14ac:dyDescent="0.25">
      <c r="A15" s="5" t="s">
        <v>299</v>
      </c>
      <c r="B15" s="6" t="s">
        <v>300</v>
      </c>
      <c r="C15" s="75"/>
      <c r="D15" s="75"/>
      <c r="E15" s="75"/>
      <c r="F15" s="270"/>
      <c r="G15" s="110"/>
      <c r="H15" s="110"/>
      <c r="I15" s="110"/>
      <c r="J15" s="110"/>
      <c r="K15" s="57"/>
      <c r="L15" s="57"/>
      <c r="M15" s="57"/>
    </row>
    <row r="16" spans="1:13" ht="15" customHeight="1" x14ac:dyDescent="0.25">
      <c r="A16" s="5" t="s">
        <v>301</v>
      </c>
      <c r="B16" s="6" t="s">
        <v>302</v>
      </c>
      <c r="C16" s="75"/>
      <c r="D16" s="75"/>
      <c r="E16" s="75"/>
      <c r="F16" s="270"/>
      <c r="G16" s="110"/>
      <c r="H16" s="110"/>
      <c r="I16" s="110"/>
      <c r="J16" s="110"/>
      <c r="K16" s="57"/>
      <c r="L16" s="57"/>
      <c r="M16" s="57"/>
    </row>
    <row r="17" spans="1:13" ht="15" customHeight="1" x14ac:dyDescent="0.25">
      <c r="A17" s="5" t="s">
        <v>493</v>
      </c>
      <c r="B17" s="6" t="s">
        <v>303</v>
      </c>
      <c r="C17" s="75"/>
      <c r="D17" s="75"/>
      <c r="E17" s="75"/>
      <c r="F17" s="270"/>
      <c r="G17" s="110"/>
      <c r="H17" s="110"/>
      <c r="I17" s="110"/>
      <c r="J17" s="110"/>
      <c r="K17" s="57"/>
      <c r="L17" s="57"/>
      <c r="M17" s="57"/>
    </row>
    <row r="18" spans="1:13" ht="15" customHeight="1" x14ac:dyDescent="0.25">
      <c r="A18" s="5" t="s">
        <v>494</v>
      </c>
      <c r="B18" s="6" t="s">
        <v>304</v>
      </c>
      <c r="C18" s="75"/>
      <c r="D18" s="75"/>
      <c r="E18" s="75"/>
      <c r="F18" s="270"/>
      <c r="G18" s="110"/>
      <c r="H18" s="110"/>
      <c r="I18" s="110"/>
      <c r="J18" s="110"/>
      <c r="K18" s="57"/>
      <c r="L18" s="57"/>
      <c r="M18" s="57"/>
    </row>
    <row r="19" spans="1:13" ht="15" customHeight="1" x14ac:dyDescent="0.25">
      <c r="A19" s="5" t="s">
        <v>495</v>
      </c>
      <c r="B19" s="6" t="s">
        <v>305</v>
      </c>
      <c r="C19" s="75">
        <v>18925000</v>
      </c>
      <c r="D19" s="75">
        <v>28307195</v>
      </c>
      <c r="E19" s="75">
        <v>28307195</v>
      </c>
      <c r="F19" s="269">
        <f>E19/D19*100</f>
        <v>100</v>
      </c>
      <c r="G19" s="110">
        <v>1994021</v>
      </c>
      <c r="H19" s="110">
        <v>3674381</v>
      </c>
      <c r="I19" s="110">
        <v>3674381</v>
      </c>
      <c r="J19" s="269">
        <f>I19/H19*100</f>
        <v>100</v>
      </c>
      <c r="K19" s="57"/>
      <c r="L19" s="57"/>
      <c r="M19" s="57"/>
    </row>
    <row r="20" spans="1:13" ht="15" customHeight="1" x14ac:dyDescent="0.25">
      <c r="A20" s="33" t="s">
        <v>670</v>
      </c>
      <c r="B20" s="40" t="s">
        <v>306</v>
      </c>
      <c r="C20" s="80">
        <f>C14+SUM(C15:C19)</f>
        <v>73465680</v>
      </c>
      <c r="D20" s="80">
        <f>D14+SUM(D15:D19)</f>
        <v>88500937</v>
      </c>
      <c r="E20" s="80">
        <f>E14+SUM(E15:E19)</f>
        <v>88500937</v>
      </c>
      <c r="F20" s="271">
        <f>E20/D20*100</f>
        <v>100</v>
      </c>
      <c r="G20" s="111">
        <f>G14+SUM(G15:G19)</f>
        <v>1994021</v>
      </c>
      <c r="H20" s="80">
        <f t="shared" ref="H20:I20" si="1">H14+SUM(H15:H19)</f>
        <v>3674381</v>
      </c>
      <c r="I20" s="80">
        <f t="shared" si="1"/>
        <v>3674381</v>
      </c>
      <c r="J20" s="271">
        <f>I20/H20*100</f>
        <v>100</v>
      </c>
      <c r="K20" s="57"/>
      <c r="L20" s="57"/>
      <c r="M20" s="57"/>
    </row>
    <row r="21" spans="1:13" ht="15" customHeight="1" x14ac:dyDescent="0.25">
      <c r="A21" s="5" t="s">
        <v>499</v>
      </c>
      <c r="B21" s="6" t="s">
        <v>315</v>
      </c>
      <c r="C21" s="75"/>
      <c r="D21" s="75"/>
      <c r="E21" s="75"/>
      <c r="F21" s="270"/>
      <c r="G21" s="110"/>
      <c r="H21" s="110"/>
      <c r="I21" s="110"/>
      <c r="J21" s="110"/>
      <c r="K21" s="57"/>
      <c r="L21" s="57"/>
      <c r="M21" s="57"/>
    </row>
    <row r="22" spans="1:13" ht="15" customHeight="1" x14ac:dyDescent="0.25">
      <c r="A22" s="5" t="s">
        <v>500</v>
      </c>
      <c r="B22" s="6" t="s">
        <v>316</v>
      </c>
      <c r="C22" s="75"/>
      <c r="D22" s="75"/>
      <c r="E22" s="75"/>
      <c r="F22" s="270"/>
      <c r="G22" s="110"/>
      <c r="H22" s="110"/>
      <c r="I22" s="110"/>
      <c r="J22" s="110"/>
      <c r="K22" s="57"/>
      <c r="L22" s="57"/>
      <c r="M22" s="57"/>
    </row>
    <row r="23" spans="1:13" ht="15" customHeight="1" x14ac:dyDescent="0.25">
      <c r="A23" s="7" t="s">
        <v>672</v>
      </c>
      <c r="B23" s="8" t="s">
        <v>317</v>
      </c>
      <c r="C23" s="80">
        <f>SUM(C21:C22)</f>
        <v>0</v>
      </c>
      <c r="D23" s="80">
        <v>0</v>
      </c>
      <c r="E23" s="80">
        <v>0</v>
      </c>
      <c r="F23" s="80">
        <v>0</v>
      </c>
      <c r="G23" s="111">
        <f>SUM(G21:G22)</f>
        <v>0</v>
      </c>
      <c r="H23" s="111">
        <v>0</v>
      </c>
      <c r="I23" s="111">
        <v>0</v>
      </c>
      <c r="J23" s="111">
        <v>0</v>
      </c>
      <c r="K23" s="57"/>
      <c r="L23" s="57"/>
      <c r="M23" s="57"/>
    </row>
    <row r="24" spans="1:13" ht="15" customHeight="1" x14ac:dyDescent="0.25">
      <c r="A24" s="5" t="s">
        <v>501</v>
      </c>
      <c r="B24" s="6" t="s">
        <v>318</v>
      </c>
      <c r="C24" s="75"/>
      <c r="D24" s="75"/>
      <c r="E24" s="75"/>
      <c r="F24" s="270"/>
      <c r="G24" s="110"/>
      <c r="H24" s="110"/>
      <c r="I24" s="110"/>
      <c r="J24" s="110"/>
      <c r="K24" s="57"/>
      <c r="L24" s="57"/>
      <c r="M24" s="57"/>
    </row>
    <row r="25" spans="1:13" ht="15" customHeight="1" x14ac:dyDescent="0.25">
      <c r="A25" s="5" t="s">
        <v>502</v>
      </c>
      <c r="B25" s="6" t="s">
        <v>319</v>
      </c>
      <c r="C25" s="75"/>
      <c r="D25" s="75"/>
      <c r="E25" s="75"/>
      <c r="F25" s="75"/>
      <c r="G25" s="110"/>
      <c r="H25" s="110"/>
      <c r="I25" s="110"/>
      <c r="J25" s="110"/>
      <c r="K25" s="57"/>
      <c r="L25" s="57"/>
      <c r="M25" s="57"/>
    </row>
    <row r="26" spans="1:13" ht="15" customHeight="1" x14ac:dyDescent="0.25">
      <c r="A26" s="5" t="s">
        <v>503</v>
      </c>
      <c r="B26" s="6" t="s">
        <v>320</v>
      </c>
      <c r="C26" s="75">
        <v>1800000</v>
      </c>
      <c r="D26" s="75">
        <v>1800000</v>
      </c>
      <c r="E26" s="75">
        <v>1684665</v>
      </c>
      <c r="F26" s="269">
        <f t="shared" ref="F26:F36" si="2">E26/D26*100</f>
        <v>93.592500000000001</v>
      </c>
      <c r="G26" s="110"/>
      <c r="H26" s="110"/>
      <c r="I26" s="110"/>
      <c r="J26" s="110"/>
      <c r="K26" s="57"/>
      <c r="L26" s="57"/>
      <c r="M26" s="57"/>
    </row>
    <row r="27" spans="1:13" ht="15" customHeight="1" x14ac:dyDescent="0.25">
      <c r="A27" s="5" t="s">
        <v>504</v>
      </c>
      <c r="B27" s="6" t="s">
        <v>321</v>
      </c>
      <c r="C27" s="62">
        <v>5000000</v>
      </c>
      <c r="D27" s="62">
        <v>5000000</v>
      </c>
      <c r="E27" s="62">
        <v>7180806</v>
      </c>
      <c r="F27" s="269">
        <f t="shared" si="2"/>
        <v>143.61612</v>
      </c>
      <c r="G27" s="110"/>
      <c r="H27" s="110"/>
      <c r="I27" s="110"/>
      <c r="J27" s="110"/>
      <c r="K27" s="57"/>
      <c r="L27" s="57"/>
      <c r="M27" s="57"/>
    </row>
    <row r="28" spans="1:13" ht="15" customHeight="1" x14ac:dyDescent="0.25">
      <c r="A28" s="5" t="s">
        <v>505</v>
      </c>
      <c r="B28" s="6" t="s">
        <v>324</v>
      </c>
      <c r="C28" s="75"/>
      <c r="D28" s="75"/>
      <c r="E28" s="75"/>
      <c r="F28" s="269"/>
      <c r="G28" s="110"/>
      <c r="H28" s="110"/>
      <c r="I28" s="110"/>
      <c r="J28" s="110"/>
      <c r="K28" s="57"/>
      <c r="L28" s="57"/>
      <c r="M28" s="57"/>
    </row>
    <row r="29" spans="1:13" ht="15" customHeight="1" x14ac:dyDescent="0.25">
      <c r="A29" s="5" t="s">
        <v>325</v>
      </c>
      <c r="B29" s="6" t="s">
        <v>326</v>
      </c>
      <c r="C29" s="75"/>
      <c r="D29" s="75"/>
      <c r="E29" s="75"/>
      <c r="F29" s="269"/>
      <c r="G29" s="110"/>
      <c r="H29" s="110"/>
      <c r="I29" s="110"/>
      <c r="J29" s="110"/>
      <c r="K29" s="57"/>
      <c r="L29" s="57"/>
      <c r="M29" s="57"/>
    </row>
    <row r="30" spans="1:13" ht="15" customHeight="1" x14ac:dyDescent="0.25">
      <c r="A30" s="5" t="s">
        <v>506</v>
      </c>
      <c r="B30" s="6" t="s">
        <v>327</v>
      </c>
      <c r="C30" s="62">
        <v>850000</v>
      </c>
      <c r="D30" s="62">
        <v>850000</v>
      </c>
      <c r="E30" s="62">
        <v>891314</v>
      </c>
      <c r="F30" s="269">
        <f t="shared" si="2"/>
        <v>104.86047058823529</v>
      </c>
      <c r="G30" s="110"/>
      <c r="H30" s="110"/>
      <c r="I30" s="110"/>
      <c r="J30" s="110"/>
      <c r="K30" s="57"/>
      <c r="L30" s="57"/>
      <c r="M30" s="57"/>
    </row>
    <row r="31" spans="1:13" ht="15" customHeight="1" x14ac:dyDescent="0.25">
      <c r="A31" s="5" t="s">
        <v>507</v>
      </c>
      <c r="B31" s="6" t="s">
        <v>333</v>
      </c>
      <c r="C31" s="75"/>
      <c r="D31" s="75"/>
      <c r="E31" s="75"/>
      <c r="F31" s="269"/>
      <c r="G31" s="110"/>
      <c r="H31" s="110"/>
      <c r="I31" s="110"/>
      <c r="J31" s="110"/>
      <c r="K31" s="57"/>
      <c r="L31" s="57"/>
      <c r="M31" s="57"/>
    </row>
    <row r="32" spans="1:13" ht="15" customHeight="1" x14ac:dyDescent="0.25">
      <c r="A32" s="7" t="s">
        <v>673</v>
      </c>
      <c r="B32" s="8" t="s">
        <v>336</v>
      </c>
      <c r="C32" s="80">
        <f>SUM(C27:C31)</f>
        <v>5850000</v>
      </c>
      <c r="D32" s="80">
        <f>SUM(D27:D31)</f>
        <v>5850000</v>
      </c>
      <c r="E32" s="80">
        <f>SUM(E27:E31)</f>
        <v>8072120</v>
      </c>
      <c r="F32" s="271">
        <f t="shared" si="2"/>
        <v>137.98495726495727</v>
      </c>
      <c r="G32" s="111">
        <f>SUM(G27:G31)</f>
        <v>0</v>
      </c>
      <c r="H32" s="111">
        <f>SUM(H27:H31)</f>
        <v>0</v>
      </c>
      <c r="I32" s="111">
        <v>0</v>
      </c>
      <c r="J32" s="111">
        <v>0</v>
      </c>
      <c r="K32" s="57"/>
      <c r="L32" s="57"/>
      <c r="M32" s="57"/>
    </row>
    <row r="33" spans="1:13" ht="15" customHeight="1" x14ac:dyDescent="0.25">
      <c r="A33" s="5" t="s">
        <v>508</v>
      </c>
      <c r="B33" s="6" t="s">
        <v>337</v>
      </c>
      <c r="C33" s="75">
        <v>300000</v>
      </c>
      <c r="D33" s="75">
        <v>300000</v>
      </c>
      <c r="E33" s="75">
        <v>663599</v>
      </c>
      <c r="F33" s="269">
        <f t="shared" si="2"/>
        <v>221.19966666666667</v>
      </c>
      <c r="G33" s="110"/>
      <c r="H33" s="110"/>
      <c r="I33" s="110"/>
      <c r="J33" s="110"/>
      <c r="K33" s="57"/>
      <c r="L33" s="57"/>
      <c r="M33" s="57"/>
    </row>
    <row r="34" spans="1:13" ht="15" customHeight="1" x14ac:dyDescent="0.25">
      <c r="A34" s="33" t="s">
        <v>674</v>
      </c>
      <c r="B34" s="40" t="s">
        <v>338</v>
      </c>
      <c r="C34" s="80">
        <f>C23+C24+C25+C26+C32+C33</f>
        <v>7950000</v>
      </c>
      <c r="D34" s="80">
        <f>D23+D24+D25+D26+D32+D33</f>
        <v>7950000</v>
      </c>
      <c r="E34" s="80">
        <f>E23+E24+E25+E26+E32+E33</f>
        <v>10420384</v>
      </c>
      <c r="F34" s="271">
        <f t="shared" si="2"/>
        <v>131.07401257861636</v>
      </c>
      <c r="G34" s="111">
        <f>G23+G24+G25+G26+G32+G33</f>
        <v>0</v>
      </c>
      <c r="H34" s="111">
        <f>H23+H24+H25+H26+H32+H33</f>
        <v>0</v>
      </c>
      <c r="I34" s="111">
        <v>0</v>
      </c>
      <c r="J34" s="111">
        <v>0</v>
      </c>
      <c r="K34" s="57"/>
      <c r="L34" s="57"/>
      <c r="M34" s="57"/>
    </row>
    <row r="35" spans="1:13" ht="15" customHeight="1" x14ac:dyDescent="0.25">
      <c r="A35" s="11" t="s">
        <v>339</v>
      </c>
      <c r="B35" s="6" t="s">
        <v>340</v>
      </c>
      <c r="C35" s="75"/>
      <c r="D35" s="75"/>
      <c r="E35" s="75"/>
      <c r="F35" s="269"/>
      <c r="G35" s="110"/>
      <c r="H35" s="110"/>
      <c r="I35" s="110"/>
      <c r="J35" s="110"/>
      <c r="K35" s="57"/>
      <c r="L35" s="57"/>
      <c r="M35" s="57"/>
    </row>
    <row r="36" spans="1:13" ht="15" customHeight="1" x14ac:dyDescent="0.25">
      <c r="A36" s="11" t="s">
        <v>509</v>
      </c>
      <c r="B36" s="6" t="s">
        <v>341</v>
      </c>
      <c r="C36" s="75">
        <v>1823570</v>
      </c>
      <c r="D36" s="75">
        <v>5182688</v>
      </c>
      <c r="E36" s="75">
        <v>5896190</v>
      </c>
      <c r="F36" s="269">
        <f t="shared" si="2"/>
        <v>113.76702591396588</v>
      </c>
      <c r="G36" s="110"/>
      <c r="H36" s="110"/>
      <c r="I36" s="110"/>
      <c r="J36" s="110"/>
      <c r="K36" s="57"/>
      <c r="L36" s="57"/>
      <c r="M36" s="57"/>
    </row>
    <row r="37" spans="1:13" ht="15" customHeight="1" x14ac:dyDescent="0.25">
      <c r="A37" s="11" t="s">
        <v>510</v>
      </c>
      <c r="B37" s="6" t="s">
        <v>342</v>
      </c>
      <c r="C37" s="75"/>
      <c r="D37" s="75"/>
      <c r="E37" s="75"/>
      <c r="F37" s="75"/>
      <c r="G37" s="110"/>
      <c r="H37" s="110"/>
      <c r="I37" s="110"/>
      <c r="J37" s="110"/>
      <c r="K37" s="57"/>
      <c r="L37" s="57"/>
      <c r="M37" s="57"/>
    </row>
    <row r="38" spans="1:13" ht="15" customHeight="1" x14ac:dyDescent="0.25">
      <c r="A38" s="11" t="s">
        <v>511</v>
      </c>
      <c r="B38" s="6" t="s">
        <v>343</v>
      </c>
      <c r="C38" s="75"/>
      <c r="D38" s="75"/>
      <c r="E38" s="75"/>
      <c r="F38" s="269"/>
      <c r="G38" s="110"/>
      <c r="H38" s="110"/>
      <c r="I38" s="110"/>
      <c r="J38" s="110"/>
      <c r="K38" s="57"/>
      <c r="L38" s="57"/>
      <c r="M38" s="167"/>
    </row>
    <row r="39" spans="1:13" ht="15" customHeight="1" x14ac:dyDescent="0.25">
      <c r="A39" s="11" t="s">
        <v>344</v>
      </c>
      <c r="B39" s="6" t="s">
        <v>345</v>
      </c>
      <c r="C39" s="75"/>
      <c r="D39" s="75"/>
      <c r="E39" s="75">
        <v>11067</v>
      </c>
      <c r="F39" s="269"/>
      <c r="G39" s="110"/>
      <c r="H39" s="110"/>
      <c r="I39" s="110"/>
      <c r="J39" s="110"/>
      <c r="K39" s="57"/>
      <c r="L39" s="57"/>
      <c r="M39" s="57"/>
    </row>
    <row r="40" spans="1:13" ht="15" customHeight="1" x14ac:dyDescent="0.25">
      <c r="A40" s="11" t="s">
        <v>346</v>
      </c>
      <c r="B40" s="6" t="s">
        <v>347</v>
      </c>
      <c r="C40" s="75"/>
      <c r="D40" s="75"/>
      <c r="E40" s="75"/>
      <c r="F40" s="269"/>
      <c r="G40" s="110"/>
      <c r="H40" s="110"/>
      <c r="I40" s="110"/>
      <c r="J40" s="110"/>
      <c r="K40" s="57"/>
      <c r="L40" s="57"/>
      <c r="M40" s="57"/>
    </row>
    <row r="41" spans="1:13" ht="15" customHeight="1" x14ac:dyDescent="0.25">
      <c r="A41" s="11" t="s">
        <v>348</v>
      </c>
      <c r="B41" s="6" t="s">
        <v>349</v>
      </c>
      <c r="C41" s="75"/>
      <c r="D41" s="75"/>
      <c r="E41" s="75"/>
      <c r="F41" s="75"/>
      <c r="G41" s="110"/>
      <c r="H41" s="110"/>
      <c r="I41" s="110"/>
      <c r="J41" s="110"/>
      <c r="K41" s="57"/>
      <c r="L41" s="57"/>
      <c r="M41" s="57"/>
    </row>
    <row r="42" spans="1:13" ht="15" customHeight="1" x14ac:dyDescent="0.25">
      <c r="A42" s="11" t="s">
        <v>512</v>
      </c>
      <c r="B42" s="6" t="s">
        <v>350</v>
      </c>
      <c r="C42" s="75"/>
      <c r="D42" s="75"/>
      <c r="E42" s="75">
        <v>915</v>
      </c>
      <c r="F42" s="269"/>
      <c r="G42" s="110"/>
      <c r="H42" s="110"/>
      <c r="I42" s="110"/>
      <c r="J42" s="110"/>
      <c r="K42" s="57"/>
      <c r="L42" s="57"/>
      <c r="M42" s="57"/>
    </row>
    <row r="43" spans="1:13" ht="15" customHeight="1" x14ac:dyDescent="0.25">
      <c r="A43" s="11" t="s">
        <v>513</v>
      </c>
      <c r="B43" s="6" t="s">
        <v>351</v>
      </c>
      <c r="C43" s="75"/>
      <c r="D43" s="75"/>
      <c r="E43" s="75"/>
      <c r="F43" s="75"/>
      <c r="G43" s="110"/>
      <c r="H43" s="110"/>
      <c r="I43" s="110"/>
      <c r="J43" s="110"/>
      <c r="K43" s="57"/>
      <c r="L43" s="57"/>
      <c r="M43" s="57"/>
    </row>
    <row r="44" spans="1:13" ht="15" customHeight="1" x14ac:dyDescent="0.25">
      <c r="A44" s="11" t="s">
        <v>514</v>
      </c>
      <c r="B44" s="6" t="s">
        <v>536</v>
      </c>
      <c r="C44" s="75">
        <v>50000</v>
      </c>
      <c r="D44" s="75">
        <v>50000</v>
      </c>
      <c r="E44" s="75">
        <v>85811</v>
      </c>
      <c r="F44" s="269">
        <f>E44/D44*100</f>
        <v>171.62200000000001</v>
      </c>
      <c r="G44" s="110">
        <v>20000</v>
      </c>
      <c r="H44" s="110">
        <v>3304</v>
      </c>
      <c r="I44" s="110">
        <v>3304</v>
      </c>
      <c r="J44" s="269">
        <f>I44/H44*100</f>
        <v>100</v>
      </c>
      <c r="K44" s="57"/>
      <c r="L44" s="57"/>
      <c r="M44" s="57"/>
    </row>
    <row r="45" spans="1:13" ht="15" customHeight="1" x14ac:dyDescent="0.25">
      <c r="A45" s="39" t="s">
        <v>675</v>
      </c>
      <c r="B45" s="40" t="s">
        <v>352</v>
      </c>
      <c r="C45" s="80">
        <f>SUM(C35:C44)</f>
        <v>1873570</v>
      </c>
      <c r="D45" s="80">
        <f>SUM(D35:D44)</f>
        <v>5232688</v>
      </c>
      <c r="E45" s="80">
        <f>SUM(E35:E44)</f>
        <v>5993983</v>
      </c>
      <c r="F45" s="271">
        <f>E45/D45*100</f>
        <v>114.5488322636473</v>
      </c>
      <c r="G45" s="80">
        <f t="shared" ref="G45:H45" si="3">SUM(G35:G44)</f>
        <v>20000</v>
      </c>
      <c r="H45" s="80">
        <f t="shared" si="3"/>
        <v>3304</v>
      </c>
      <c r="I45" s="80">
        <f>SUM(I35:I44)</f>
        <v>3304</v>
      </c>
      <c r="J45" s="271">
        <f>I45/H45*100</f>
        <v>100</v>
      </c>
      <c r="K45" s="57"/>
      <c r="L45" s="57"/>
      <c r="M45" s="57"/>
    </row>
    <row r="46" spans="1:13" ht="15" customHeight="1" x14ac:dyDescent="0.25">
      <c r="A46" s="11" t="s">
        <v>361</v>
      </c>
      <c r="B46" s="6" t="s">
        <v>362</v>
      </c>
      <c r="C46" s="75"/>
      <c r="D46" s="75"/>
      <c r="E46" s="75"/>
      <c r="F46" s="75"/>
      <c r="G46" s="110"/>
      <c r="H46" s="110"/>
      <c r="I46" s="110"/>
      <c r="J46" s="110"/>
      <c r="K46" s="57"/>
      <c r="L46" s="57"/>
      <c r="M46" s="57"/>
    </row>
    <row r="47" spans="1:13" ht="15" customHeight="1" x14ac:dyDescent="0.25">
      <c r="A47" s="5" t="s">
        <v>518</v>
      </c>
      <c r="B47" s="6" t="s">
        <v>524</v>
      </c>
      <c r="C47" s="75">
        <v>20000</v>
      </c>
      <c r="D47" s="75">
        <v>20000</v>
      </c>
      <c r="E47" s="75">
        <v>13000</v>
      </c>
      <c r="F47" s="269">
        <f t="shared" ref="F47:F51" si="4">E47/D47*100</f>
        <v>65</v>
      </c>
      <c r="G47" s="110"/>
      <c r="H47" s="110"/>
      <c r="I47" s="110"/>
      <c r="J47" s="110"/>
      <c r="K47" s="57"/>
      <c r="L47" s="57"/>
      <c r="M47" s="57"/>
    </row>
    <row r="48" spans="1:13" ht="15" customHeight="1" x14ac:dyDescent="0.25">
      <c r="A48" s="11" t="s">
        <v>519</v>
      </c>
      <c r="B48" s="6" t="s">
        <v>624</v>
      </c>
      <c r="C48" s="75"/>
      <c r="D48" s="75"/>
      <c r="E48" s="75"/>
      <c r="F48" s="269"/>
      <c r="G48" s="110"/>
      <c r="H48" s="110"/>
      <c r="I48" s="110"/>
      <c r="J48" s="110"/>
      <c r="K48" s="57"/>
      <c r="L48" s="57"/>
      <c r="M48" s="57"/>
    </row>
    <row r="49" spans="1:13" ht="15" customHeight="1" x14ac:dyDescent="0.25">
      <c r="A49" s="33" t="s">
        <v>677</v>
      </c>
      <c r="B49" s="40" t="s">
        <v>363</v>
      </c>
      <c r="C49" s="80">
        <f>SUM(C46:C48)</f>
        <v>20000</v>
      </c>
      <c r="D49" s="80">
        <f>SUM(D46:D48)</f>
        <v>20000</v>
      </c>
      <c r="E49" s="80">
        <f>SUM(E46:E48)</f>
        <v>13000</v>
      </c>
      <c r="F49" s="269">
        <f t="shared" si="4"/>
        <v>65</v>
      </c>
      <c r="G49" s="111">
        <f>SUM(G46:G48)</f>
        <v>0</v>
      </c>
      <c r="H49" s="111">
        <f>SUM(H46:H48)</f>
        <v>0</v>
      </c>
      <c r="I49" s="111">
        <v>0</v>
      </c>
      <c r="J49" s="111">
        <v>0</v>
      </c>
      <c r="K49" s="57"/>
      <c r="L49" s="57"/>
      <c r="M49" s="57"/>
    </row>
    <row r="50" spans="1:13" ht="15" customHeight="1" x14ac:dyDescent="0.25">
      <c r="A50" s="47" t="s">
        <v>747</v>
      </c>
      <c r="B50" s="49"/>
      <c r="C50" s="113">
        <f>C20+C34+C45+C49</f>
        <v>83309250</v>
      </c>
      <c r="D50" s="113">
        <f>D20+D34+D45+D49</f>
        <v>101703625</v>
      </c>
      <c r="E50" s="113">
        <f>E20+E34+E45+E49</f>
        <v>104928304</v>
      </c>
      <c r="F50" s="272">
        <f>E50/D50*100</f>
        <v>103.17066279594262</v>
      </c>
      <c r="G50" s="113">
        <f t="shared" ref="G50:I50" si="5">G20+G34+G45+G49</f>
        <v>2014021</v>
      </c>
      <c r="H50" s="113">
        <f t="shared" si="5"/>
        <v>3677685</v>
      </c>
      <c r="I50" s="113">
        <f t="shared" si="5"/>
        <v>3677685</v>
      </c>
      <c r="J50" s="358">
        <f>I50/H50*100</f>
        <v>100</v>
      </c>
      <c r="K50" s="57"/>
      <c r="L50" s="57"/>
      <c r="M50" s="57"/>
    </row>
    <row r="51" spans="1:13" ht="15" customHeight="1" x14ac:dyDescent="0.25">
      <c r="A51" s="5" t="s">
        <v>307</v>
      </c>
      <c r="B51" s="6" t="s">
        <v>308</v>
      </c>
      <c r="C51" s="75"/>
      <c r="D51" s="75">
        <v>1000000</v>
      </c>
      <c r="E51" s="75">
        <v>1000000</v>
      </c>
      <c r="F51" s="269">
        <f t="shared" si="4"/>
        <v>100</v>
      </c>
      <c r="G51" s="110"/>
      <c r="H51" s="110"/>
      <c r="I51" s="110"/>
      <c r="J51" s="110"/>
      <c r="K51" s="57"/>
      <c r="L51" s="57"/>
      <c r="M51" s="57"/>
    </row>
    <row r="52" spans="1:13" ht="15" customHeight="1" x14ac:dyDescent="0.25">
      <c r="A52" s="5" t="s">
        <v>309</v>
      </c>
      <c r="B52" s="6" t="s">
        <v>310</v>
      </c>
      <c r="C52" s="75"/>
      <c r="D52" s="75"/>
      <c r="E52" s="75"/>
      <c r="F52" s="75"/>
      <c r="G52" s="110"/>
      <c r="H52" s="110"/>
      <c r="I52" s="110"/>
      <c r="J52" s="110"/>
      <c r="K52" s="57"/>
      <c r="L52" s="57"/>
      <c r="M52" s="57"/>
    </row>
    <row r="53" spans="1:13" ht="15" customHeight="1" x14ac:dyDescent="0.25">
      <c r="A53" s="5" t="s">
        <v>496</v>
      </c>
      <c r="B53" s="6" t="s">
        <v>311</v>
      </c>
      <c r="C53" s="75"/>
      <c r="D53" s="75"/>
      <c r="E53" s="75"/>
      <c r="F53" s="75"/>
      <c r="G53" s="110"/>
      <c r="H53" s="110"/>
      <c r="I53" s="110"/>
      <c r="J53" s="110"/>
      <c r="K53" s="57"/>
      <c r="L53" s="57"/>
      <c r="M53" s="57"/>
    </row>
    <row r="54" spans="1:13" ht="15" customHeight="1" x14ac:dyDescent="0.25">
      <c r="A54" s="5" t="s">
        <v>497</v>
      </c>
      <c r="B54" s="6" t="s">
        <v>312</v>
      </c>
      <c r="C54" s="75"/>
      <c r="D54" s="75"/>
      <c r="E54" s="75"/>
      <c r="F54" s="75"/>
      <c r="G54" s="110"/>
      <c r="H54" s="110"/>
      <c r="I54" s="110"/>
      <c r="J54" s="110"/>
      <c r="K54" s="57"/>
      <c r="L54" s="57"/>
      <c r="M54" s="57"/>
    </row>
    <row r="55" spans="1:13" ht="15" customHeight="1" x14ac:dyDescent="0.25">
      <c r="A55" s="5" t="s">
        <v>498</v>
      </c>
      <c r="B55" s="6" t="s">
        <v>313</v>
      </c>
      <c r="C55" s="75"/>
      <c r="D55" s="75">
        <v>44909503</v>
      </c>
      <c r="E55" s="75">
        <v>44909503</v>
      </c>
      <c r="F55" s="269">
        <f t="shared" ref="F55" si="6">E55/D55*100</f>
        <v>100</v>
      </c>
      <c r="G55" s="110"/>
      <c r="H55" s="110"/>
      <c r="I55" s="110"/>
      <c r="J55" s="110"/>
      <c r="K55" s="57"/>
      <c r="L55" s="57"/>
      <c r="M55" s="57"/>
    </row>
    <row r="56" spans="1:13" ht="15" customHeight="1" x14ac:dyDescent="0.25">
      <c r="A56" s="33" t="s">
        <v>671</v>
      </c>
      <c r="B56" s="40" t="s">
        <v>314</v>
      </c>
      <c r="C56" s="80">
        <f>SUM(C51:C55)</f>
        <v>0</v>
      </c>
      <c r="D56" s="80">
        <f>SUM(D51:D55)</f>
        <v>45909503</v>
      </c>
      <c r="E56" s="80">
        <f>SUM(E51:E55)</f>
        <v>45909503</v>
      </c>
      <c r="F56" s="271">
        <f>E56/D56*100</f>
        <v>100</v>
      </c>
      <c r="G56" s="111">
        <f>SUM(G51:G55)</f>
        <v>0</v>
      </c>
      <c r="H56" s="111">
        <v>0</v>
      </c>
      <c r="I56" s="111">
        <v>0</v>
      </c>
      <c r="J56" s="111">
        <v>0</v>
      </c>
      <c r="K56" s="57"/>
      <c r="L56" s="57"/>
      <c r="M56" s="57"/>
    </row>
    <row r="57" spans="1:13" ht="15" customHeight="1" x14ac:dyDescent="0.25">
      <c r="A57" s="11" t="s">
        <v>515</v>
      </c>
      <c r="B57" s="6" t="s">
        <v>353</v>
      </c>
      <c r="C57" s="75"/>
      <c r="D57" s="75"/>
      <c r="E57" s="75"/>
      <c r="F57" s="75"/>
      <c r="G57" s="110"/>
      <c r="H57" s="69" t="s">
        <v>53</v>
      </c>
      <c r="I57" s="110"/>
      <c r="J57" s="110"/>
      <c r="K57" s="57"/>
      <c r="L57" s="57"/>
      <c r="M57" s="57"/>
    </row>
    <row r="58" spans="1:13" ht="15" customHeight="1" x14ac:dyDescent="0.25">
      <c r="A58" s="11" t="s">
        <v>516</v>
      </c>
      <c r="B58" s="6" t="s">
        <v>354</v>
      </c>
      <c r="C58" s="75"/>
      <c r="D58" s="75"/>
      <c r="E58" s="75"/>
      <c r="F58" s="269"/>
      <c r="G58" s="110"/>
      <c r="H58" s="110"/>
      <c r="I58" s="110"/>
      <c r="J58" s="110"/>
      <c r="K58" s="57"/>
      <c r="L58" s="57"/>
      <c r="M58" s="57"/>
    </row>
    <row r="59" spans="1:13" ht="15" customHeight="1" x14ac:dyDescent="0.25">
      <c r="A59" s="11" t="s">
        <v>355</v>
      </c>
      <c r="B59" s="6" t="s">
        <v>356</v>
      </c>
      <c r="C59" s="75"/>
      <c r="D59" s="75"/>
      <c r="E59" s="75">
        <v>300000</v>
      </c>
      <c r="F59" s="269"/>
      <c r="G59" s="110"/>
      <c r="H59" s="110"/>
      <c r="I59" s="110"/>
      <c r="J59" s="110"/>
      <c r="K59" s="57"/>
      <c r="L59" s="57"/>
      <c r="M59" s="57"/>
    </row>
    <row r="60" spans="1:13" ht="15" customHeight="1" x14ac:dyDescent="0.25">
      <c r="A60" s="11" t="s">
        <v>517</v>
      </c>
      <c r="B60" s="6" t="s">
        <v>357</v>
      </c>
      <c r="C60" s="75"/>
      <c r="D60" s="75"/>
      <c r="E60" s="75"/>
      <c r="F60" s="75"/>
      <c r="G60" s="110"/>
      <c r="H60" s="110"/>
      <c r="I60" s="110"/>
      <c r="J60" s="110"/>
      <c r="K60" s="57"/>
      <c r="L60" s="57"/>
      <c r="M60" s="57"/>
    </row>
    <row r="61" spans="1:13" ht="15" customHeight="1" x14ac:dyDescent="0.25">
      <c r="A61" s="11" t="s">
        <v>358</v>
      </c>
      <c r="B61" s="6" t="s">
        <v>359</v>
      </c>
      <c r="C61" s="75"/>
      <c r="D61" s="75"/>
      <c r="E61" s="75"/>
      <c r="F61" s="75"/>
      <c r="G61" s="110"/>
      <c r="H61" s="110"/>
      <c r="I61" s="110"/>
      <c r="J61" s="110"/>
      <c r="K61" s="57"/>
      <c r="L61" s="57"/>
      <c r="M61" s="57"/>
    </row>
    <row r="62" spans="1:13" ht="15" customHeight="1" x14ac:dyDescent="0.25">
      <c r="A62" s="33" t="s">
        <v>676</v>
      </c>
      <c r="B62" s="40" t="s">
        <v>360</v>
      </c>
      <c r="C62" s="80">
        <f t="shared" ref="C62:H62" si="7">SUM(C57:C61)</f>
        <v>0</v>
      </c>
      <c r="D62" s="80">
        <f t="shared" si="7"/>
        <v>0</v>
      </c>
      <c r="E62" s="80">
        <f t="shared" si="7"/>
        <v>300000</v>
      </c>
      <c r="F62" s="274">
        <v>0</v>
      </c>
      <c r="G62" s="80">
        <f t="shared" si="7"/>
        <v>0</v>
      </c>
      <c r="H62" s="80">
        <f t="shared" si="7"/>
        <v>0</v>
      </c>
      <c r="I62" s="80">
        <v>0</v>
      </c>
      <c r="J62" s="80">
        <v>0</v>
      </c>
      <c r="K62" s="57"/>
      <c r="L62" s="57"/>
      <c r="M62" s="57"/>
    </row>
    <row r="63" spans="1:13" ht="15" customHeight="1" x14ac:dyDescent="0.25">
      <c r="A63" s="11" t="s">
        <v>364</v>
      </c>
      <c r="B63" s="6" t="s">
        <v>365</v>
      </c>
      <c r="C63" s="75"/>
      <c r="D63" s="75"/>
      <c r="E63" s="75"/>
      <c r="F63" s="75"/>
      <c r="G63" s="110"/>
      <c r="H63" s="110"/>
      <c r="I63" s="110"/>
      <c r="J63" s="110"/>
      <c r="K63" s="57"/>
      <c r="L63" s="57"/>
      <c r="M63" s="57"/>
    </row>
    <row r="64" spans="1:13" ht="15" customHeight="1" x14ac:dyDescent="0.25">
      <c r="A64" s="5" t="s">
        <v>520</v>
      </c>
      <c r="B64" s="6" t="s">
        <v>366</v>
      </c>
      <c r="C64" s="75"/>
      <c r="D64" s="75"/>
      <c r="E64" s="75"/>
      <c r="F64" s="75"/>
      <c r="G64" s="110"/>
      <c r="H64" s="110"/>
      <c r="I64" s="110"/>
      <c r="J64" s="110"/>
      <c r="K64" s="57"/>
      <c r="L64" s="57"/>
      <c r="M64" s="57"/>
    </row>
    <row r="65" spans="1:13" ht="15" customHeight="1" x14ac:dyDescent="0.25">
      <c r="A65" s="11" t="s">
        <v>521</v>
      </c>
      <c r="B65" s="6" t="s">
        <v>525</v>
      </c>
      <c r="C65" s="75">
        <v>80000</v>
      </c>
      <c r="D65" s="75">
        <v>80000</v>
      </c>
      <c r="E65" s="154">
        <v>60000</v>
      </c>
      <c r="F65" s="269">
        <f t="shared" ref="F65" si="8">E65/D65*100</f>
        <v>75</v>
      </c>
      <c r="G65" s="110"/>
      <c r="H65" s="110"/>
      <c r="I65" s="110"/>
      <c r="J65" s="110"/>
      <c r="K65" s="57"/>
      <c r="L65" s="57"/>
      <c r="M65" s="57"/>
    </row>
    <row r="66" spans="1:13" ht="15" customHeight="1" x14ac:dyDescent="0.25">
      <c r="A66" s="33" t="s">
        <v>679</v>
      </c>
      <c r="B66" s="40" t="s">
        <v>367</v>
      </c>
      <c r="C66" s="80">
        <f t="shared" ref="C66" si="9">SUM(C61:C65)</f>
        <v>80000</v>
      </c>
      <c r="D66" s="80">
        <f>SUM(D63:D65)</f>
        <v>80000</v>
      </c>
      <c r="E66" s="80">
        <f>SUM(E63:E65)</f>
        <v>60000</v>
      </c>
      <c r="F66" s="271">
        <f>E66/D66*100</f>
        <v>75</v>
      </c>
      <c r="G66" s="80">
        <f t="shared" ref="G66:H66" si="10">SUM(G63:G65)</f>
        <v>0</v>
      </c>
      <c r="H66" s="80">
        <f t="shared" si="10"/>
        <v>0</v>
      </c>
      <c r="I66" s="80">
        <v>0</v>
      </c>
      <c r="J66" s="80">
        <v>0</v>
      </c>
      <c r="K66" s="57"/>
      <c r="L66" s="57"/>
      <c r="M66" s="57"/>
    </row>
    <row r="67" spans="1:13" ht="15" customHeight="1" x14ac:dyDescent="0.25">
      <c r="A67" s="47" t="s">
        <v>746</v>
      </c>
      <c r="B67" s="49"/>
      <c r="C67" s="113">
        <f>C56+C62+C66</f>
        <v>80000</v>
      </c>
      <c r="D67" s="113">
        <f t="shared" ref="D67:E67" si="11">D56+D62+D66</f>
        <v>45989503</v>
      </c>
      <c r="E67" s="113">
        <f t="shared" si="11"/>
        <v>46269503</v>
      </c>
      <c r="F67" s="358">
        <f>E67/D67*100</f>
        <v>100.60883458557923</v>
      </c>
      <c r="G67" s="113"/>
      <c r="H67" s="113"/>
      <c r="I67" s="113"/>
      <c r="J67" s="113"/>
      <c r="K67" s="57"/>
      <c r="L67" s="57"/>
      <c r="M67" s="57"/>
    </row>
    <row r="68" spans="1:13" ht="15.75" x14ac:dyDescent="0.25">
      <c r="A68" s="37" t="s">
        <v>678</v>
      </c>
      <c r="B68" s="30" t="s">
        <v>368</v>
      </c>
      <c r="C68" s="273">
        <f>C50+C67</f>
        <v>83389250</v>
      </c>
      <c r="D68" s="273">
        <f>D50+D67</f>
        <v>147693128</v>
      </c>
      <c r="E68" s="273">
        <f t="shared" ref="E68" si="12">E50+E67</f>
        <v>151197807</v>
      </c>
      <c r="F68" s="275">
        <f>E68/D68*100</f>
        <v>102.37294655984266</v>
      </c>
      <c r="G68" s="273">
        <f t="shared" ref="G68:I68" si="13">G20+G34+G45+G49+G56+G62+G66</f>
        <v>2014021</v>
      </c>
      <c r="H68" s="273">
        <f t="shared" si="13"/>
        <v>3677685</v>
      </c>
      <c r="I68" s="273">
        <f t="shared" si="13"/>
        <v>3677685</v>
      </c>
      <c r="J68" s="391">
        <f>I68/H68*100</f>
        <v>100</v>
      </c>
      <c r="K68" s="57"/>
      <c r="L68" s="57"/>
      <c r="M68" s="57"/>
    </row>
    <row r="69" spans="1:13" ht="15.75" x14ac:dyDescent="0.25">
      <c r="A69" s="81" t="s">
        <v>31</v>
      </c>
      <c r="B69" s="48"/>
      <c r="C69" s="114"/>
      <c r="D69" s="114"/>
      <c r="E69" s="114"/>
      <c r="F69" s="114"/>
      <c r="G69" s="114"/>
      <c r="H69" s="114"/>
      <c r="I69" s="114"/>
      <c r="J69" s="114"/>
      <c r="K69" s="57"/>
      <c r="L69" s="57"/>
      <c r="M69" s="57"/>
    </row>
    <row r="70" spans="1:13" ht="15.75" x14ac:dyDescent="0.25">
      <c r="A70" s="81" t="s">
        <v>32</v>
      </c>
      <c r="B70" s="48"/>
      <c r="C70" s="114"/>
      <c r="D70" s="114"/>
      <c r="E70" s="114"/>
      <c r="F70" s="114"/>
      <c r="G70" s="114"/>
      <c r="H70" s="114"/>
      <c r="I70" s="114"/>
      <c r="J70" s="114"/>
      <c r="K70" s="57"/>
      <c r="L70" s="57"/>
      <c r="M70" s="57"/>
    </row>
    <row r="71" spans="1:13" x14ac:dyDescent="0.25">
      <c r="A71" s="31" t="s">
        <v>522</v>
      </c>
      <c r="B71" s="5" t="s">
        <v>369</v>
      </c>
      <c r="C71" s="75"/>
      <c r="D71" s="75"/>
      <c r="E71" s="75"/>
      <c r="F71" s="75"/>
      <c r="G71" s="110"/>
      <c r="H71" s="110"/>
      <c r="I71" s="110"/>
      <c r="J71" s="110"/>
      <c r="K71" s="57"/>
      <c r="L71" s="57"/>
      <c r="M71" s="57"/>
    </row>
    <row r="72" spans="1:13" x14ac:dyDescent="0.25">
      <c r="A72" s="11" t="s">
        <v>370</v>
      </c>
      <c r="B72" s="5" t="s">
        <v>371</v>
      </c>
      <c r="C72" s="75"/>
      <c r="D72" s="75">
        <v>30000000</v>
      </c>
      <c r="E72" s="75">
        <v>28477998</v>
      </c>
      <c r="F72" s="438">
        <f>E72/D72*100</f>
        <v>94.926659999999998</v>
      </c>
      <c r="G72" s="110"/>
      <c r="H72" s="110"/>
      <c r="I72" s="110"/>
      <c r="J72" s="110"/>
      <c r="K72" s="57"/>
      <c r="L72" s="168"/>
      <c r="M72" s="57"/>
    </row>
    <row r="73" spans="1:13" x14ac:dyDescent="0.25">
      <c r="A73" s="31" t="s">
        <v>523</v>
      </c>
      <c r="B73" s="5" t="s">
        <v>372</v>
      </c>
      <c r="C73" s="75"/>
      <c r="D73" s="75"/>
      <c r="E73" s="75"/>
      <c r="F73" s="438"/>
      <c r="G73" s="110"/>
      <c r="H73" s="110"/>
      <c r="I73" s="110"/>
      <c r="J73" s="110"/>
      <c r="K73" s="57"/>
      <c r="L73" s="57"/>
      <c r="M73" s="57"/>
    </row>
    <row r="74" spans="1:13" x14ac:dyDescent="0.25">
      <c r="A74" s="13" t="s">
        <v>680</v>
      </c>
      <c r="B74" s="7" t="s">
        <v>373</v>
      </c>
      <c r="C74" s="80">
        <f t="shared" ref="C74:H74" si="14">SUM(C71:C73)</f>
        <v>0</v>
      </c>
      <c r="D74" s="80">
        <f t="shared" si="14"/>
        <v>30000000</v>
      </c>
      <c r="E74" s="80">
        <f t="shared" si="14"/>
        <v>28477998</v>
      </c>
      <c r="F74" s="438">
        <f t="shared" ref="F74" si="15">E74/D74*100</f>
        <v>94.926659999999998</v>
      </c>
      <c r="G74" s="80">
        <f t="shared" si="14"/>
        <v>0</v>
      </c>
      <c r="H74" s="80">
        <f t="shared" si="14"/>
        <v>0</v>
      </c>
      <c r="I74" s="80">
        <v>0</v>
      </c>
      <c r="J74" s="80">
        <v>0</v>
      </c>
      <c r="K74" s="57"/>
      <c r="L74" s="57"/>
      <c r="M74" s="57"/>
    </row>
    <row r="75" spans="1:13" x14ac:dyDescent="0.25">
      <c r="A75" s="11" t="s">
        <v>662</v>
      </c>
      <c r="B75" s="5" t="s">
        <v>374</v>
      </c>
      <c r="C75" s="75"/>
      <c r="D75" s="75"/>
      <c r="E75" s="75"/>
      <c r="F75" s="439"/>
      <c r="G75" s="110"/>
      <c r="H75" s="110"/>
      <c r="I75" s="110"/>
      <c r="J75" s="110"/>
      <c r="K75" s="57"/>
      <c r="L75" s="57"/>
      <c r="M75" s="57"/>
    </row>
    <row r="76" spans="1:13" x14ac:dyDescent="0.25">
      <c r="A76" s="31" t="s">
        <v>375</v>
      </c>
      <c r="B76" s="5" t="s">
        <v>376</v>
      </c>
      <c r="C76" s="75"/>
      <c r="D76" s="75"/>
      <c r="E76" s="75"/>
      <c r="F76" s="75"/>
      <c r="G76" s="110"/>
      <c r="H76" s="110"/>
      <c r="I76" s="110"/>
      <c r="J76" s="110"/>
      <c r="K76" s="57"/>
      <c r="L76" s="57"/>
      <c r="M76" s="57"/>
    </row>
    <row r="77" spans="1:13" x14ac:dyDescent="0.25">
      <c r="A77" s="11" t="s">
        <v>663</v>
      </c>
      <c r="B77" s="5" t="s">
        <v>377</v>
      </c>
      <c r="C77" s="75"/>
      <c r="D77" s="75"/>
      <c r="E77" s="75"/>
      <c r="F77" s="75"/>
      <c r="G77" s="110"/>
      <c r="H77" s="110"/>
      <c r="I77" s="110"/>
      <c r="J77" s="110"/>
      <c r="K77" s="57"/>
      <c r="L77" s="57"/>
      <c r="M77" s="57"/>
    </row>
    <row r="78" spans="1:13" x14ac:dyDescent="0.25">
      <c r="A78" s="31" t="s">
        <v>378</v>
      </c>
      <c r="B78" s="5" t="s">
        <v>379</v>
      </c>
      <c r="C78" s="75"/>
      <c r="D78" s="75"/>
      <c r="E78" s="75"/>
      <c r="F78" s="75"/>
      <c r="G78" s="110"/>
      <c r="H78" s="110"/>
      <c r="I78" s="110"/>
      <c r="J78" s="110"/>
      <c r="K78" s="57"/>
      <c r="L78" s="57"/>
      <c r="M78" s="57"/>
    </row>
    <row r="79" spans="1:13" x14ac:dyDescent="0.25">
      <c r="A79" s="12" t="s">
        <v>681</v>
      </c>
      <c r="B79" s="7" t="s">
        <v>380</v>
      </c>
      <c r="C79" s="80">
        <f t="shared" ref="C79:H79" si="16">SUM(C75:C78)</f>
        <v>0</v>
      </c>
      <c r="D79" s="80">
        <f t="shared" si="16"/>
        <v>0</v>
      </c>
      <c r="E79" s="80">
        <v>0</v>
      </c>
      <c r="F79" s="80">
        <v>0</v>
      </c>
      <c r="G79" s="80">
        <f t="shared" si="16"/>
        <v>0</v>
      </c>
      <c r="H79" s="80">
        <f t="shared" si="16"/>
        <v>0</v>
      </c>
      <c r="I79" s="80">
        <v>0</v>
      </c>
      <c r="J79" s="80">
        <v>0</v>
      </c>
      <c r="K79" s="57"/>
      <c r="L79" s="57"/>
      <c r="M79" s="392"/>
    </row>
    <row r="80" spans="1:13" x14ac:dyDescent="0.25">
      <c r="A80" s="5" t="s">
        <v>29</v>
      </c>
      <c r="B80" s="5" t="s">
        <v>381</v>
      </c>
      <c r="C80" s="62">
        <v>232229636</v>
      </c>
      <c r="D80" s="62">
        <v>232229636</v>
      </c>
      <c r="E80" s="62">
        <v>232229636</v>
      </c>
      <c r="F80" s="269">
        <f>E80/D80*100</f>
        <v>100</v>
      </c>
      <c r="G80" s="110">
        <v>375288</v>
      </c>
      <c r="H80" s="110">
        <v>375288</v>
      </c>
      <c r="I80" s="110">
        <v>375288</v>
      </c>
      <c r="J80" s="269">
        <f>I80/H80*100</f>
        <v>100</v>
      </c>
      <c r="K80" s="57"/>
      <c r="L80" s="57"/>
      <c r="M80" s="57"/>
    </row>
    <row r="81" spans="1:13" x14ac:dyDescent="0.25">
      <c r="A81" s="5" t="s">
        <v>30</v>
      </c>
      <c r="B81" s="5" t="s">
        <v>381</v>
      </c>
      <c r="C81" s="75"/>
      <c r="D81" s="75"/>
      <c r="E81" s="75"/>
      <c r="F81" s="75"/>
      <c r="G81" s="110"/>
      <c r="H81" s="110"/>
      <c r="I81" s="110"/>
      <c r="J81" s="110"/>
      <c r="K81" s="57"/>
      <c r="L81" s="57"/>
      <c r="M81" s="57"/>
    </row>
    <row r="82" spans="1:13" x14ac:dyDescent="0.25">
      <c r="A82" s="5" t="s">
        <v>27</v>
      </c>
      <c r="B82" s="5" t="s">
        <v>382</v>
      </c>
      <c r="C82" s="75"/>
      <c r="D82" s="75"/>
      <c r="E82" s="75"/>
      <c r="F82" s="75"/>
      <c r="G82" s="110"/>
      <c r="H82" s="110"/>
      <c r="I82" s="110"/>
      <c r="J82" s="110"/>
      <c r="K82" s="57"/>
      <c r="L82" s="57"/>
      <c r="M82" s="57"/>
    </row>
    <row r="83" spans="1:13" x14ac:dyDescent="0.25">
      <c r="A83" s="5" t="s">
        <v>28</v>
      </c>
      <c r="B83" s="5" t="s">
        <v>382</v>
      </c>
      <c r="C83" s="75"/>
      <c r="D83" s="75"/>
      <c r="E83" s="75"/>
      <c r="F83" s="75"/>
      <c r="G83" s="110"/>
      <c r="H83" s="110"/>
      <c r="I83" s="110"/>
      <c r="J83" s="110"/>
      <c r="K83" s="57"/>
      <c r="L83" s="57"/>
      <c r="M83" s="57"/>
    </row>
    <row r="84" spans="1:13" x14ac:dyDescent="0.25">
      <c r="A84" s="7" t="s">
        <v>682</v>
      </c>
      <c r="B84" s="7" t="s">
        <v>383</v>
      </c>
      <c r="C84" s="80">
        <f t="shared" ref="C84:I84" si="17">SUM(C80:C83)</f>
        <v>232229636</v>
      </c>
      <c r="D84" s="80">
        <f t="shared" si="17"/>
        <v>232229636</v>
      </c>
      <c r="E84" s="80">
        <f t="shared" si="17"/>
        <v>232229636</v>
      </c>
      <c r="F84" s="274">
        <f>E84/D84*100</f>
        <v>100</v>
      </c>
      <c r="G84" s="80">
        <f t="shared" si="17"/>
        <v>375288</v>
      </c>
      <c r="H84" s="80">
        <f t="shared" si="17"/>
        <v>375288</v>
      </c>
      <c r="I84" s="80">
        <f t="shared" si="17"/>
        <v>375288</v>
      </c>
      <c r="J84" s="274">
        <f>I84/H84*100</f>
        <v>100</v>
      </c>
      <c r="K84" s="57"/>
      <c r="L84" s="57"/>
      <c r="M84" s="57"/>
    </row>
    <row r="85" spans="1:13" x14ac:dyDescent="0.25">
      <c r="A85" s="31" t="s">
        <v>385</v>
      </c>
      <c r="B85" s="5" t="s">
        <v>386</v>
      </c>
      <c r="C85" s="75"/>
      <c r="D85" s="75">
        <v>2332918</v>
      </c>
      <c r="E85" s="75">
        <v>2332918</v>
      </c>
      <c r="F85" s="269">
        <f>E85/D85*100</f>
        <v>100</v>
      </c>
      <c r="G85" s="110"/>
      <c r="H85" s="110"/>
      <c r="I85" s="110"/>
      <c r="J85" s="110"/>
      <c r="K85" s="57"/>
      <c r="L85" s="57"/>
      <c r="M85" s="57"/>
    </row>
    <row r="86" spans="1:13" x14ac:dyDescent="0.25">
      <c r="A86" s="31" t="s">
        <v>387</v>
      </c>
      <c r="B86" s="5" t="s">
        <v>388</v>
      </c>
      <c r="C86" s="75"/>
      <c r="D86" s="75"/>
      <c r="E86" s="75"/>
      <c r="F86" s="75"/>
      <c r="G86" s="110"/>
      <c r="H86" s="110"/>
      <c r="I86" s="110"/>
      <c r="J86" s="110"/>
      <c r="K86" s="57"/>
      <c r="L86" s="57"/>
      <c r="M86" s="57"/>
    </row>
    <row r="87" spans="1:13" x14ac:dyDescent="0.25">
      <c r="A87" s="31" t="s">
        <v>389</v>
      </c>
      <c r="B87" s="5" t="s">
        <v>390</v>
      </c>
      <c r="C87" s="75"/>
      <c r="D87" s="75"/>
      <c r="E87" s="75"/>
      <c r="F87" s="75"/>
      <c r="G87" s="110">
        <v>18408500</v>
      </c>
      <c r="H87" s="110">
        <v>19352630</v>
      </c>
      <c r="I87" s="110">
        <v>19352630</v>
      </c>
      <c r="J87" s="269">
        <f>I87/H87*100</f>
        <v>100</v>
      </c>
      <c r="K87" s="57"/>
      <c r="L87" s="57"/>
      <c r="M87" s="57"/>
    </row>
    <row r="88" spans="1:13" x14ac:dyDescent="0.25">
      <c r="A88" s="31" t="s">
        <v>391</v>
      </c>
      <c r="B88" s="5" t="s">
        <v>392</v>
      </c>
      <c r="C88" s="75"/>
      <c r="D88" s="75"/>
      <c r="E88" s="75"/>
      <c r="F88" s="75"/>
      <c r="G88" s="110"/>
      <c r="H88" s="110"/>
      <c r="I88" s="110"/>
      <c r="J88" s="110"/>
      <c r="K88" s="57"/>
      <c r="L88" s="57"/>
      <c r="M88" s="57"/>
    </row>
    <row r="89" spans="1:13" x14ac:dyDescent="0.25">
      <c r="A89" s="11" t="s">
        <v>664</v>
      </c>
      <c r="B89" s="5" t="s">
        <v>393</v>
      </c>
      <c r="C89" s="75"/>
      <c r="D89" s="75"/>
      <c r="E89" s="75"/>
      <c r="F89" s="75"/>
      <c r="G89" s="110"/>
      <c r="H89" s="110"/>
      <c r="I89" s="110"/>
      <c r="J89" s="110"/>
      <c r="K89" s="57"/>
      <c r="L89" s="57"/>
      <c r="M89" s="57"/>
    </row>
    <row r="90" spans="1:13" x14ac:dyDescent="0.25">
      <c r="A90" s="13" t="s">
        <v>683</v>
      </c>
      <c r="B90" s="7" t="s">
        <v>394</v>
      </c>
      <c r="C90" s="76">
        <f t="shared" ref="C90:I90" si="18">C74+C79+C84+C85+C86+C87+C88+C89</f>
        <v>232229636</v>
      </c>
      <c r="D90" s="61">
        <f t="shared" si="18"/>
        <v>264562554</v>
      </c>
      <c r="E90" s="61">
        <f>E74+E79+E84+E85+E86+E87+E88+E89</f>
        <v>263040552</v>
      </c>
      <c r="F90" s="274">
        <f>E90/D90*100</f>
        <v>99.424709968592154</v>
      </c>
      <c r="G90" s="61">
        <f t="shared" si="18"/>
        <v>18783788</v>
      </c>
      <c r="H90" s="61">
        <f t="shared" si="18"/>
        <v>19727918</v>
      </c>
      <c r="I90" s="61">
        <f t="shared" si="18"/>
        <v>19727918</v>
      </c>
      <c r="J90" s="274">
        <f>I90/H90*100</f>
        <v>100</v>
      </c>
      <c r="K90" s="57"/>
      <c r="L90" s="57"/>
      <c r="M90" s="57"/>
    </row>
    <row r="91" spans="1:13" x14ac:dyDescent="0.25">
      <c r="A91" s="11" t="s">
        <v>395</v>
      </c>
      <c r="B91" s="5" t="s">
        <v>396</v>
      </c>
      <c r="C91" s="75"/>
      <c r="D91" s="75"/>
      <c r="E91" s="75"/>
      <c r="F91" s="75"/>
      <c r="G91" s="110"/>
      <c r="H91" s="110"/>
      <c r="I91" s="110"/>
      <c r="J91" s="110"/>
      <c r="K91" s="57"/>
      <c r="L91" s="57"/>
      <c r="M91" s="57"/>
    </row>
    <row r="92" spans="1:13" x14ac:dyDescent="0.25">
      <c r="A92" s="11" t="s">
        <v>397</v>
      </c>
      <c r="B92" s="5" t="s">
        <v>398</v>
      </c>
      <c r="C92" s="75"/>
      <c r="D92" s="75"/>
      <c r="E92" s="75"/>
      <c r="F92" s="75"/>
      <c r="G92" s="110"/>
      <c r="H92" s="110"/>
      <c r="I92" s="110"/>
      <c r="J92" s="110"/>
      <c r="K92" s="57"/>
      <c r="L92" s="57"/>
      <c r="M92" s="57"/>
    </row>
    <row r="93" spans="1:13" x14ac:dyDescent="0.25">
      <c r="A93" s="31" t="s">
        <v>399</v>
      </c>
      <c r="B93" s="5" t="s">
        <v>400</v>
      </c>
      <c r="C93" s="75"/>
      <c r="D93" s="75"/>
      <c r="E93" s="75"/>
      <c r="F93" s="75"/>
      <c r="G93" s="110"/>
      <c r="H93" s="110"/>
      <c r="I93" s="110"/>
      <c r="J93" s="110"/>
      <c r="K93" s="57"/>
      <c r="L93" s="57"/>
      <c r="M93" s="57"/>
    </row>
    <row r="94" spans="1:13" x14ac:dyDescent="0.25">
      <c r="A94" s="31" t="s">
        <v>665</v>
      </c>
      <c r="B94" s="5" t="s">
        <v>401</v>
      </c>
      <c r="C94" s="75"/>
      <c r="D94" s="75"/>
      <c r="E94" s="75"/>
      <c r="F94" s="75"/>
      <c r="G94" s="110"/>
      <c r="H94" s="110"/>
      <c r="I94" s="110"/>
      <c r="J94" s="110"/>
      <c r="K94" s="57"/>
      <c r="L94" s="57"/>
      <c r="M94" s="57"/>
    </row>
    <row r="95" spans="1:13" x14ac:dyDescent="0.25">
      <c r="A95" s="12" t="s">
        <v>684</v>
      </c>
      <c r="B95" s="7" t="s">
        <v>402</v>
      </c>
      <c r="C95" s="80">
        <f t="shared" ref="C95:H95" si="19">SUM(C91:C94)</f>
        <v>0</v>
      </c>
      <c r="D95" s="80">
        <f t="shared" si="19"/>
        <v>0</v>
      </c>
      <c r="E95" s="80">
        <v>0</v>
      </c>
      <c r="F95" s="80">
        <v>0</v>
      </c>
      <c r="G95" s="80">
        <f t="shared" si="19"/>
        <v>0</v>
      </c>
      <c r="H95" s="80">
        <f t="shared" si="19"/>
        <v>0</v>
      </c>
      <c r="I95" s="80">
        <v>0</v>
      </c>
      <c r="J95" s="80">
        <v>0</v>
      </c>
      <c r="K95" s="57"/>
      <c r="L95" s="57"/>
      <c r="M95" s="57"/>
    </row>
    <row r="96" spans="1:13" x14ac:dyDescent="0.25">
      <c r="A96" s="13" t="s">
        <v>403</v>
      </c>
      <c r="B96" s="7" t="s">
        <v>404</v>
      </c>
      <c r="C96" s="75"/>
      <c r="D96" s="75"/>
      <c r="E96" s="75"/>
      <c r="F96" s="75"/>
      <c r="G96" s="110"/>
      <c r="H96" s="110"/>
      <c r="I96" s="110"/>
      <c r="J96" s="110"/>
      <c r="K96" s="57"/>
      <c r="L96" s="57"/>
      <c r="M96" s="57"/>
    </row>
    <row r="97" spans="1:13" ht="15.75" x14ac:dyDescent="0.25">
      <c r="A97" s="34" t="s">
        <v>685</v>
      </c>
      <c r="B97" s="35" t="s">
        <v>405</v>
      </c>
      <c r="C97" s="273">
        <f t="shared" ref="C97:I97" si="20">C90+C95+C96</f>
        <v>232229636</v>
      </c>
      <c r="D97" s="273">
        <f t="shared" si="20"/>
        <v>264562554</v>
      </c>
      <c r="E97" s="273">
        <f t="shared" si="20"/>
        <v>263040552</v>
      </c>
      <c r="F97" s="275">
        <f>E97/D97*100</f>
        <v>99.424709968592154</v>
      </c>
      <c r="G97" s="273">
        <f t="shared" si="20"/>
        <v>18783788</v>
      </c>
      <c r="H97" s="273">
        <f t="shared" si="20"/>
        <v>19727918</v>
      </c>
      <c r="I97" s="273">
        <f t="shared" si="20"/>
        <v>19727918</v>
      </c>
      <c r="J97" s="275">
        <f>I97/H97*100</f>
        <v>100</v>
      </c>
      <c r="K97" s="57"/>
      <c r="L97" s="57"/>
      <c r="M97" s="57"/>
    </row>
    <row r="98" spans="1:13" ht="15.75" x14ac:dyDescent="0.25">
      <c r="A98" s="77" t="s">
        <v>667</v>
      </c>
      <c r="B98" s="78"/>
      <c r="C98" s="276">
        <f t="shared" ref="C98:G98" si="21">C68+C97</f>
        <v>315618886</v>
      </c>
      <c r="D98" s="276">
        <f t="shared" si="21"/>
        <v>412255682</v>
      </c>
      <c r="E98" s="276">
        <f t="shared" si="21"/>
        <v>414238359</v>
      </c>
      <c r="F98" s="277">
        <f>E98/D98*100</f>
        <v>100.48093382009469</v>
      </c>
      <c r="G98" s="276">
        <f t="shared" si="21"/>
        <v>20797809</v>
      </c>
      <c r="H98" s="276">
        <f>H68+H97</f>
        <v>23405603</v>
      </c>
      <c r="I98" s="276">
        <f>I68+I97</f>
        <v>23405603</v>
      </c>
      <c r="J98" s="277">
        <f>I98/H98*100</f>
        <v>100</v>
      </c>
      <c r="K98" s="57"/>
      <c r="L98" s="57"/>
      <c r="M98" s="57"/>
    </row>
    <row r="99" spans="1:13" x14ac:dyDescent="0.25">
      <c r="K99" s="57"/>
      <c r="L99" s="57"/>
      <c r="M99" s="57"/>
    </row>
    <row r="100" spans="1:13" x14ac:dyDescent="0.25">
      <c r="K100" s="57"/>
      <c r="L100" s="57"/>
      <c r="M100" s="57"/>
    </row>
    <row r="101" spans="1:13" x14ac:dyDescent="0.25">
      <c r="K101" s="57"/>
      <c r="L101" s="57"/>
      <c r="M101" s="57"/>
    </row>
    <row r="102" spans="1:13" x14ac:dyDescent="0.25">
      <c r="K102" s="57"/>
      <c r="L102" s="57"/>
      <c r="M102" s="57"/>
    </row>
    <row r="103" spans="1:13" x14ac:dyDescent="0.25">
      <c r="K103" s="57"/>
      <c r="L103" s="57"/>
      <c r="M103" s="57"/>
    </row>
    <row r="104" spans="1:13" x14ac:dyDescent="0.25">
      <c r="K104" s="57"/>
      <c r="L104" s="57"/>
      <c r="M104" s="57"/>
    </row>
    <row r="105" spans="1:13" x14ac:dyDescent="0.25">
      <c r="K105" s="57"/>
      <c r="L105" s="57"/>
      <c r="M105" s="57"/>
    </row>
    <row r="106" spans="1:13" x14ac:dyDescent="0.25">
      <c r="K106" s="57"/>
      <c r="L106" s="57"/>
      <c r="M106" s="57"/>
    </row>
    <row r="107" spans="1:13" x14ac:dyDescent="0.25">
      <c r="K107" s="57"/>
      <c r="L107" s="57"/>
      <c r="M107" s="57"/>
    </row>
    <row r="108" spans="1:13" x14ac:dyDescent="0.25">
      <c r="K108" s="57"/>
      <c r="L108" s="57"/>
      <c r="M108" s="57"/>
    </row>
    <row r="109" spans="1:13" x14ac:dyDescent="0.25">
      <c r="K109" s="57"/>
      <c r="L109" s="57"/>
      <c r="M109" s="57"/>
    </row>
    <row r="110" spans="1:13" x14ac:dyDescent="0.25">
      <c r="K110" s="57"/>
      <c r="L110" s="57"/>
      <c r="M110" s="57"/>
    </row>
    <row r="111" spans="1:13" x14ac:dyDescent="0.25">
      <c r="K111" s="57"/>
      <c r="L111" s="57"/>
      <c r="M111" s="57"/>
    </row>
    <row r="112" spans="1:13" x14ac:dyDescent="0.25">
      <c r="K112" s="57"/>
      <c r="L112" s="57"/>
      <c r="M112" s="57"/>
    </row>
    <row r="113" spans="11:13" x14ac:dyDescent="0.25">
      <c r="K113" s="57"/>
      <c r="L113" s="57"/>
      <c r="M113" s="57"/>
    </row>
    <row r="114" spans="11:13" x14ac:dyDescent="0.25">
      <c r="K114" s="57"/>
      <c r="L114" s="57"/>
      <c r="M114" s="57"/>
    </row>
    <row r="115" spans="11:13" x14ac:dyDescent="0.25">
      <c r="K115" s="57"/>
      <c r="L115" s="57"/>
      <c r="M115" s="57"/>
    </row>
    <row r="116" spans="11:13" x14ac:dyDescent="0.25">
      <c r="K116" s="57"/>
      <c r="L116" s="57"/>
      <c r="M116" s="57"/>
    </row>
    <row r="117" spans="11:13" x14ac:dyDescent="0.25">
      <c r="K117" s="57"/>
      <c r="L117" s="57"/>
      <c r="M117" s="57"/>
    </row>
    <row r="118" spans="11:13" x14ac:dyDescent="0.25">
      <c r="K118" s="57"/>
      <c r="L118" s="57"/>
      <c r="M118" s="57"/>
    </row>
    <row r="119" spans="11:13" x14ac:dyDescent="0.25">
      <c r="K119" s="57"/>
      <c r="L119" s="57"/>
      <c r="M119" s="57"/>
    </row>
    <row r="120" spans="11:13" x14ac:dyDescent="0.25">
      <c r="K120" s="57"/>
      <c r="L120" s="57"/>
      <c r="M120" s="57"/>
    </row>
    <row r="121" spans="11:13" x14ac:dyDescent="0.25">
      <c r="K121" s="57"/>
      <c r="L121" s="57"/>
      <c r="M121" s="57"/>
    </row>
    <row r="122" spans="11:13" x14ac:dyDescent="0.25">
      <c r="K122" s="57"/>
      <c r="L122" s="57"/>
      <c r="M122" s="57"/>
    </row>
    <row r="123" spans="11:13" x14ac:dyDescent="0.25">
      <c r="K123" s="57"/>
      <c r="L123" s="57"/>
      <c r="M123" s="57"/>
    </row>
    <row r="124" spans="11:13" x14ac:dyDescent="0.25">
      <c r="K124" s="57"/>
      <c r="L124" s="57"/>
      <c r="M124" s="57"/>
    </row>
    <row r="125" spans="11:13" x14ac:dyDescent="0.25">
      <c r="K125" s="57"/>
      <c r="L125" s="57"/>
      <c r="M125" s="57"/>
    </row>
    <row r="126" spans="11:13" x14ac:dyDescent="0.25">
      <c r="K126" s="57"/>
      <c r="L126" s="57"/>
      <c r="M126" s="57"/>
    </row>
    <row r="127" spans="11:13" x14ac:dyDescent="0.25">
      <c r="K127" s="57"/>
      <c r="L127" s="57"/>
      <c r="M127" s="57"/>
    </row>
    <row r="128" spans="11:13" x14ac:dyDescent="0.25">
      <c r="K128" s="57"/>
      <c r="L128" s="57"/>
      <c r="M128" s="57"/>
    </row>
    <row r="129" spans="11:13" x14ac:dyDescent="0.25">
      <c r="K129" s="57"/>
      <c r="L129" s="57"/>
      <c r="M129" s="57"/>
    </row>
    <row r="130" spans="11:13" x14ac:dyDescent="0.25">
      <c r="K130" s="57"/>
      <c r="L130" s="57"/>
      <c r="M130" s="57"/>
    </row>
    <row r="131" spans="11:13" x14ac:dyDescent="0.25">
      <c r="K131" s="57"/>
      <c r="L131" s="57"/>
      <c r="M131" s="57"/>
    </row>
    <row r="132" spans="11:13" x14ac:dyDescent="0.25">
      <c r="K132" s="57"/>
      <c r="L132" s="57"/>
      <c r="M132" s="57"/>
    </row>
    <row r="133" spans="11:13" x14ac:dyDescent="0.25">
      <c r="K133" s="57"/>
      <c r="L133" s="57"/>
      <c r="M133" s="57"/>
    </row>
    <row r="134" spans="11:13" x14ac:dyDescent="0.25">
      <c r="K134" s="57"/>
      <c r="L134" s="57"/>
      <c r="M134" s="57"/>
    </row>
    <row r="135" spans="11:13" x14ac:dyDescent="0.25">
      <c r="K135" s="57"/>
      <c r="L135" s="57"/>
      <c r="M135" s="57"/>
    </row>
    <row r="136" spans="11:13" x14ac:dyDescent="0.25">
      <c r="K136" s="57"/>
      <c r="L136" s="57"/>
      <c r="M136" s="57"/>
    </row>
    <row r="137" spans="11:13" x14ac:dyDescent="0.25">
      <c r="K137" s="57"/>
      <c r="L137" s="57"/>
      <c r="M137" s="57"/>
    </row>
    <row r="138" spans="11:13" x14ac:dyDescent="0.25">
      <c r="K138" s="57"/>
      <c r="L138" s="57"/>
      <c r="M138" s="57"/>
    </row>
    <row r="139" spans="11:13" x14ac:dyDescent="0.25">
      <c r="K139" s="57"/>
      <c r="L139" s="57"/>
      <c r="M139" s="57"/>
    </row>
    <row r="140" spans="11:13" x14ac:dyDescent="0.25">
      <c r="K140" s="57"/>
      <c r="L140" s="57"/>
      <c r="M140" s="57"/>
    </row>
    <row r="141" spans="11:13" x14ac:dyDescent="0.25">
      <c r="K141" s="57"/>
      <c r="L141" s="57"/>
      <c r="M141" s="57"/>
    </row>
    <row r="142" spans="11:13" x14ac:dyDescent="0.25">
      <c r="K142" s="57"/>
      <c r="L142" s="57"/>
      <c r="M142" s="57"/>
    </row>
    <row r="143" spans="11:13" x14ac:dyDescent="0.25">
      <c r="K143" s="57"/>
      <c r="L143" s="57"/>
      <c r="M143" s="57"/>
    </row>
    <row r="144" spans="11:13" x14ac:dyDescent="0.25">
      <c r="K144" s="57"/>
      <c r="L144" s="57"/>
      <c r="M144" s="57"/>
    </row>
    <row r="145" spans="11:13" x14ac:dyDescent="0.25">
      <c r="K145" s="57"/>
      <c r="L145" s="57"/>
      <c r="M145" s="57"/>
    </row>
    <row r="146" spans="11:13" x14ac:dyDescent="0.25">
      <c r="K146" s="57"/>
      <c r="L146" s="57"/>
      <c r="M146" s="57"/>
    </row>
    <row r="147" spans="11:13" x14ac:dyDescent="0.25">
      <c r="K147" s="57"/>
      <c r="L147" s="57"/>
      <c r="M147" s="57"/>
    </row>
    <row r="148" spans="11:13" x14ac:dyDescent="0.25">
      <c r="K148" s="57"/>
      <c r="L148" s="57"/>
      <c r="M148" s="57"/>
    </row>
    <row r="149" spans="11:13" x14ac:dyDescent="0.25">
      <c r="K149" s="57"/>
      <c r="L149" s="57"/>
      <c r="M149" s="57"/>
    </row>
    <row r="150" spans="11:13" x14ac:dyDescent="0.25">
      <c r="K150" s="57"/>
      <c r="L150" s="57"/>
      <c r="M150" s="57"/>
    </row>
  </sheetData>
  <mergeCells count="5">
    <mergeCell ref="C6:J6"/>
    <mergeCell ref="A1:J1"/>
    <mergeCell ref="A2:J2"/>
    <mergeCell ref="A3:J3"/>
    <mergeCell ref="A4:J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view="pageBreakPreview" zoomScaleNormal="100" workbookViewId="0">
      <selection sqref="A1:I1"/>
    </sheetView>
  </sheetViews>
  <sheetFormatPr defaultRowHeight="15" x14ac:dyDescent="0.25"/>
  <cols>
    <col min="1" max="1" width="96" customWidth="1"/>
    <col min="2" max="8" width="20.42578125" customWidth="1"/>
    <col min="9" max="9" width="16" customWidth="1"/>
  </cols>
  <sheetData>
    <row r="1" spans="1:9" ht="15" customHeight="1" x14ac:dyDescent="0.25">
      <c r="A1" s="500" t="s">
        <v>996</v>
      </c>
      <c r="B1" s="500"/>
      <c r="C1" s="500"/>
      <c r="D1" s="500"/>
      <c r="E1" s="500"/>
      <c r="F1" s="500"/>
      <c r="G1" s="500"/>
      <c r="H1" s="500"/>
      <c r="I1" s="500"/>
    </row>
    <row r="2" spans="1:9" ht="25.5" customHeight="1" x14ac:dyDescent="0.25">
      <c r="A2" s="506" t="str">
        <f>Mellékletek!A1</f>
        <v>Iharos Községi Önkormányzat</v>
      </c>
      <c r="B2" s="506"/>
      <c r="C2" s="506"/>
      <c r="D2" s="506"/>
      <c r="E2" s="506"/>
      <c r="F2" s="506"/>
      <c r="G2" s="506"/>
      <c r="H2" s="506"/>
      <c r="I2" s="506"/>
    </row>
    <row r="3" spans="1:9" ht="25.5" customHeight="1" x14ac:dyDescent="0.25">
      <c r="A3" s="495" t="s">
        <v>985</v>
      </c>
      <c r="B3" s="495"/>
      <c r="C3" s="495"/>
      <c r="D3" s="495"/>
      <c r="E3" s="495"/>
      <c r="F3" s="495"/>
      <c r="G3" s="495"/>
      <c r="H3" s="495"/>
      <c r="I3" s="495"/>
    </row>
    <row r="4" spans="1:9" ht="23.25" customHeight="1" x14ac:dyDescent="0.25">
      <c r="A4" s="501" t="s">
        <v>745</v>
      </c>
      <c r="B4" s="501"/>
      <c r="C4" s="501"/>
      <c r="D4" s="501"/>
      <c r="E4" s="501"/>
      <c r="F4" s="501"/>
      <c r="G4" s="501"/>
      <c r="H4" s="501"/>
      <c r="I4" s="501"/>
    </row>
    <row r="5" spans="1:9" ht="15" customHeight="1" x14ac:dyDescent="0.25">
      <c r="A5" s="1"/>
    </row>
    <row r="6" spans="1:9" ht="15" customHeight="1" x14ac:dyDescent="0.25">
      <c r="A6" s="1"/>
    </row>
    <row r="7" spans="1:9" ht="88.5" customHeight="1" x14ac:dyDescent="0.25">
      <c r="A7" s="44" t="s">
        <v>744</v>
      </c>
      <c r="B7" s="65" t="s">
        <v>423</v>
      </c>
      <c r="C7" s="65" t="s">
        <v>424</v>
      </c>
      <c r="D7" s="65" t="s">
        <v>528</v>
      </c>
      <c r="E7" s="65" t="s">
        <v>529</v>
      </c>
      <c r="F7" s="65" t="s">
        <v>425</v>
      </c>
      <c r="G7" s="65" t="s">
        <v>426</v>
      </c>
      <c r="H7" s="65" t="s">
        <v>530</v>
      </c>
      <c r="I7" s="65" t="s">
        <v>531</v>
      </c>
    </row>
    <row r="8" spans="1:9" ht="15" customHeight="1" x14ac:dyDescent="0.25">
      <c r="A8" s="45" t="s">
        <v>708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</row>
    <row r="9" spans="1:9" ht="15" customHeight="1" x14ac:dyDescent="0.25">
      <c r="A9" s="45" t="s">
        <v>709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</row>
    <row r="10" spans="1:9" ht="15" customHeight="1" x14ac:dyDescent="0.25">
      <c r="A10" s="45" t="s">
        <v>710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</row>
    <row r="11" spans="1:9" ht="15" customHeight="1" x14ac:dyDescent="0.25">
      <c r="A11" s="45" t="s">
        <v>711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</row>
    <row r="12" spans="1:9" ht="15" customHeight="1" x14ac:dyDescent="0.25">
      <c r="A12" s="44" t="s">
        <v>739</v>
      </c>
      <c r="B12" s="63">
        <f>SUM(B8:B11)</f>
        <v>0</v>
      </c>
      <c r="C12" s="63">
        <f>SUM(C8:C11)</f>
        <v>0</v>
      </c>
      <c r="D12" s="63">
        <v>0</v>
      </c>
      <c r="E12" s="63">
        <v>0</v>
      </c>
      <c r="F12" s="63">
        <f>SUM(F8:F11)</f>
        <v>0</v>
      </c>
      <c r="G12" s="63">
        <v>0</v>
      </c>
      <c r="H12" s="63">
        <v>0</v>
      </c>
      <c r="I12" s="63">
        <f>SUM(I8:I11)</f>
        <v>0</v>
      </c>
    </row>
    <row r="13" spans="1:9" ht="15" customHeight="1" x14ac:dyDescent="0.25">
      <c r="A13" s="45" t="s">
        <v>712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1:9" ht="15" customHeight="1" x14ac:dyDescent="0.25">
      <c r="A14" s="45" t="s">
        <v>713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</row>
    <row r="15" spans="1:9" ht="15" customHeight="1" x14ac:dyDescent="0.25">
      <c r="A15" s="45" t="s">
        <v>714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</row>
    <row r="16" spans="1:9" ht="15" customHeight="1" x14ac:dyDescent="0.25">
      <c r="A16" s="45" t="s">
        <v>715</v>
      </c>
      <c r="B16" s="46">
        <v>0</v>
      </c>
      <c r="C16" s="46">
        <v>0</v>
      </c>
      <c r="D16" s="46">
        <v>0</v>
      </c>
      <c r="E16" s="265">
        <v>0</v>
      </c>
      <c r="F16" s="46">
        <v>1</v>
      </c>
      <c r="G16" s="46">
        <v>1</v>
      </c>
      <c r="H16" s="46">
        <v>1</v>
      </c>
      <c r="I16" s="265">
        <f>H16/G16*100</f>
        <v>100</v>
      </c>
    </row>
    <row r="17" spans="1:9" ht="15" customHeight="1" x14ac:dyDescent="0.25">
      <c r="A17" s="45" t="s">
        <v>716</v>
      </c>
      <c r="B17" s="46">
        <v>0</v>
      </c>
      <c r="C17" s="46">
        <v>0</v>
      </c>
      <c r="D17" s="46">
        <v>0</v>
      </c>
      <c r="E17" s="46">
        <v>0</v>
      </c>
      <c r="F17" s="46">
        <v>1</v>
      </c>
      <c r="G17" s="46">
        <v>1</v>
      </c>
      <c r="H17" s="46">
        <v>1</v>
      </c>
      <c r="I17" s="265">
        <f>H17/G17*100</f>
        <v>100</v>
      </c>
    </row>
    <row r="18" spans="1:9" ht="15" customHeight="1" x14ac:dyDescent="0.25">
      <c r="A18" s="45" t="s">
        <v>717</v>
      </c>
      <c r="B18" s="46">
        <v>0</v>
      </c>
      <c r="C18" s="46">
        <v>0</v>
      </c>
      <c r="D18" s="46">
        <v>0</v>
      </c>
      <c r="E18" s="46">
        <v>0</v>
      </c>
      <c r="F18" s="46">
        <v>2</v>
      </c>
      <c r="G18" s="46">
        <v>2</v>
      </c>
      <c r="H18" s="46">
        <v>2</v>
      </c>
      <c r="I18" s="265">
        <f>H18/G18*100</f>
        <v>100</v>
      </c>
    </row>
    <row r="19" spans="1:9" ht="15" customHeight="1" x14ac:dyDescent="0.25">
      <c r="A19" s="45" t="s">
        <v>718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1:9" ht="15" customHeight="1" x14ac:dyDescent="0.25">
      <c r="A20" s="44" t="s">
        <v>740</v>
      </c>
      <c r="B20" s="63">
        <f>SUM(B13:B19)</f>
        <v>0</v>
      </c>
      <c r="C20" s="63">
        <f>SUM(C13:C19)</f>
        <v>0</v>
      </c>
      <c r="D20" s="63">
        <f>SUM(D13:D19)</f>
        <v>0</v>
      </c>
      <c r="E20" s="266">
        <v>0</v>
      </c>
      <c r="F20" s="63">
        <f>SUM(F13:F19)</f>
        <v>4</v>
      </c>
      <c r="G20" s="63">
        <f>SUM(G13:G19)</f>
        <v>4</v>
      </c>
      <c r="H20" s="63">
        <f>SUM(H13:H19)</f>
        <v>4</v>
      </c>
      <c r="I20" s="266">
        <f>H20/G20*100</f>
        <v>100</v>
      </c>
    </row>
    <row r="21" spans="1:9" ht="15" customHeight="1" x14ac:dyDescent="0.25">
      <c r="A21" s="149" t="s">
        <v>719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</row>
    <row r="22" spans="1:9" ht="15" customHeight="1" x14ac:dyDescent="0.25">
      <c r="A22" s="45" t="s">
        <v>60</v>
      </c>
      <c r="B22" s="46">
        <v>2</v>
      </c>
      <c r="C22" s="46">
        <v>2</v>
      </c>
      <c r="D22" s="46">
        <v>2</v>
      </c>
      <c r="E22" s="265">
        <f>D22/C22*100</f>
        <v>100</v>
      </c>
      <c r="F22" s="46">
        <v>2</v>
      </c>
      <c r="G22" s="46">
        <v>2</v>
      </c>
      <c r="H22" s="46">
        <v>2</v>
      </c>
      <c r="I22" s="46">
        <v>0</v>
      </c>
    </row>
    <row r="23" spans="1:9" ht="15" customHeight="1" x14ac:dyDescent="0.25">
      <c r="A23" s="45" t="s">
        <v>720</v>
      </c>
      <c r="B23" s="46">
        <v>8</v>
      </c>
      <c r="C23" s="46">
        <v>17</v>
      </c>
      <c r="D23" s="46">
        <v>17</v>
      </c>
      <c r="E23" s="265">
        <f>D23/C23*100</f>
        <v>100</v>
      </c>
      <c r="F23" s="46">
        <v>0</v>
      </c>
      <c r="G23" s="46">
        <v>0</v>
      </c>
      <c r="H23" s="46">
        <v>0</v>
      </c>
      <c r="I23" s="46">
        <v>0</v>
      </c>
    </row>
    <row r="24" spans="1:9" ht="15" customHeight="1" x14ac:dyDescent="0.25">
      <c r="A24" s="44" t="s">
        <v>741</v>
      </c>
      <c r="B24" s="63">
        <f>SUM(B21:B23)</f>
        <v>10</v>
      </c>
      <c r="C24" s="63">
        <f>SUM(C21:C23)</f>
        <v>19</v>
      </c>
      <c r="D24" s="63">
        <f>SUM(D21:D23)</f>
        <v>19</v>
      </c>
      <c r="E24" s="265">
        <f t="shared" ref="E24:E29" si="0">D24/C24*100</f>
        <v>100</v>
      </c>
      <c r="F24" s="63">
        <f>SUM(F21:F23)</f>
        <v>2</v>
      </c>
      <c r="G24" s="63">
        <v>2</v>
      </c>
      <c r="H24" s="63">
        <v>2</v>
      </c>
      <c r="I24" s="63">
        <f>SUM(I21:I23)</f>
        <v>0</v>
      </c>
    </row>
    <row r="25" spans="1:9" ht="15" customHeight="1" x14ac:dyDescent="0.25">
      <c r="A25" s="45" t="s">
        <v>730</v>
      </c>
      <c r="B25" s="46">
        <v>1</v>
      </c>
      <c r="C25" s="46">
        <v>1</v>
      </c>
      <c r="D25" s="46">
        <v>1</v>
      </c>
      <c r="E25" s="265">
        <f t="shared" si="0"/>
        <v>100</v>
      </c>
      <c r="F25" s="46">
        <v>0</v>
      </c>
      <c r="G25" s="46">
        <v>0</v>
      </c>
      <c r="H25" s="46">
        <v>0</v>
      </c>
      <c r="I25" s="46">
        <v>0</v>
      </c>
    </row>
    <row r="26" spans="1:9" ht="15" customHeight="1" x14ac:dyDescent="0.25">
      <c r="A26" s="45" t="s">
        <v>732</v>
      </c>
      <c r="B26" s="46">
        <v>3</v>
      </c>
      <c r="C26" s="46">
        <v>3</v>
      </c>
      <c r="D26" s="46">
        <v>3</v>
      </c>
      <c r="E26" s="265">
        <f t="shared" si="0"/>
        <v>100</v>
      </c>
      <c r="F26" s="46">
        <v>0</v>
      </c>
      <c r="G26" s="46">
        <v>0</v>
      </c>
      <c r="H26" s="46">
        <v>0</v>
      </c>
      <c r="I26" s="46">
        <v>0</v>
      </c>
    </row>
    <row r="27" spans="1:9" ht="15" customHeight="1" x14ac:dyDescent="0.25">
      <c r="A27" s="150" t="s">
        <v>733</v>
      </c>
      <c r="B27" s="46">
        <v>1</v>
      </c>
      <c r="C27" s="46">
        <v>1</v>
      </c>
      <c r="D27" s="46">
        <v>1</v>
      </c>
      <c r="E27" s="265">
        <f t="shared" si="0"/>
        <v>100</v>
      </c>
      <c r="F27" s="46">
        <v>0</v>
      </c>
      <c r="G27" s="46">
        <v>0</v>
      </c>
      <c r="H27" s="46">
        <v>0</v>
      </c>
      <c r="I27" s="46">
        <v>0</v>
      </c>
    </row>
    <row r="28" spans="1:9" ht="15" customHeight="1" x14ac:dyDescent="0.25">
      <c r="A28" s="44" t="s">
        <v>742</v>
      </c>
      <c r="B28" s="63">
        <f>SUM(B25:B27)</f>
        <v>5</v>
      </c>
      <c r="C28" s="63">
        <f>SUM(C25:C27)</f>
        <v>5</v>
      </c>
      <c r="D28" s="63">
        <f>SUM(D25:D27)</f>
        <v>5</v>
      </c>
      <c r="E28" s="265">
        <f t="shared" si="0"/>
        <v>100</v>
      </c>
      <c r="F28" s="63">
        <f>SUM(F25:F27)</f>
        <v>0</v>
      </c>
      <c r="G28" s="63">
        <v>0</v>
      </c>
      <c r="H28" s="63">
        <v>0</v>
      </c>
      <c r="I28" s="63">
        <f>SUM(I25:I27)</f>
        <v>0</v>
      </c>
    </row>
    <row r="29" spans="1:9" ht="37.5" customHeight="1" x14ac:dyDescent="0.25">
      <c r="A29" s="44" t="s">
        <v>743</v>
      </c>
      <c r="B29" s="99">
        <f>B12+B20+B24+B28</f>
        <v>15</v>
      </c>
      <c r="C29" s="99">
        <f>C12+C20+C24+C28</f>
        <v>24</v>
      </c>
      <c r="D29" s="99">
        <f>D12+D20+D24+D28</f>
        <v>24</v>
      </c>
      <c r="E29" s="265">
        <f t="shared" si="0"/>
        <v>100</v>
      </c>
      <c r="F29" s="53">
        <f>F12+F20+F24+F28</f>
        <v>6</v>
      </c>
      <c r="G29" s="53">
        <f>G12+G20+G24+G28</f>
        <v>6</v>
      </c>
      <c r="H29" s="53">
        <f>H12+H20+H24+H28</f>
        <v>6</v>
      </c>
      <c r="I29" s="266">
        <f>H29/G29*100</f>
        <v>100</v>
      </c>
    </row>
    <row r="30" spans="1:9" ht="15" customHeight="1" x14ac:dyDescent="0.25">
      <c r="A30" s="45" t="s">
        <v>734</v>
      </c>
      <c r="B30" s="46">
        <v>0</v>
      </c>
      <c r="C30" s="46">
        <v>0</v>
      </c>
      <c r="D30" s="46">
        <v>0</v>
      </c>
      <c r="E30" s="267">
        <v>0</v>
      </c>
      <c r="F30" s="46">
        <v>0</v>
      </c>
      <c r="G30" s="46">
        <v>0</v>
      </c>
      <c r="H30" s="46">
        <v>0</v>
      </c>
      <c r="I30" s="46">
        <v>0</v>
      </c>
    </row>
    <row r="31" spans="1:9" ht="15" customHeight="1" x14ac:dyDescent="0.25">
      <c r="A31" s="45" t="s">
        <v>735</v>
      </c>
      <c r="B31" s="46">
        <v>0</v>
      </c>
      <c r="C31" s="46">
        <v>0</v>
      </c>
      <c r="D31" s="46">
        <v>0</v>
      </c>
      <c r="E31" s="267">
        <v>0</v>
      </c>
      <c r="F31" s="46">
        <v>0</v>
      </c>
      <c r="G31" s="46">
        <v>0</v>
      </c>
      <c r="H31" s="46">
        <v>0</v>
      </c>
      <c r="I31" s="46">
        <v>0</v>
      </c>
    </row>
    <row r="32" spans="1:9" ht="15" customHeight="1" x14ac:dyDescent="0.25">
      <c r="A32" s="45" t="s">
        <v>736</v>
      </c>
      <c r="B32" s="46">
        <v>0</v>
      </c>
      <c r="C32" s="46">
        <v>0</v>
      </c>
      <c r="D32" s="46">
        <v>0</v>
      </c>
      <c r="E32" s="267">
        <v>0</v>
      </c>
      <c r="F32" s="46">
        <v>0</v>
      </c>
      <c r="G32" s="46">
        <v>0</v>
      </c>
      <c r="H32" s="46">
        <v>0</v>
      </c>
      <c r="I32" s="46">
        <v>0</v>
      </c>
    </row>
    <row r="33" spans="1:9" ht="15" customHeight="1" x14ac:dyDescent="0.25">
      <c r="A33" s="45" t="s">
        <v>737</v>
      </c>
      <c r="B33" s="46">
        <v>0</v>
      </c>
      <c r="C33" s="46">
        <v>0</v>
      </c>
      <c r="D33" s="46">
        <v>0</v>
      </c>
      <c r="E33" s="267">
        <v>0</v>
      </c>
      <c r="F33" s="46">
        <v>0</v>
      </c>
      <c r="G33" s="46">
        <v>0</v>
      </c>
      <c r="H33" s="46">
        <v>0</v>
      </c>
      <c r="I33" s="46">
        <v>0</v>
      </c>
    </row>
    <row r="34" spans="1:9" ht="25.5" customHeight="1" x14ac:dyDescent="0.25">
      <c r="A34" s="44" t="s">
        <v>738</v>
      </c>
      <c r="B34" s="63">
        <f>SUM(B30:B33)</f>
        <v>0</v>
      </c>
      <c r="C34" s="63">
        <f>SUM(C30:C33)</f>
        <v>0</v>
      </c>
      <c r="D34" s="63">
        <v>0</v>
      </c>
      <c r="E34" s="268">
        <v>0</v>
      </c>
      <c r="F34" s="63">
        <f>SUM(F30:F33)</f>
        <v>0</v>
      </c>
      <c r="G34" s="63">
        <v>0</v>
      </c>
      <c r="H34" s="63">
        <v>0</v>
      </c>
      <c r="I34" s="63">
        <f>SUM(I30:I33)</f>
        <v>0</v>
      </c>
    </row>
    <row r="35" spans="1:9" ht="15" customHeight="1" x14ac:dyDescent="0.25">
      <c r="A35" s="505"/>
      <c r="B35" s="505"/>
      <c r="C35" s="18"/>
      <c r="D35" s="18"/>
      <c r="E35" s="18"/>
      <c r="F35" s="18"/>
      <c r="G35" s="18"/>
      <c r="H35" s="18"/>
      <c r="I35" s="18"/>
    </row>
    <row r="36" spans="1:9" ht="15" customHeight="1" x14ac:dyDescent="0.25">
      <c r="A36" s="504"/>
      <c r="B36" s="504"/>
      <c r="C36" s="18"/>
      <c r="D36" s="18"/>
      <c r="E36" s="18"/>
      <c r="F36" s="18"/>
      <c r="G36" s="18"/>
      <c r="H36" s="18"/>
      <c r="I36" s="18"/>
    </row>
  </sheetData>
  <mergeCells count="6">
    <mergeCell ref="A1:I1"/>
    <mergeCell ref="A36:B36"/>
    <mergeCell ref="A35:B35"/>
    <mergeCell ref="A2:I2"/>
    <mergeCell ref="A3:I3"/>
    <mergeCell ref="A4:I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4"/>
  <sheetViews>
    <sheetView view="pageBreakPreview" zoomScaleNormal="100" workbookViewId="0">
      <selection sqref="A1:F1"/>
    </sheetView>
  </sheetViews>
  <sheetFormatPr defaultRowHeight="15" x14ac:dyDescent="0.25"/>
  <cols>
    <col min="1" max="1" width="100" customWidth="1"/>
    <col min="3" max="3" width="15" style="57" customWidth="1"/>
    <col min="4" max="4" width="13.140625" customWidth="1"/>
    <col min="5" max="5" width="12" customWidth="1"/>
    <col min="6" max="6" width="11.7109375" customWidth="1"/>
  </cols>
  <sheetData>
    <row r="1" spans="1:8" ht="15" customHeight="1" x14ac:dyDescent="0.25">
      <c r="A1" s="500" t="s">
        <v>997</v>
      </c>
      <c r="B1" s="507"/>
      <c r="C1" s="507"/>
      <c r="D1" s="507"/>
      <c r="E1" s="507"/>
      <c r="F1" s="507"/>
    </row>
    <row r="2" spans="1:8" ht="18" customHeight="1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  <c r="G2" s="84"/>
      <c r="H2" s="84"/>
    </row>
    <row r="3" spans="1:8" ht="25.5" customHeight="1" x14ac:dyDescent="0.25">
      <c r="A3" s="495" t="s">
        <v>985</v>
      </c>
      <c r="B3" s="495"/>
      <c r="C3" s="495"/>
      <c r="D3" s="495"/>
      <c r="E3" s="495"/>
      <c r="F3" s="495"/>
      <c r="G3" s="64"/>
      <c r="H3" s="64"/>
    </row>
    <row r="4" spans="1:8" ht="48.75" customHeight="1" x14ac:dyDescent="0.25">
      <c r="A4" s="501" t="s">
        <v>804</v>
      </c>
      <c r="B4" s="508"/>
      <c r="C4" s="508"/>
      <c r="D4" s="508"/>
      <c r="E4" s="508"/>
      <c r="F4" s="508"/>
    </row>
    <row r="5" spans="1:8" ht="48.75" customHeight="1" x14ac:dyDescent="0.25">
      <c r="A5" s="50"/>
      <c r="B5" s="50"/>
      <c r="C5" s="50"/>
      <c r="D5" s="50"/>
    </row>
    <row r="6" spans="1:8" ht="18.75" customHeight="1" x14ac:dyDescent="0.3">
      <c r="A6" s="54"/>
      <c r="B6" s="56"/>
      <c r="C6" s="88"/>
    </row>
    <row r="7" spans="1:8" ht="23.25" customHeight="1" thickBot="1" x14ac:dyDescent="0.3">
      <c r="A7" s="4"/>
    </row>
    <row r="8" spans="1:8" ht="25.5" x14ac:dyDescent="0.25">
      <c r="A8" s="181" t="s">
        <v>37</v>
      </c>
      <c r="B8" s="182" t="s">
        <v>117</v>
      </c>
      <c r="C8" s="231" t="s">
        <v>43</v>
      </c>
      <c r="D8" s="236" t="s">
        <v>727</v>
      </c>
      <c r="E8" s="195" t="s">
        <v>721</v>
      </c>
      <c r="F8" s="196" t="s">
        <v>722</v>
      </c>
    </row>
    <row r="9" spans="1:8" x14ac:dyDescent="0.25">
      <c r="A9" s="256" t="s">
        <v>422</v>
      </c>
      <c r="B9" s="5" t="s">
        <v>196</v>
      </c>
      <c r="C9" s="164"/>
      <c r="D9" s="264"/>
      <c r="E9" s="241"/>
      <c r="F9" s="186"/>
    </row>
    <row r="10" spans="1:8" x14ac:dyDescent="0.25">
      <c r="A10" s="256" t="s">
        <v>527</v>
      </c>
      <c r="B10" s="5" t="s">
        <v>196</v>
      </c>
      <c r="C10" s="164"/>
      <c r="D10" s="264"/>
      <c r="E10" s="241"/>
      <c r="F10" s="186"/>
    </row>
    <row r="11" spans="1:8" x14ac:dyDescent="0.25">
      <c r="A11" s="257" t="s">
        <v>414</v>
      </c>
      <c r="B11" s="6" t="s">
        <v>196</v>
      </c>
      <c r="C11" s="241"/>
      <c r="D11" s="251"/>
      <c r="E11" s="241"/>
      <c r="F11" s="186"/>
    </row>
    <row r="12" spans="1:8" x14ac:dyDescent="0.25">
      <c r="A12" s="257" t="s">
        <v>415</v>
      </c>
      <c r="B12" s="6" t="s">
        <v>196</v>
      </c>
      <c r="C12" s="241"/>
      <c r="D12" s="251"/>
      <c r="E12" s="241"/>
      <c r="F12" s="186"/>
    </row>
    <row r="13" spans="1:8" x14ac:dyDescent="0.25">
      <c r="A13" s="257" t="s">
        <v>430</v>
      </c>
      <c r="B13" s="6" t="s">
        <v>196</v>
      </c>
      <c r="C13" s="241"/>
      <c r="D13" s="251"/>
      <c r="E13" s="241"/>
      <c r="F13" s="186"/>
    </row>
    <row r="14" spans="1:8" x14ac:dyDescent="0.25">
      <c r="A14" s="257" t="s">
        <v>431</v>
      </c>
      <c r="B14" s="6" t="s">
        <v>196</v>
      </c>
      <c r="C14" s="241"/>
      <c r="D14" s="251"/>
      <c r="E14" s="241"/>
      <c r="F14" s="186"/>
    </row>
    <row r="15" spans="1:8" x14ac:dyDescent="0.25">
      <c r="A15" s="239" t="s">
        <v>65</v>
      </c>
      <c r="B15" s="6" t="s">
        <v>196</v>
      </c>
      <c r="C15" s="241"/>
      <c r="D15" s="251"/>
      <c r="E15" s="241"/>
      <c r="F15" s="186"/>
    </row>
    <row r="16" spans="1:8" x14ac:dyDescent="0.25">
      <c r="A16" s="239" t="s">
        <v>66</v>
      </c>
      <c r="B16" s="6" t="s">
        <v>196</v>
      </c>
      <c r="C16" s="241"/>
      <c r="D16" s="251"/>
      <c r="E16" s="241"/>
      <c r="F16" s="186"/>
    </row>
    <row r="17" spans="1:6" x14ac:dyDescent="0.25">
      <c r="A17" s="207" t="s">
        <v>95</v>
      </c>
      <c r="B17" s="12" t="s">
        <v>196</v>
      </c>
      <c r="C17" s="241"/>
      <c r="D17" s="251"/>
      <c r="E17" s="241"/>
      <c r="F17" s="186"/>
    </row>
    <row r="18" spans="1:6" x14ac:dyDescent="0.25">
      <c r="A18" s="257" t="s">
        <v>67</v>
      </c>
      <c r="B18" s="6" t="s">
        <v>197</v>
      </c>
      <c r="C18" s="241"/>
      <c r="D18" s="251"/>
      <c r="E18" s="241"/>
      <c r="F18" s="186"/>
    </row>
    <row r="19" spans="1:6" x14ac:dyDescent="0.25">
      <c r="A19" s="258" t="s">
        <v>94</v>
      </c>
      <c r="B19" s="12" t="s">
        <v>197</v>
      </c>
      <c r="C19" s="241"/>
      <c r="D19" s="251"/>
      <c r="E19" s="241"/>
      <c r="F19" s="186"/>
    </row>
    <row r="20" spans="1:6" x14ac:dyDescent="0.25">
      <c r="A20" s="257" t="s">
        <v>432</v>
      </c>
      <c r="B20" s="6" t="s">
        <v>198</v>
      </c>
      <c r="C20" s="241"/>
      <c r="D20" s="251"/>
      <c r="E20" s="241"/>
      <c r="F20" s="186"/>
    </row>
    <row r="21" spans="1:6" x14ac:dyDescent="0.25">
      <c r="A21" s="257" t="s">
        <v>433</v>
      </c>
      <c r="B21" s="6" t="s">
        <v>198</v>
      </c>
      <c r="C21" s="241"/>
      <c r="D21" s="251"/>
      <c r="E21" s="241"/>
      <c r="F21" s="186"/>
    </row>
    <row r="22" spans="1:6" x14ac:dyDescent="0.25">
      <c r="A22" s="239" t="s">
        <v>68</v>
      </c>
      <c r="B22" s="6" t="s">
        <v>198</v>
      </c>
      <c r="C22" s="241"/>
      <c r="D22" s="251"/>
      <c r="E22" s="241"/>
      <c r="F22" s="186"/>
    </row>
    <row r="23" spans="1:6" x14ac:dyDescent="0.25">
      <c r="A23" s="239" t="s">
        <v>69</v>
      </c>
      <c r="B23" s="6" t="s">
        <v>198</v>
      </c>
      <c r="C23" s="241"/>
      <c r="D23" s="251"/>
      <c r="E23" s="262"/>
      <c r="F23" s="198"/>
    </row>
    <row r="24" spans="1:6" x14ac:dyDescent="0.25">
      <c r="A24" s="239" t="s">
        <v>70</v>
      </c>
      <c r="B24" s="6" t="s">
        <v>198</v>
      </c>
      <c r="C24" s="262"/>
      <c r="D24" s="263"/>
      <c r="E24" s="262"/>
      <c r="F24" s="198"/>
    </row>
    <row r="25" spans="1:6" x14ac:dyDescent="0.25">
      <c r="A25" s="259" t="s">
        <v>71</v>
      </c>
      <c r="B25" s="6" t="s">
        <v>198</v>
      </c>
      <c r="C25" s="23"/>
      <c r="D25" s="230"/>
      <c r="E25" s="23"/>
      <c r="F25" s="198"/>
    </row>
    <row r="26" spans="1:6" x14ac:dyDescent="0.25">
      <c r="A26" s="246" t="s">
        <v>93</v>
      </c>
      <c r="B26" s="12" t="s">
        <v>198</v>
      </c>
      <c r="C26" s="23"/>
      <c r="D26" s="230"/>
      <c r="E26" s="23"/>
      <c r="F26" s="198"/>
    </row>
    <row r="27" spans="1:6" x14ac:dyDescent="0.25">
      <c r="A27" s="257" t="s">
        <v>434</v>
      </c>
      <c r="B27" s="6" t="s">
        <v>199</v>
      </c>
      <c r="C27" s="23"/>
      <c r="D27" s="230"/>
      <c r="E27" s="23"/>
      <c r="F27" s="198"/>
    </row>
    <row r="28" spans="1:6" x14ac:dyDescent="0.25">
      <c r="A28" s="257" t="s">
        <v>435</v>
      </c>
      <c r="B28" s="6" t="s">
        <v>199</v>
      </c>
      <c r="C28" s="23"/>
      <c r="D28" s="230"/>
      <c r="E28" s="23"/>
      <c r="F28" s="198"/>
    </row>
    <row r="29" spans="1:6" x14ac:dyDescent="0.25">
      <c r="A29" s="246" t="s">
        <v>92</v>
      </c>
      <c r="B29" s="8" t="s">
        <v>199</v>
      </c>
      <c r="C29" s="23"/>
      <c r="D29" s="230"/>
      <c r="E29" s="23"/>
      <c r="F29" s="198"/>
    </row>
    <row r="30" spans="1:6" x14ac:dyDescent="0.25">
      <c r="A30" s="257" t="s">
        <v>72</v>
      </c>
      <c r="B30" s="6" t="s">
        <v>200</v>
      </c>
      <c r="C30" s="23"/>
      <c r="D30" s="230"/>
      <c r="E30" s="23"/>
      <c r="F30" s="198"/>
    </row>
    <row r="31" spans="1:6" x14ac:dyDescent="0.25">
      <c r="A31" s="257" t="s">
        <v>64</v>
      </c>
      <c r="B31" s="6" t="s">
        <v>200</v>
      </c>
      <c r="C31" s="23"/>
      <c r="D31" s="230"/>
      <c r="E31" s="23"/>
      <c r="F31" s="198"/>
    </row>
    <row r="32" spans="1:6" x14ac:dyDescent="0.25">
      <c r="A32" s="239" t="s">
        <v>73</v>
      </c>
      <c r="B32" s="6" t="s">
        <v>200</v>
      </c>
      <c r="C32" s="23"/>
      <c r="D32" s="230"/>
      <c r="E32" s="23"/>
      <c r="F32" s="198"/>
    </row>
    <row r="33" spans="1:6" x14ac:dyDescent="0.25">
      <c r="A33" s="239" t="s">
        <v>74</v>
      </c>
      <c r="B33" s="6" t="s">
        <v>200</v>
      </c>
      <c r="C33" s="23"/>
      <c r="D33" s="230"/>
      <c r="E33" s="23"/>
      <c r="F33" s="198"/>
    </row>
    <row r="34" spans="1:6" x14ac:dyDescent="0.25">
      <c r="A34" s="239" t="s">
        <v>625</v>
      </c>
      <c r="B34" s="6" t="s">
        <v>200</v>
      </c>
      <c r="C34" s="241">
        <v>7240273</v>
      </c>
      <c r="D34" s="251">
        <v>7240273</v>
      </c>
      <c r="E34" s="241">
        <v>6014300</v>
      </c>
      <c r="F34" s="186">
        <f>E34/D34*100</f>
        <v>83.067309754756479</v>
      </c>
    </row>
    <row r="35" spans="1:6" x14ac:dyDescent="0.25">
      <c r="A35" s="239" t="s">
        <v>75</v>
      </c>
      <c r="B35" s="6" t="s">
        <v>200</v>
      </c>
      <c r="C35" s="86"/>
      <c r="D35" s="283"/>
      <c r="E35" s="86"/>
      <c r="F35" s="198"/>
    </row>
    <row r="36" spans="1:6" x14ac:dyDescent="0.25">
      <c r="A36" s="239" t="s">
        <v>73</v>
      </c>
      <c r="B36" s="6" t="s">
        <v>200</v>
      </c>
      <c r="C36" s="86"/>
      <c r="D36" s="283"/>
      <c r="E36" s="86"/>
      <c r="F36" s="198"/>
    </row>
    <row r="37" spans="1:6" x14ac:dyDescent="0.25">
      <c r="A37" s="239" t="s">
        <v>74</v>
      </c>
      <c r="B37" s="6" t="s">
        <v>200</v>
      </c>
      <c r="C37" s="86"/>
      <c r="D37" s="283"/>
      <c r="E37" s="86"/>
      <c r="F37" s="198"/>
    </row>
    <row r="38" spans="1:6" x14ac:dyDescent="0.25">
      <c r="A38" s="239" t="s">
        <v>77</v>
      </c>
      <c r="B38" s="6" t="s">
        <v>200</v>
      </c>
      <c r="C38" s="86"/>
      <c r="D38" s="283"/>
      <c r="E38" s="86"/>
      <c r="F38" s="198"/>
    </row>
    <row r="39" spans="1:6" x14ac:dyDescent="0.25">
      <c r="A39" s="239" t="s">
        <v>76</v>
      </c>
      <c r="B39" s="6" t="s">
        <v>200</v>
      </c>
      <c r="C39" s="86"/>
      <c r="D39" s="283"/>
      <c r="E39" s="86"/>
      <c r="F39" s="198"/>
    </row>
    <row r="40" spans="1:6" x14ac:dyDescent="0.25">
      <c r="A40" s="239" t="s">
        <v>78</v>
      </c>
      <c r="B40" s="6" t="s">
        <v>200</v>
      </c>
      <c r="C40" s="86"/>
      <c r="D40" s="283"/>
      <c r="E40" s="86"/>
      <c r="F40" s="198"/>
    </row>
    <row r="41" spans="1:6" ht="30" x14ac:dyDescent="0.25">
      <c r="A41" s="239" t="s">
        <v>79</v>
      </c>
      <c r="B41" s="6" t="s">
        <v>200</v>
      </c>
      <c r="C41" s="86"/>
      <c r="D41" s="283"/>
      <c r="E41" s="86"/>
      <c r="F41" s="198"/>
    </row>
    <row r="42" spans="1:6" x14ac:dyDescent="0.25">
      <c r="A42" s="246" t="s">
        <v>436</v>
      </c>
      <c r="B42" s="12" t="s">
        <v>200</v>
      </c>
      <c r="C42" s="86"/>
      <c r="D42" s="283"/>
      <c r="E42" s="86"/>
      <c r="F42" s="198"/>
    </row>
    <row r="43" spans="1:6" ht="16.5" thickBot="1" x14ac:dyDescent="0.3">
      <c r="A43" s="260" t="s">
        <v>437</v>
      </c>
      <c r="B43" s="261" t="s">
        <v>201</v>
      </c>
      <c r="C43" s="284">
        <f>SUM(C9:C42)</f>
        <v>7240273</v>
      </c>
      <c r="D43" s="285">
        <f>SUM(D9:D42)</f>
        <v>7240273</v>
      </c>
      <c r="E43" s="285">
        <f>SUM(E9:E42)</f>
        <v>6014300</v>
      </c>
      <c r="F43" s="393">
        <f>E43/D43*100</f>
        <v>83.067309754756479</v>
      </c>
    </row>
    <row r="44" spans="1:6" x14ac:dyDescent="0.25">
      <c r="A44" s="19"/>
      <c r="B44" s="19"/>
      <c r="C44" s="60"/>
      <c r="D44" s="19"/>
      <c r="E44" s="19"/>
      <c r="F44" s="19"/>
    </row>
  </sheetData>
  <mergeCells count="4">
    <mergeCell ref="A1:F1"/>
    <mergeCell ref="A2:F2"/>
    <mergeCell ref="A3:F3"/>
    <mergeCell ref="A4:F4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7"/>
  <sheetViews>
    <sheetView view="pageBreakPreview" zoomScaleNormal="100" zoomScaleSheetLayoutView="100" workbookViewId="0">
      <selection sqref="A1:F1"/>
    </sheetView>
  </sheetViews>
  <sheetFormatPr defaultRowHeight="15" x14ac:dyDescent="0.25"/>
  <cols>
    <col min="1" max="1" width="91.28515625" customWidth="1"/>
    <col min="2" max="2" width="10.85546875" customWidth="1"/>
    <col min="3" max="3" width="12.42578125" style="57" customWidth="1"/>
    <col min="4" max="4" width="11.5703125" customWidth="1"/>
    <col min="5" max="5" width="13" customWidth="1"/>
    <col min="6" max="6" width="10.5703125" customWidth="1"/>
  </cols>
  <sheetData>
    <row r="1" spans="1:8" ht="15" customHeight="1" x14ac:dyDescent="0.25">
      <c r="A1" s="500" t="s">
        <v>998</v>
      </c>
      <c r="B1" s="507"/>
      <c r="C1" s="507"/>
      <c r="D1" s="507"/>
      <c r="E1" s="507"/>
      <c r="F1" s="507"/>
    </row>
    <row r="2" spans="1:8" ht="18" customHeight="1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  <c r="G2" s="84"/>
      <c r="H2" s="84"/>
    </row>
    <row r="3" spans="1:8" ht="25.5" customHeight="1" x14ac:dyDescent="0.25">
      <c r="A3" s="495" t="s">
        <v>985</v>
      </c>
      <c r="B3" s="495"/>
      <c r="C3" s="495"/>
      <c r="D3" s="495"/>
      <c r="E3" s="495"/>
      <c r="F3" s="495"/>
      <c r="G3" s="64"/>
      <c r="H3" s="64"/>
    </row>
    <row r="4" spans="1:8" ht="27" customHeight="1" x14ac:dyDescent="0.25">
      <c r="A4" s="501" t="s">
        <v>805</v>
      </c>
      <c r="B4" s="508"/>
      <c r="C4" s="508"/>
      <c r="D4" s="508"/>
      <c r="E4" s="508"/>
      <c r="F4" s="508"/>
    </row>
    <row r="5" spans="1:8" ht="19.5" customHeight="1" x14ac:dyDescent="0.25">
      <c r="A5" s="50"/>
      <c r="B5" s="51"/>
      <c r="C5" s="89"/>
      <c r="D5" s="19"/>
      <c r="E5" s="19"/>
      <c r="F5" s="19"/>
    </row>
    <row r="6" spans="1:8" ht="15.75" thickBot="1" x14ac:dyDescent="0.3">
      <c r="A6" s="4"/>
      <c r="D6" s="19"/>
      <c r="E6" s="19"/>
      <c r="F6" s="19"/>
    </row>
    <row r="7" spans="1:8" ht="25.5" x14ac:dyDescent="0.25">
      <c r="A7" s="181" t="s">
        <v>37</v>
      </c>
      <c r="B7" s="182" t="s">
        <v>117</v>
      </c>
      <c r="C7" s="247" t="s">
        <v>91</v>
      </c>
      <c r="D7" s="236" t="s">
        <v>456</v>
      </c>
      <c r="E7" s="195" t="s">
        <v>721</v>
      </c>
      <c r="F7" s="196" t="s">
        <v>722</v>
      </c>
    </row>
    <row r="8" spans="1:8" x14ac:dyDescent="0.25">
      <c r="A8" s="239" t="s">
        <v>748</v>
      </c>
      <c r="B8" s="6" t="s">
        <v>207</v>
      </c>
      <c r="C8" s="86"/>
      <c r="D8" s="230"/>
      <c r="E8" s="23"/>
      <c r="F8" s="198"/>
    </row>
    <row r="9" spans="1:8" x14ac:dyDescent="0.25">
      <c r="A9" s="239" t="s">
        <v>749</v>
      </c>
      <c r="B9" s="6" t="s">
        <v>207</v>
      </c>
      <c r="C9" s="86"/>
      <c r="D9" s="230"/>
      <c r="E9" s="23"/>
      <c r="F9" s="198"/>
    </row>
    <row r="10" spans="1:8" x14ac:dyDescent="0.25">
      <c r="A10" s="239" t="s">
        <v>750</v>
      </c>
      <c r="B10" s="6" t="s">
        <v>207</v>
      </c>
      <c r="C10" s="86"/>
      <c r="D10" s="230"/>
      <c r="E10" s="23"/>
      <c r="F10" s="198"/>
    </row>
    <row r="11" spans="1:8" x14ac:dyDescent="0.25">
      <c r="A11" s="239" t="s">
        <v>751</v>
      </c>
      <c r="B11" s="6" t="s">
        <v>207</v>
      </c>
      <c r="C11" s="86"/>
      <c r="D11" s="230"/>
      <c r="E11" s="23"/>
      <c r="F11" s="198"/>
    </row>
    <row r="12" spans="1:8" x14ac:dyDescent="0.25">
      <c r="A12" s="239" t="s">
        <v>752</v>
      </c>
      <c r="B12" s="6" t="s">
        <v>207</v>
      </c>
      <c r="C12" s="86"/>
      <c r="D12" s="230"/>
      <c r="E12" s="23"/>
      <c r="F12" s="198"/>
    </row>
    <row r="13" spans="1:8" x14ac:dyDescent="0.25">
      <c r="A13" s="239" t="s">
        <v>753</v>
      </c>
      <c r="B13" s="6" t="s">
        <v>207</v>
      </c>
      <c r="C13" s="86"/>
      <c r="D13" s="230"/>
      <c r="E13" s="23"/>
      <c r="F13" s="198"/>
    </row>
    <row r="14" spans="1:8" x14ac:dyDescent="0.25">
      <c r="A14" s="239" t="s">
        <v>754</v>
      </c>
      <c r="B14" s="6" t="s">
        <v>207</v>
      </c>
      <c r="C14" s="86"/>
      <c r="D14" s="230"/>
      <c r="E14" s="23"/>
      <c r="F14" s="198"/>
    </row>
    <row r="15" spans="1:8" x14ac:dyDescent="0.25">
      <c r="A15" s="239" t="s">
        <v>755</v>
      </c>
      <c r="B15" s="6" t="s">
        <v>207</v>
      </c>
      <c r="C15" s="86"/>
      <c r="D15" s="230"/>
      <c r="E15" s="23"/>
      <c r="F15" s="198"/>
    </row>
    <row r="16" spans="1:8" x14ac:dyDescent="0.25">
      <c r="A16" s="239" t="s">
        <v>756</v>
      </c>
      <c r="B16" s="6" t="s">
        <v>207</v>
      </c>
      <c r="C16" s="86"/>
      <c r="D16" s="230"/>
      <c r="E16" s="23"/>
      <c r="F16" s="198"/>
    </row>
    <row r="17" spans="1:6" x14ac:dyDescent="0.25">
      <c r="A17" s="239" t="s">
        <v>757</v>
      </c>
      <c r="B17" s="6" t="s">
        <v>207</v>
      </c>
      <c r="C17" s="86"/>
      <c r="D17" s="230"/>
      <c r="E17" s="23"/>
      <c r="F17" s="198"/>
    </row>
    <row r="18" spans="1:6" ht="25.5" x14ac:dyDescent="0.25">
      <c r="A18" s="246" t="s">
        <v>438</v>
      </c>
      <c r="B18" s="8" t="s">
        <v>207</v>
      </c>
      <c r="C18" s="161">
        <f>SUM(C8:C17)</f>
        <v>0</v>
      </c>
      <c r="D18" s="248">
        <f>SUM(D8:D17)</f>
        <v>0</v>
      </c>
      <c r="E18" s="162">
        <v>0</v>
      </c>
      <c r="F18" s="240">
        <v>0</v>
      </c>
    </row>
    <row r="19" spans="1:6" x14ac:dyDescent="0.25">
      <c r="A19" s="239" t="s">
        <v>748</v>
      </c>
      <c r="B19" s="6" t="s">
        <v>208</v>
      </c>
      <c r="C19" s="86"/>
      <c r="D19" s="230"/>
      <c r="E19" s="23"/>
      <c r="F19" s="198"/>
    </row>
    <row r="20" spans="1:6" x14ac:dyDescent="0.25">
      <c r="A20" s="239" t="s">
        <v>749</v>
      </c>
      <c r="B20" s="6" t="s">
        <v>208</v>
      </c>
      <c r="C20" s="86"/>
      <c r="D20" s="230"/>
      <c r="E20" s="23"/>
      <c r="F20" s="198"/>
    </row>
    <row r="21" spans="1:6" x14ac:dyDescent="0.25">
      <c r="A21" s="239" t="s">
        <v>750</v>
      </c>
      <c r="B21" s="6" t="s">
        <v>208</v>
      </c>
      <c r="C21" s="86"/>
      <c r="D21" s="230"/>
      <c r="E21" s="23"/>
      <c r="F21" s="198"/>
    </row>
    <row r="22" spans="1:6" x14ac:dyDescent="0.25">
      <c r="A22" s="239" t="s">
        <v>751</v>
      </c>
      <c r="B22" s="6" t="s">
        <v>208</v>
      </c>
      <c r="C22" s="86"/>
      <c r="D22" s="230"/>
      <c r="E22" s="23"/>
      <c r="F22" s="198"/>
    </row>
    <row r="23" spans="1:6" x14ac:dyDescent="0.25">
      <c r="A23" s="239" t="s">
        <v>752</v>
      </c>
      <c r="B23" s="6" t="s">
        <v>208</v>
      </c>
      <c r="C23" s="86"/>
      <c r="D23" s="230"/>
      <c r="E23" s="23"/>
      <c r="F23" s="198"/>
    </row>
    <row r="24" spans="1:6" x14ac:dyDescent="0.25">
      <c r="A24" s="239" t="s">
        <v>753</v>
      </c>
      <c r="B24" s="6" t="s">
        <v>208</v>
      </c>
      <c r="C24" s="86"/>
      <c r="D24" s="230"/>
      <c r="E24" s="23"/>
      <c r="F24" s="198"/>
    </row>
    <row r="25" spans="1:6" x14ac:dyDescent="0.25">
      <c r="A25" s="239" t="s">
        <v>754</v>
      </c>
      <c r="B25" s="6" t="s">
        <v>208</v>
      </c>
      <c r="C25" s="86"/>
      <c r="D25" s="230"/>
      <c r="E25" s="23"/>
      <c r="F25" s="198"/>
    </row>
    <row r="26" spans="1:6" x14ac:dyDescent="0.25">
      <c r="A26" s="239" t="s">
        <v>755</v>
      </c>
      <c r="B26" s="6" t="s">
        <v>208</v>
      </c>
      <c r="C26" s="86"/>
      <c r="D26" s="230"/>
      <c r="E26" s="23"/>
      <c r="F26" s="198"/>
    </row>
    <row r="27" spans="1:6" x14ac:dyDescent="0.25">
      <c r="A27" s="239" t="s">
        <v>756</v>
      </c>
      <c r="B27" s="6" t="s">
        <v>208</v>
      </c>
      <c r="C27" s="86"/>
      <c r="D27" s="230"/>
      <c r="E27" s="23"/>
      <c r="F27" s="198"/>
    </row>
    <row r="28" spans="1:6" x14ac:dyDescent="0.25">
      <c r="A28" s="239" t="s">
        <v>757</v>
      </c>
      <c r="B28" s="6" t="s">
        <v>208</v>
      </c>
      <c r="C28" s="86"/>
      <c r="D28" s="230"/>
      <c r="E28" s="23"/>
      <c r="F28" s="198"/>
    </row>
    <row r="29" spans="1:6" ht="25.5" x14ac:dyDescent="0.25">
      <c r="A29" s="246" t="s">
        <v>439</v>
      </c>
      <c r="B29" s="8" t="s">
        <v>208</v>
      </c>
      <c r="C29" s="161">
        <f>SUM(C19:C28)</f>
        <v>0</v>
      </c>
      <c r="D29" s="248">
        <f>SUM(D19:D28)</f>
        <v>0</v>
      </c>
      <c r="E29" s="162">
        <v>0</v>
      </c>
      <c r="F29" s="240">
        <v>0</v>
      </c>
    </row>
    <row r="30" spans="1:6" x14ac:dyDescent="0.25">
      <c r="A30" s="239" t="s">
        <v>748</v>
      </c>
      <c r="B30" s="6" t="s">
        <v>209</v>
      </c>
      <c r="C30" s="241"/>
      <c r="D30" s="251"/>
      <c r="E30" s="241">
        <v>150000</v>
      </c>
      <c r="F30" s="243"/>
    </row>
    <row r="31" spans="1:6" x14ac:dyDescent="0.25">
      <c r="A31" s="239" t="s">
        <v>749</v>
      </c>
      <c r="B31" s="6" t="s">
        <v>209</v>
      </c>
      <c r="C31" s="241"/>
      <c r="D31" s="249"/>
      <c r="E31" s="242"/>
      <c r="F31" s="198"/>
    </row>
    <row r="32" spans="1:6" x14ac:dyDescent="0.25">
      <c r="A32" s="239" t="s">
        <v>750</v>
      </c>
      <c r="B32" s="6" t="s">
        <v>209</v>
      </c>
      <c r="C32" s="241"/>
      <c r="D32" s="249"/>
      <c r="E32" s="242"/>
      <c r="F32" s="198"/>
    </row>
    <row r="33" spans="1:6" x14ac:dyDescent="0.25">
      <c r="A33" s="239" t="s">
        <v>751</v>
      </c>
      <c r="B33" s="6" t="s">
        <v>209</v>
      </c>
      <c r="C33" s="241"/>
      <c r="D33" s="249"/>
      <c r="E33" s="242"/>
      <c r="F33" s="243"/>
    </row>
    <row r="34" spans="1:6" x14ac:dyDescent="0.25">
      <c r="A34" s="239" t="s">
        <v>752</v>
      </c>
      <c r="B34" s="6" t="s">
        <v>209</v>
      </c>
      <c r="C34" s="241"/>
      <c r="D34" s="249"/>
      <c r="E34" s="242"/>
      <c r="F34" s="198"/>
    </row>
    <row r="35" spans="1:6" x14ac:dyDescent="0.25">
      <c r="A35" s="239" t="s">
        <v>753</v>
      </c>
      <c r="B35" s="6" t="s">
        <v>209</v>
      </c>
      <c r="C35" s="241"/>
      <c r="D35" s="249"/>
      <c r="E35" s="242"/>
      <c r="F35" s="198"/>
    </row>
    <row r="36" spans="1:6" x14ac:dyDescent="0.25">
      <c r="A36" s="239" t="s">
        <v>754</v>
      </c>
      <c r="B36" s="6" t="s">
        <v>209</v>
      </c>
      <c r="C36" s="250">
        <v>815223</v>
      </c>
      <c r="D36" s="251">
        <v>815223</v>
      </c>
      <c r="E36" s="241">
        <v>815223</v>
      </c>
      <c r="F36" s="243">
        <f>E36/D36*100</f>
        <v>100</v>
      </c>
    </row>
    <row r="37" spans="1:6" x14ac:dyDescent="0.25">
      <c r="A37" s="239" t="s">
        <v>755</v>
      </c>
      <c r="B37" s="6" t="s">
        <v>209</v>
      </c>
      <c r="C37" s="241">
        <v>1563731</v>
      </c>
      <c r="D37" s="251">
        <v>1563731</v>
      </c>
      <c r="E37" s="241">
        <v>1073731</v>
      </c>
      <c r="F37" s="243">
        <f>E37/D37*100</f>
        <v>68.664687212826252</v>
      </c>
    </row>
    <row r="38" spans="1:6" x14ac:dyDescent="0.25">
      <c r="A38" s="239" t="s">
        <v>756</v>
      </c>
      <c r="B38" s="6" t="s">
        <v>209</v>
      </c>
      <c r="C38" s="241"/>
      <c r="D38" s="251"/>
      <c r="E38" s="241"/>
      <c r="F38" s="198"/>
    </row>
    <row r="39" spans="1:6" x14ac:dyDescent="0.25">
      <c r="A39" s="239" t="s">
        <v>757</v>
      </c>
      <c r="B39" s="6" t="s">
        <v>209</v>
      </c>
      <c r="C39" s="241"/>
      <c r="D39" s="249"/>
      <c r="E39" s="241"/>
      <c r="F39" s="198"/>
    </row>
    <row r="40" spans="1:6" x14ac:dyDescent="0.25">
      <c r="A40" s="246" t="s">
        <v>440</v>
      </c>
      <c r="B40" s="8" t="s">
        <v>209</v>
      </c>
      <c r="C40" s="244">
        <f>SUM(C30:C39)</f>
        <v>2378954</v>
      </c>
      <c r="D40" s="252">
        <f>SUM(D30:D39)</f>
        <v>2378954</v>
      </c>
      <c r="E40" s="252">
        <f>SUM(E30:E39)</f>
        <v>2038954</v>
      </c>
      <c r="F40" s="245">
        <f>E40/D40*100</f>
        <v>85.708004442288498</v>
      </c>
    </row>
    <row r="41" spans="1:6" x14ac:dyDescent="0.25">
      <c r="A41" s="239" t="s">
        <v>758</v>
      </c>
      <c r="B41" s="5" t="s">
        <v>211</v>
      </c>
      <c r="C41" s="241"/>
      <c r="D41" s="249"/>
      <c r="E41" s="242"/>
      <c r="F41" s="198"/>
    </row>
    <row r="42" spans="1:6" x14ac:dyDescent="0.25">
      <c r="A42" s="239" t="s">
        <v>759</v>
      </c>
      <c r="B42" s="5" t="s">
        <v>211</v>
      </c>
      <c r="C42" s="241"/>
      <c r="D42" s="249"/>
      <c r="E42" s="242"/>
      <c r="F42" s="198"/>
    </row>
    <row r="43" spans="1:6" x14ac:dyDescent="0.25">
      <c r="A43" s="239" t="s">
        <v>760</v>
      </c>
      <c r="B43" s="5" t="s">
        <v>211</v>
      </c>
      <c r="C43" s="241"/>
      <c r="D43" s="251"/>
      <c r="E43" s="241"/>
      <c r="F43" s="243"/>
    </row>
    <row r="44" spans="1:6" x14ac:dyDescent="0.25">
      <c r="A44" s="219" t="s">
        <v>761</v>
      </c>
      <c r="B44" s="5" t="s">
        <v>211</v>
      </c>
      <c r="C44" s="86"/>
      <c r="D44" s="230"/>
      <c r="E44" s="23"/>
      <c r="F44" s="198"/>
    </row>
    <row r="45" spans="1:6" x14ac:dyDescent="0.25">
      <c r="A45" s="219" t="s">
        <v>762</v>
      </c>
      <c r="B45" s="5" t="s">
        <v>211</v>
      </c>
      <c r="C45" s="86"/>
      <c r="D45" s="230"/>
      <c r="E45" s="23"/>
      <c r="F45" s="198"/>
    </row>
    <row r="46" spans="1:6" x14ac:dyDescent="0.25">
      <c r="A46" s="219" t="s">
        <v>763</v>
      </c>
      <c r="B46" s="5" t="s">
        <v>211</v>
      </c>
      <c r="C46" s="241"/>
      <c r="D46" s="230"/>
      <c r="E46" s="23"/>
      <c r="F46" s="198"/>
    </row>
    <row r="47" spans="1:6" x14ac:dyDescent="0.25">
      <c r="A47" s="239" t="s">
        <v>0</v>
      </c>
      <c r="B47" s="5" t="s">
        <v>211</v>
      </c>
      <c r="C47" s="86"/>
      <c r="D47" s="230"/>
      <c r="E47" s="23"/>
      <c r="F47" s="198"/>
    </row>
    <row r="48" spans="1:6" x14ac:dyDescent="0.25">
      <c r="A48" s="239" t="s">
        <v>1</v>
      </c>
      <c r="B48" s="5" t="s">
        <v>211</v>
      </c>
      <c r="C48" s="86"/>
      <c r="D48" s="230"/>
      <c r="E48" s="23"/>
      <c r="F48" s="198"/>
    </row>
    <row r="49" spans="1:6" x14ac:dyDescent="0.25">
      <c r="A49" s="239" t="s">
        <v>2</v>
      </c>
      <c r="B49" s="5" t="s">
        <v>211</v>
      </c>
      <c r="C49" s="86"/>
      <c r="D49" s="230"/>
      <c r="E49" s="23"/>
      <c r="F49" s="198"/>
    </row>
    <row r="50" spans="1:6" x14ac:dyDescent="0.25">
      <c r="A50" s="239" t="s">
        <v>3</v>
      </c>
      <c r="B50" s="5" t="s">
        <v>211</v>
      </c>
      <c r="C50" s="86"/>
      <c r="D50" s="230"/>
      <c r="E50" s="23"/>
      <c r="F50" s="198"/>
    </row>
    <row r="51" spans="1:6" ht="25.5" x14ac:dyDescent="0.25">
      <c r="A51" s="246" t="s">
        <v>441</v>
      </c>
      <c r="B51" s="8" t="s">
        <v>211</v>
      </c>
      <c r="C51" s="244">
        <f>SUM(C41:C50)</f>
        <v>0</v>
      </c>
      <c r="D51" s="252">
        <f>SUM(D41:D50)</f>
        <v>0</v>
      </c>
      <c r="E51" s="252">
        <f>SUM(E41:E50)</f>
        <v>0</v>
      </c>
      <c r="F51" s="282">
        <v>0</v>
      </c>
    </row>
    <row r="52" spans="1:6" x14ac:dyDescent="0.25">
      <c r="A52" s="239" t="s">
        <v>758</v>
      </c>
      <c r="B52" s="5" t="s">
        <v>216</v>
      </c>
      <c r="C52" s="86"/>
      <c r="D52" s="230"/>
      <c r="E52" s="23"/>
      <c r="F52" s="243"/>
    </row>
    <row r="53" spans="1:6" x14ac:dyDescent="0.25">
      <c r="A53" s="239" t="s">
        <v>759</v>
      </c>
      <c r="B53" s="5" t="s">
        <v>216</v>
      </c>
      <c r="C53" s="394"/>
      <c r="D53" s="251"/>
      <c r="E53" s="241"/>
      <c r="F53" s="243"/>
    </row>
    <row r="54" spans="1:6" x14ac:dyDescent="0.25">
      <c r="A54" s="239" t="s">
        <v>760</v>
      </c>
      <c r="B54" s="5" t="s">
        <v>216</v>
      </c>
      <c r="C54" s="86"/>
      <c r="D54" s="249"/>
      <c r="E54" s="241">
        <v>1000</v>
      </c>
      <c r="F54" s="243"/>
    </row>
    <row r="55" spans="1:6" x14ac:dyDescent="0.25">
      <c r="A55" s="219" t="s">
        <v>761</v>
      </c>
      <c r="B55" s="5" t="s">
        <v>216</v>
      </c>
      <c r="C55" s="86"/>
      <c r="D55" s="249"/>
      <c r="E55" s="242"/>
      <c r="F55" s="243"/>
    </row>
    <row r="56" spans="1:6" x14ac:dyDescent="0.25">
      <c r="A56" s="219" t="s">
        <v>762</v>
      </c>
      <c r="B56" s="5" t="s">
        <v>216</v>
      </c>
      <c r="C56" s="86"/>
      <c r="D56" s="249"/>
      <c r="E56" s="242"/>
      <c r="F56" s="243"/>
    </row>
    <row r="57" spans="1:6" x14ac:dyDescent="0.25">
      <c r="A57" s="219" t="s">
        <v>763</v>
      </c>
      <c r="B57" s="5" t="s">
        <v>216</v>
      </c>
      <c r="C57" s="86">
        <v>2116425</v>
      </c>
      <c r="D57" s="251">
        <v>1127793</v>
      </c>
      <c r="E57" s="241">
        <v>909801</v>
      </c>
      <c r="F57" s="243">
        <f>E57/D57*100</f>
        <v>80.670920993480195</v>
      </c>
    </row>
    <row r="58" spans="1:6" x14ac:dyDescent="0.25">
      <c r="A58" s="239" t="s">
        <v>765</v>
      </c>
      <c r="B58" s="5" t="s">
        <v>216</v>
      </c>
      <c r="C58" s="86"/>
      <c r="D58" s="251"/>
      <c r="E58" s="241"/>
      <c r="F58" s="243"/>
    </row>
    <row r="59" spans="1:6" x14ac:dyDescent="0.25">
      <c r="A59" s="239" t="s">
        <v>4</v>
      </c>
      <c r="B59" s="5" t="s">
        <v>216</v>
      </c>
      <c r="C59" s="86"/>
      <c r="D59" s="249"/>
      <c r="E59" s="242"/>
      <c r="F59" s="243"/>
    </row>
    <row r="60" spans="1:6" x14ac:dyDescent="0.25">
      <c r="A60" s="239" t="s">
        <v>2</v>
      </c>
      <c r="B60" s="5" t="s">
        <v>216</v>
      </c>
      <c r="C60" s="86"/>
      <c r="D60" s="249"/>
      <c r="E60" s="242"/>
      <c r="F60" s="243"/>
    </row>
    <row r="61" spans="1:6" x14ac:dyDescent="0.25">
      <c r="A61" s="239" t="s">
        <v>3</v>
      </c>
      <c r="B61" s="5" t="s">
        <v>216</v>
      </c>
      <c r="C61" s="86"/>
      <c r="D61" s="230"/>
      <c r="E61" s="23"/>
      <c r="F61" s="243"/>
    </row>
    <row r="62" spans="1:6" x14ac:dyDescent="0.25">
      <c r="A62" s="207" t="s">
        <v>442</v>
      </c>
      <c r="B62" s="8" t="s">
        <v>216</v>
      </c>
      <c r="C62" s="440">
        <f>SUM(C52:C61)</f>
        <v>2116425</v>
      </c>
      <c r="D62" s="252">
        <f>SUM(D52:D61)</f>
        <v>1127793</v>
      </c>
      <c r="E62" s="252">
        <f>SUM(E52:E61)</f>
        <v>910801</v>
      </c>
      <c r="F62" s="245">
        <f>E62/D62*100</f>
        <v>80.759589747409322</v>
      </c>
    </row>
    <row r="63" spans="1:6" x14ac:dyDescent="0.25">
      <c r="A63" s="239" t="s">
        <v>748</v>
      </c>
      <c r="B63" s="6" t="s">
        <v>243</v>
      </c>
      <c r="C63" s="86"/>
      <c r="D63" s="230"/>
      <c r="E63" s="23"/>
      <c r="F63" s="198"/>
    </row>
    <row r="64" spans="1:6" x14ac:dyDescent="0.25">
      <c r="A64" s="239" t="s">
        <v>749</v>
      </c>
      <c r="B64" s="6" t="s">
        <v>243</v>
      </c>
      <c r="C64" s="86"/>
      <c r="D64" s="230"/>
      <c r="E64" s="23"/>
      <c r="F64" s="198"/>
    </row>
    <row r="65" spans="1:6" x14ac:dyDescent="0.25">
      <c r="A65" s="239" t="s">
        <v>750</v>
      </c>
      <c r="B65" s="6" t="s">
        <v>243</v>
      </c>
      <c r="C65" s="86"/>
      <c r="D65" s="230"/>
      <c r="E65" s="23"/>
      <c r="F65" s="198"/>
    </row>
    <row r="66" spans="1:6" x14ac:dyDescent="0.25">
      <c r="A66" s="239" t="s">
        <v>751</v>
      </c>
      <c r="B66" s="6" t="s">
        <v>243</v>
      </c>
      <c r="C66" s="86"/>
      <c r="D66" s="230"/>
      <c r="E66" s="23"/>
      <c r="F66" s="198"/>
    </row>
    <row r="67" spans="1:6" x14ac:dyDescent="0.25">
      <c r="A67" s="239" t="s">
        <v>752</v>
      </c>
      <c r="B67" s="6" t="s">
        <v>243</v>
      </c>
      <c r="C67" s="86"/>
      <c r="D67" s="230"/>
      <c r="E67" s="23"/>
      <c r="F67" s="198"/>
    </row>
    <row r="68" spans="1:6" x14ac:dyDescent="0.25">
      <c r="A68" s="239" t="s">
        <v>753</v>
      </c>
      <c r="B68" s="6" t="s">
        <v>243</v>
      </c>
      <c r="C68" s="86"/>
      <c r="D68" s="230"/>
      <c r="E68" s="23"/>
      <c r="F68" s="198"/>
    </row>
    <row r="69" spans="1:6" x14ac:dyDescent="0.25">
      <c r="A69" s="239" t="s">
        <v>754</v>
      </c>
      <c r="B69" s="6" t="s">
        <v>243</v>
      </c>
      <c r="C69" s="86"/>
      <c r="D69" s="230"/>
      <c r="E69" s="23"/>
      <c r="F69" s="198"/>
    </row>
    <row r="70" spans="1:6" x14ac:dyDescent="0.25">
      <c r="A70" s="239" t="s">
        <v>755</v>
      </c>
      <c r="B70" s="6" t="s">
        <v>243</v>
      </c>
      <c r="C70" s="86"/>
      <c r="D70" s="230"/>
      <c r="E70" s="23"/>
      <c r="F70" s="198"/>
    </row>
    <row r="71" spans="1:6" x14ac:dyDescent="0.25">
      <c r="A71" s="239" t="s">
        <v>756</v>
      </c>
      <c r="B71" s="6" t="s">
        <v>243</v>
      </c>
      <c r="C71" s="86"/>
      <c r="D71" s="230"/>
      <c r="E71" s="23"/>
      <c r="F71" s="198"/>
    </row>
    <row r="72" spans="1:6" x14ac:dyDescent="0.25">
      <c r="A72" s="239" t="s">
        <v>757</v>
      </c>
      <c r="B72" s="6" t="s">
        <v>243</v>
      </c>
      <c r="C72" s="86"/>
      <c r="D72" s="230"/>
      <c r="E72" s="23"/>
      <c r="F72" s="198"/>
    </row>
    <row r="73" spans="1:6" ht="25.5" x14ac:dyDescent="0.25">
      <c r="A73" s="246" t="s">
        <v>451</v>
      </c>
      <c r="B73" s="8" t="s">
        <v>243</v>
      </c>
      <c r="C73" s="244">
        <f>SUM(C63:C72)</f>
        <v>0</v>
      </c>
      <c r="D73" s="252">
        <f>SUM(D63:D72)</f>
        <v>0</v>
      </c>
      <c r="E73" s="162">
        <v>0</v>
      </c>
      <c r="F73" s="240">
        <v>0</v>
      </c>
    </row>
    <row r="74" spans="1:6" x14ac:dyDescent="0.25">
      <c r="A74" s="239" t="s">
        <v>748</v>
      </c>
      <c r="B74" s="6" t="s">
        <v>244</v>
      </c>
      <c r="C74" s="86"/>
      <c r="D74" s="230"/>
      <c r="E74" s="23"/>
      <c r="F74" s="198"/>
    </row>
    <row r="75" spans="1:6" x14ac:dyDescent="0.25">
      <c r="A75" s="239" t="s">
        <v>749</v>
      </c>
      <c r="B75" s="6" t="s">
        <v>244</v>
      </c>
      <c r="C75" s="86"/>
      <c r="D75" s="230"/>
      <c r="E75" s="23"/>
      <c r="F75" s="198"/>
    </row>
    <row r="76" spans="1:6" x14ac:dyDescent="0.25">
      <c r="A76" s="239" t="s">
        <v>750</v>
      </c>
      <c r="B76" s="6" t="s">
        <v>244</v>
      </c>
      <c r="C76" s="86"/>
      <c r="D76" s="230"/>
      <c r="E76" s="23"/>
      <c r="F76" s="198"/>
    </row>
    <row r="77" spans="1:6" x14ac:dyDescent="0.25">
      <c r="A77" s="239" t="s">
        <v>751</v>
      </c>
      <c r="B77" s="6" t="s">
        <v>244</v>
      </c>
      <c r="C77" s="86"/>
      <c r="D77" s="230"/>
      <c r="E77" s="23"/>
      <c r="F77" s="198"/>
    </row>
    <row r="78" spans="1:6" x14ac:dyDescent="0.25">
      <c r="A78" s="239" t="s">
        <v>752</v>
      </c>
      <c r="B78" s="6" t="s">
        <v>244</v>
      </c>
      <c r="C78" s="86"/>
      <c r="D78" s="230"/>
      <c r="E78" s="23"/>
      <c r="F78" s="198"/>
    </row>
    <row r="79" spans="1:6" x14ac:dyDescent="0.25">
      <c r="A79" s="239" t="s">
        <v>753</v>
      </c>
      <c r="B79" s="6" t="s">
        <v>244</v>
      </c>
      <c r="C79" s="86"/>
      <c r="D79" s="230"/>
      <c r="E79" s="23"/>
      <c r="F79" s="198"/>
    </row>
    <row r="80" spans="1:6" x14ac:dyDescent="0.25">
      <c r="A80" s="239" t="s">
        <v>754</v>
      </c>
      <c r="B80" s="6" t="s">
        <v>244</v>
      </c>
      <c r="C80" s="86"/>
      <c r="D80" s="230"/>
      <c r="E80" s="23"/>
      <c r="F80" s="198"/>
    </row>
    <row r="81" spans="1:6" x14ac:dyDescent="0.25">
      <c r="A81" s="239" t="s">
        <v>755</v>
      </c>
      <c r="B81" s="6" t="s">
        <v>244</v>
      </c>
      <c r="C81" s="86"/>
      <c r="D81" s="230"/>
      <c r="E81" s="23"/>
      <c r="F81" s="198"/>
    </row>
    <row r="82" spans="1:6" x14ac:dyDescent="0.25">
      <c r="A82" s="239" t="s">
        <v>756</v>
      </c>
      <c r="B82" s="6" t="s">
        <v>244</v>
      </c>
      <c r="C82" s="86"/>
      <c r="D82" s="230"/>
      <c r="E82" s="23"/>
      <c r="F82" s="198"/>
    </row>
    <row r="83" spans="1:6" x14ac:dyDescent="0.25">
      <c r="A83" s="239" t="s">
        <v>757</v>
      </c>
      <c r="B83" s="6" t="s">
        <v>244</v>
      </c>
      <c r="C83" s="86"/>
      <c r="D83" s="230"/>
      <c r="E83" s="23"/>
      <c r="F83" s="198"/>
    </row>
    <row r="84" spans="1:6" ht="25.5" x14ac:dyDescent="0.25">
      <c r="A84" s="246" t="s">
        <v>450</v>
      </c>
      <c r="B84" s="8" t="s">
        <v>244</v>
      </c>
      <c r="C84" s="244">
        <f>SUM(C74:C83)</f>
        <v>0</v>
      </c>
      <c r="D84" s="252">
        <f>SUM(D74:D83)</f>
        <v>0</v>
      </c>
      <c r="E84" s="162">
        <v>0</v>
      </c>
      <c r="F84" s="240">
        <v>0</v>
      </c>
    </row>
    <row r="85" spans="1:6" x14ac:dyDescent="0.25">
      <c r="A85" s="239" t="s">
        <v>748</v>
      </c>
      <c r="B85" s="6" t="s">
        <v>245</v>
      </c>
      <c r="C85" s="86"/>
      <c r="D85" s="230"/>
      <c r="E85" s="23"/>
      <c r="F85" s="198"/>
    </row>
    <row r="86" spans="1:6" x14ac:dyDescent="0.25">
      <c r="A86" s="239" t="s">
        <v>749</v>
      </c>
      <c r="B86" s="6" t="s">
        <v>245</v>
      </c>
      <c r="C86" s="86"/>
      <c r="D86" s="230"/>
      <c r="E86" s="23"/>
      <c r="F86" s="198"/>
    </row>
    <row r="87" spans="1:6" x14ac:dyDescent="0.25">
      <c r="A87" s="239" t="s">
        <v>750</v>
      </c>
      <c r="B87" s="6" t="s">
        <v>245</v>
      </c>
      <c r="C87" s="86"/>
      <c r="D87" s="230"/>
      <c r="E87" s="23"/>
      <c r="F87" s="198"/>
    </row>
    <row r="88" spans="1:6" x14ac:dyDescent="0.25">
      <c r="A88" s="239" t="s">
        <v>751</v>
      </c>
      <c r="B88" s="6" t="s">
        <v>245</v>
      </c>
      <c r="C88" s="86"/>
      <c r="D88" s="230"/>
      <c r="E88" s="23"/>
      <c r="F88" s="198"/>
    </row>
    <row r="89" spans="1:6" x14ac:dyDescent="0.25">
      <c r="A89" s="239" t="s">
        <v>752</v>
      </c>
      <c r="B89" s="6" t="s">
        <v>245</v>
      </c>
      <c r="C89" s="86"/>
      <c r="D89" s="230"/>
      <c r="E89" s="23"/>
      <c r="F89" s="198"/>
    </row>
    <row r="90" spans="1:6" x14ac:dyDescent="0.25">
      <c r="A90" s="239" t="s">
        <v>753</v>
      </c>
      <c r="B90" s="6" t="s">
        <v>245</v>
      </c>
      <c r="C90" s="86"/>
      <c r="D90" s="230"/>
      <c r="E90" s="23"/>
      <c r="F90" s="198"/>
    </row>
    <row r="91" spans="1:6" x14ac:dyDescent="0.25">
      <c r="A91" s="239" t="s">
        <v>754</v>
      </c>
      <c r="B91" s="6" t="s">
        <v>245</v>
      </c>
      <c r="C91" s="86"/>
      <c r="D91" s="230"/>
      <c r="E91" s="23"/>
      <c r="F91" s="198"/>
    </row>
    <row r="92" spans="1:6" x14ac:dyDescent="0.25">
      <c r="A92" s="239" t="s">
        <v>755</v>
      </c>
      <c r="B92" s="6" t="s">
        <v>245</v>
      </c>
      <c r="C92" s="86"/>
      <c r="D92" s="230"/>
      <c r="E92" s="23"/>
      <c r="F92" s="198"/>
    </row>
    <row r="93" spans="1:6" x14ac:dyDescent="0.25">
      <c r="A93" s="239" t="s">
        <v>756</v>
      </c>
      <c r="B93" s="6" t="s">
        <v>245</v>
      </c>
      <c r="C93" s="86"/>
      <c r="D93" s="230"/>
      <c r="E93" s="23"/>
      <c r="F93" s="198"/>
    </row>
    <row r="94" spans="1:6" x14ac:dyDescent="0.25">
      <c r="A94" s="239" t="s">
        <v>757</v>
      </c>
      <c r="B94" s="6" t="s">
        <v>245</v>
      </c>
      <c r="C94" s="86"/>
      <c r="D94" s="230"/>
      <c r="E94" s="23"/>
      <c r="F94" s="198"/>
    </row>
    <row r="95" spans="1:6" x14ac:dyDescent="0.25">
      <c r="A95" s="246" t="s">
        <v>449</v>
      </c>
      <c r="B95" s="8" t="s">
        <v>245</v>
      </c>
      <c r="C95" s="244">
        <f>SUM(C85:C94)</f>
        <v>0</v>
      </c>
      <c r="D95" s="252">
        <f>SUM(D85:D94)</f>
        <v>0</v>
      </c>
      <c r="E95" s="160">
        <v>0</v>
      </c>
      <c r="F95" s="254">
        <v>0</v>
      </c>
    </row>
    <row r="96" spans="1:6" x14ac:dyDescent="0.25">
      <c r="A96" s="239" t="s">
        <v>758</v>
      </c>
      <c r="B96" s="5" t="s">
        <v>247</v>
      </c>
      <c r="C96" s="241"/>
      <c r="D96" s="249"/>
      <c r="E96" s="23"/>
      <c r="F96" s="198"/>
    </row>
    <row r="97" spans="1:6" x14ac:dyDescent="0.25">
      <c r="A97" s="239" t="s">
        <v>759</v>
      </c>
      <c r="B97" s="6" t="s">
        <v>247</v>
      </c>
      <c r="C97" s="241"/>
      <c r="D97" s="249"/>
      <c r="E97" s="23"/>
      <c r="F97" s="198"/>
    </row>
    <row r="98" spans="1:6" x14ac:dyDescent="0.25">
      <c r="A98" s="239" t="s">
        <v>760</v>
      </c>
      <c r="B98" s="5" t="s">
        <v>247</v>
      </c>
      <c r="C98" s="241"/>
      <c r="D98" s="249"/>
      <c r="E98" s="23"/>
      <c r="F98" s="198"/>
    </row>
    <row r="99" spans="1:6" x14ac:dyDescent="0.25">
      <c r="A99" s="219" t="s">
        <v>761</v>
      </c>
      <c r="B99" s="6" t="s">
        <v>247</v>
      </c>
      <c r="C99" s="241"/>
      <c r="D99" s="249"/>
      <c r="E99" s="23"/>
      <c r="F99" s="198"/>
    </row>
    <row r="100" spans="1:6" x14ac:dyDescent="0.25">
      <c r="A100" s="219" t="s">
        <v>762</v>
      </c>
      <c r="B100" s="5" t="s">
        <v>247</v>
      </c>
      <c r="C100" s="241"/>
      <c r="D100" s="249"/>
      <c r="E100" s="23"/>
      <c r="F100" s="198"/>
    </row>
    <row r="101" spans="1:6" x14ac:dyDescent="0.25">
      <c r="A101" s="219" t="s">
        <v>763</v>
      </c>
      <c r="B101" s="6" t="s">
        <v>247</v>
      </c>
      <c r="C101" s="241"/>
      <c r="D101" s="249"/>
      <c r="E101" s="23"/>
      <c r="F101" s="198"/>
    </row>
    <row r="102" spans="1:6" x14ac:dyDescent="0.25">
      <c r="A102" s="239" t="s">
        <v>0</v>
      </c>
      <c r="B102" s="5" t="s">
        <v>247</v>
      </c>
      <c r="C102" s="241"/>
      <c r="D102" s="249"/>
      <c r="E102" s="23"/>
      <c r="F102" s="198"/>
    </row>
    <row r="103" spans="1:6" x14ac:dyDescent="0.25">
      <c r="A103" s="239" t="s">
        <v>4</v>
      </c>
      <c r="B103" s="6" t="s">
        <v>247</v>
      </c>
      <c r="C103" s="241"/>
      <c r="D103" s="249"/>
      <c r="E103" s="23"/>
      <c r="F103" s="198"/>
    </row>
    <row r="104" spans="1:6" x14ac:dyDescent="0.25">
      <c r="A104" s="239" t="s">
        <v>2</v>
      </c>
      <c r="B104" s="5" t="s">
        <v>247</v>
      </c>
      <c r="C104" s="241"/>
      <c r="D104" s="249"/>
      <c r="E104" s="23"/>
      <c r="F104" s="198"/>
    </row>
    <row r="105" spans="1:6" x14ac:dyDescent="0.25">
      <c r="A105" s="239" t="s">
        <v>3</v>
      </c>
      <c r="B105" s="6" t="s">
        <v>247</v>
      </c>
      <c r="C105" s="241"/>
      <c r="D105" s="249"/>
      <c r="E105" s="23"/>
      <c r="F105" s="198"/>
    </row>
    <row r="106" spans="1:6" ht="25.5" x14ac:dyDescent="0.25">
      <c r="A106" s="246" t="s">
        <v>448</v>
      </c>
      <c r="B106" s="8" t="s">
        <v>247</v>
      </c>
      <c r="C106" s="244">
        <f>SUM(C96:C105)</f>
        <v>0</v>
      </c>
      <c r="D106" s="252">
        <f>SUM(D96:D105)</f>
        <v>0</v>
      </c>
      <c r="E106" s="162">
        <v>0</v>
      </c>
      <c r="F106" s="240">
        <v>0</v>
      </c>
    </row>
    <row r="107" spans="1:6" x14ac:dyDescent="0.25">
      <c r="A107" s="239" t="s">
        <v>758</v>
      </c>
      <c r="B107" s="5" t="s">
        <v>526</v>
      </c>
      <c r="C107" s="86"/>
      <c r="D107" s="230"/>
      <c r="E107" s="23"/>
      <c r="F107" s="198"/>
    </row>
    <row r="108" spans="1:6" x14ac:dyDescent="0.25">
      <c r="A108" s="239" t="s">
        <v>759</v>
      </c>
      <c r="B108" s="5" t="s">
        <v>526</v>
      </c>
      <c r="C108" s="86"/>
      <c r="D108" s="230"/>
      <c r="E108" s="23"/>
      <c r="F108" s="198"/>
    </row>
    <row r="109" spans="1:6" x14ac:dyDescent="0.25">
      <c r="A109" s="239" t="s">
        <v>760</v>
      </c>
      <c r="B109" s="5" t="s">
        <v>526</v>
      </c>
      <c r="C109" s="86"/>
      <c r="D109" s="249"/>
      <c r="E109" s="242"/>
      <c r="F109" s="243"/>
    </row>
    <row r="110" spans="1:6" x14ac:dyDescent="0.25">
      <c r="A110" s="219" t="s">
        <v>761</v>
      </c>
      <c r="B110" s="5" t="s">
        <v>526</v>
      </c>
      <c r="C110" s="86"/>
      <c r="D110" s="230"/>
      <c r="E110" s="23"/>
      <c r="F110" s="198"/>
    </row>
    <row r="111" spans="1:6" x14ac:dyDescent="0.25">
      <c r="A111" s="219" t="s">
        <v>762</v>
      </c>
      <c r="B111" s="5" t="s">
        <v>526</v>
      </c>
      <c r="C111" s="86"/>
      <c r="D111" s="230"/>
      <c r="E111" s="23"/>
      <c r="F111" s="198"/>
    </row>
    <row r="112" spans="1:6" x14ac:dyDescent="0.25">
      <c r="A112" s="219" t="s">
        <v>763</v>
      </c>
      <c r="B112" s="5" t="s">
        <v>526</v>
      </c>
      <c r="C112" s="86"/>
      <c r="D112" s="230"/>
      <c r="E112" s="23"/>
      <c r="F112" s="198"/>
    </row>
    <row r="113" spans="1:6" x14ac:dyDescent="0.25">
      <c r="A113" s="239" t="s">
        <v>0</v>
      </c>
      <c r="B113" s="5" t="s">
        <v>526</v>
      </c>
      <c r="C113" s="86"/>
      <c r="D113" s="230"/>
      <c r="E113" s="23"/>
      <c r="F113" s="198"/>
    </row>
    <row r="114" spans="1:6" x14ac:dyDescent="0.25">
      <c r="A114" s="239" t="s">
        <v>4</v>
      </c>
      <c r="B114" s="5" t="s">
        <v>526</v>
      </c>
      <c r="C114" s="86"/>
      <c r="D114" s="230"/>
      <c r="E114" s="23"/>
      <c r="F114" s="198"/>
    </row>
    <row r="115" spans="1:6" x14ac:dyDescent="0.25">
      <c r="A115" s="239" t="s">
        <v>2</v>
      </c>
      <c r="B115" s="5" t="s">
        <v>526</v>
      </c>
      <c r="C115" s="86"/>
      <c r="D115" s="230"/>
      <c r="E115" s="23"/>
      <c r="F115" s="198"/>
    </row>
    <row r="116" spans="1:6" x14ac:dyDescent="0.25">
      <c r="A116" s="239" t="s">
        <v>3</v>
      </c>
      <c r="B116" s="5" t="s">
        <v>526</v>
      </c>
      <c r="C116" s="86"/>
      <c r="D116" s="230"/>
      <c r="E116" s="23"/>
      <c r="F116" s="198"/>
    </row>
    <row r="117" spans="1:6" ht="15.75" thickBot="1" x14ac:dyDescent="0.3">
      <c r="A117" s="209" t="s">
        <v>483</v>
      </c>
      <c r="B117" s="210" t="s">
        <v>526</v>
      </c>
      <c r="C117" s="255">
        <f>SUM(C107:C116)</f>
        <v>0</v>
      </c>
      <c r="D117" s="253">
        <f>SUM(D107:D116)</f>
        <v>0</v>
      </c>
      <c r="E117" s="253">
        <f>SUM(E107:E116)</f>
        <v>0</v>
      </c>
      <c r="F117" s="245">
        <v>0</v>
      </c>
    </row>
  </sheetData>
  <mergeCells count="4">
    <mergeCell ref="A1:F1"/>
    <mergeCell ref="A2:F2"/>
    <mergeCell ref="A3:F3"/>
    <mergeCell ref="A4:F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fitToHeight="2" orientation="portrait" verticalDpi="300" r:id="rId1"/>
  <rowBreaks count="1" manualBreakCount="1">
    <brk id="6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7"/>
  <sheetViews>
    <sheetView view="pageBreakPreview" zoomScaleNormal="100" workbookViewId="0">
      <selection sqref="A1:F1"/>
    </sheetView>
  </sheetViews>
  <sheetFormatPr defaultRowHeight="15" x14ac:dyDescent="0.25"/>
  <cols>
    <col min="1" max="1" width="82.5703125" customWidth="1"/>
    <col min="3" max="3" width="14.28515625" style="57" customWidth="1"/>
    <col min="4" max="4" width="14.42578125" customWidth="1"/>
    <col min="5" max="5" width="15.5703125" customWidth="1"/>
    <col min="6" max="6" width="14" customWidth="1"/>
  </cols>
  <sheetData>
    <row r="1" spans="1:6" x14ac:dyDescent="0.25">
      <c r="A1" s="500" t="s">
        <v>999</v>
      </c>
      <c r="B1" s="507"/>
      <c r="C1" s="507"/>
      <c r="D1" s="507"/>
      <c r="E1" s="507"/>
      <c r="F1" s="507"/>
    </row>
    <row r="2" spans="1:6" ht="18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</row>
    <row r="3" spans="1:6" ht="27" customHeight="1" x14ac:dyDescent="0.25">
      <c r="A3" s="495" t="s">
        <v>985</v>
      </c>
      <c r="B3" s="495"/>
      <c r="C3" s="495"/>
      <c r="D3" s="495"/>
      <c r="E3" s="495"/>
      <c r="F3" s="495"/>
    </row>
    <row r="4" spans="1:6" ht="25.5" customHeight="1" x14ac:dyDescent="0.25">
      <c r="A4" s="501" t="s">
        <v>806</v>
      </c>
      <c r="B4" s="508"/>
      <c r="C4" s="508"/>
      <c r="D4" s="508"/>
      <c r="E4" s="508"/>
      <c r="F4" s="508"/>
    </row>
    <row r="5" spans="1:6" ht="15.75" customHeight="1" x14ac:dyDescent="0.25">
      <c r="A5" s="50"/>
      <c r="B5" s="51"/>
      <c r="C5" s="89"/>
    </row>
    <row r="6" spans="1:6" ht="21" customHeight="1" thickBot="1" x14ac:dyDescent="0.3">
      <c r="A6" s="4"/>
    </row>
    <row r="7" spans="1:6" ht="25.5" x14ac:dyDescent="0.25">
      <c r="A7" s="181" t="s">
        <v>37</v>
      </c>
      <c r="B7" s="182" t="s">
        <v>117</v>
      </c>
      <c r="C7" s="231" t="s">
        <v>91</v>
      </c>
      <c r="D7" s="238" t="s">
        <v>456</v>
      </c>
      <c r="E7" s="195" t="s">
        <v>721</v>
      </c>
      <c r="F7" s="196" t="s">
        <v>722</v>
      </c>
    </row>
    <row r="8" spans="1:6" x14ac:dyDescent="0.25">
      <c r="A8" s="239" t="s">
        <v>5</v>
      </c>
      <c r="B8" s="6" t="s">
        <v>303</v>
      </c>
      <c r="C8" s="86"/>
      <c r="D8" s="23"/>
      <c r="E8" s="23"/>
      <c r="F8" s="198"/>
    </row>
    <row r="9" spans="1:6" x14ac:dyDescent="0.25">
      <c r="A9" s="239" t="s">
        <v>14</v>
      </c>
      <c r="B9" s="6" t="s">
        <v>303</v>
      </c>
      <c r="C9" s="86"/>
      <c r="D9" s="23"/>
      <c r="E9" s="23"/>
      <c r="F9" s="198"/>
    </row>
    <row r="10" spans="1:6" ht="30" x14ac:dyDescent="0.25">
      <c r="A10" s="239" t="s">
        <v>15</v>
      </c>
      <c r="B10" s="6" t="s">
        <v>303</v>
      </c>
      <c r="C10" s="86"/>
      <c r="D10" s="23"/>
      <c r="E10" s="23"/>
      <c r="F10" s="198"/>
    </row>
    <row r="11" spans="1:6" x14ac:dyDescent="0.25">
      <c r="A11" s="239" t="s">
        <v>13</v>
      </c>
      <c r="B11" s="6" t="s">
        <v>303</v>
      </c>
      <c r="C11" s="86"/>
      <c r="D11" s="23"/>
      <c r="E11" s="23"/>
      <c r="F11" s="198"/>
    </row>
    <row r="12" spans="1:6" x14ac:dyDescent="0.25">
      <c r="A12" s="239" t="s">
        <v>12</v>
      </c>
      <c r="B12" s="6" t="s">
        <v>303</v>
      </c>
      <c r="C12" s="86"/>
      <c r="D12" s="23"/>
      <c r="E12" s="23"/>
      <c r="F12" s="198"/>
    </row>
    <row r="13" spans="1:6" x14ac:dyDescent="0.25">
      <c r="A13" s="239" t="s">
        <v>11</v>
      </c>
      <c r="B13" s="6" t="s">
        <v>303</v>
      </c>
      <c r="C13" s="86"/>
      <c r="D13" s="23"/>
      <c r="E13" s="23"/>
      <c r="F13" s="198"/>
    </row>
    <row r="14" spans="1:6" x14ac:dyDescent="0.25">
      <c r="A14" s="239" t="s">
        <v>6</v>
      </c>
      <c r="B14" s="6" t="s">
        <v>303</v>
      </c>
      <c r="C14" s="86"/>
      <c r="D14" s="23"/>
      <c r="E14" s="23"/>
      <c r="F14" s="198"/>
    </row>
    <row r="15" spans="1:6" x14ac:dyDescent="0.25">
      <c r="A15" s="239" t="s">
        <v>7</v>
      </c>
      <c r="B15" s="6" t="s">
        <v>303</v>
      </c>
      <c r="C15" s="86"/>
      <c r="D15" s="23"/>
      <c r="E15" s="23"/>
      <c r="F15" s="198"/>
    </row>
    <row r="16" spans="1:6" x14ac:dyDescent="0.25">
      <c r="A16" s="239" t="s">
        <v>8</v>
      </c>
      <c r="B16" s="6" t="s">
        <v>303</v>
      </c>
      <c r="C16" s="86"/>
      <c r="D16" s="23"/>
      <c r="E16" s="23"/>
      <c r="F16" s="198"/>
    </row>
    <row r="17" spans="1:6" x14ac:dyDescent="0.25">
      <c r="A17" s="239" t="s">
        <v>9</v>
      </c>
      <c r="B17" s="6" t="s">
        <v>303</v>
      </c>
      <c r="C17" s="86"/>
      <c r="D17" s="23"/>
      <c r="E17" s="23"/>
      <c r="F17" s="198"/>
    </row>
    <row r="18" spans="1:6" ht="25.5" x14ac:dyDescent="0.25">
      <c r="A18" s="232" t="s">
        <v>493</v>
      </c>
      <c r="B18" s="8" t="s">
        <v>303</v>
      </c>
      <c r="C18" s="372">
        <f>SUM(C8:C17)</f>
        <v>0</v>
      </c>
      <c r="D18" s="373">
        <v>0</v>
      </c>
      <c r="E18" s="373">
        <v>0</v>
      </c>
      <c r="F18" s="374">
        <v>0</v>
      </c>
    </row>
    <row r="19" spans="1:6" x14ac:dyDescent="0.25">
      <c r="A19" s="239" t="s">
        <v>5</v>
      </c>
      <c r="B19" s="6" t="s">
        <v>304</v>
      </c>
      <c r="C19" s="363"/>
      <c r="D19" s="362"/>
      <c r="E19" s="362"/>
      <c r="F19" s="371"/>
    </row>
    <row r="20" spans="1:6" x14ac:dyDescent="0.25">
      <c r="A20" s="239" t="s">
        <v>14</v>
      </c>
      <c r="B20" s="6" t="s">
        <v>304</v>
      </c>
      <c r="C20" s="363"/>
      <c r="D20" s="362"/>
      <c r="E20" s="362"/>
      <c r="F20" s="371"/>
    </row>
    <row r="21" spans="1:6" ht="30" x14ac:dyDescent="0.25">
      <c r="A21" s="239" t="s">
        <v>15</v>
      </c>
      <c r="B21" s="6" t="s">
        <v>304</v>
      </c>
      <c r="C21" s="363"/>
      <c r="D21" s="362"/>
      <c r="E21" s="362"/>
      <c r="F21" s="371"/>
    </row>
    <row r="22" spans="1:6" x14ac:dyDescent="0.25">
      <c r="A22" s="239" t="s">
        <v>13</v>
      </c>
      <c r="B22" s="6" t="s">
        <v>304</v>
      </c>
      <c r="C22" s="363"/>
      <c r="D22" s="362"/>
      <c r="E22" s="362"/>
      <c r="F22" s="371"/>
    </row>
    <row r="23" spans="1:6" x14ac:dyDescent="0.25">
      <c r="A23" s="239" t="s">
        <v>12</v>
      </c>
      <c r="B23" s="6" t="s">
        <v>304</v>
      </c>
      <c r="C23" s="363"/>
      <c r="D23" s="362"/>
      <c r="E23" s="362"/>
      <c r="F23" s="371"/>
    </row>
    <row r="24" spans="1:6" x14ac:dyDescent="0.25">
      <c r="A24" s="239" t="s">
        <v>11</v>
      </c>
      <c r="B24" s="6" t="s">
        <v>304</v>
      </c>
      <c r="C24" s="363"/>
      <c r="D24" s="362"/>
      <c r="E24" s="362"/>
      <c r="F24" s="371"/>
    </row>
    <row r="25" spans="1:6" x14ac:dyDescent="0.25">
      <c r="A25" s="239" t="s">
        <v>6</v>
      </c>
      <c r="B25" s="6" t="s">
        <v>304</v>
      </c>
      <c r="C25" s="363"/>
      <c r="D25" s="362"/>
      <c r="E25" s="362"/>
      <c r="F25" s="371"/>
    </row>
    <row r="26" spans="1:6" x14ac:dyDescent="0.25">
      <c r="A26" s="239" t="s">
        <v>7</v>
      </c>
      <c r="B26" s="6" t="s">
        <v>304</v>
      </c>
      <c r="C26" s="363"/>
      <c r="D26" s="362"/>
      <c r="E26" s="362"/>
      <c r="F26" s="371"/>
    </row>
    <row r="27" spans="1:6" x14ac:dyDescent="0.25">
      <c r="A27" s="239" t="s">
        <v>8</v>
      </c>
      <c r="B27" s="6" t="s">
        <v>304</v>
      </c>
      <c r="C27" s="363"/>
      <c r="D27" s="362"/>
      <c r="E27" s="362"/>
      <c r="F27" s="371"/>
    </row>
    <row r="28" spans="1:6" x14ac:dyDescent="0.25">
      <c r="A28" s="239" t="s">
        <v>9</v>
      </c>
      <c r="B28" s="6" t="s">
        <v>304</v>
      </c>
      <c r="C28" s="363"/>
      <c r="D28" s="362"/>
      <c r="E28" s="362"/>
      <c r="F28" s="371"/>
    </row>
    <row r="29" spans="1:6" ht="25.5" x14ac:dyDescent="0.25">
      <c r="A29" s="232" t="s">
        <v>688</v>
      </c>
      <c r="B29" s="8" t="s">
        <v>304</v>
      </c>
      <c r="C29" s="377">
        <f>SUM(C19:C28)</f>
        <v>0</v>
      </c>
      <c r="D29" s="372">
        <f>SUM(D19:D28)</f>
        <v>0</v>
      </c>
      <c r="E29" s="373">
        <v>0</v>
      </c>
      <c r="F29" s="374">
        <v>0</v>
      </c>
    </row>
    <row r="30" spans="1:6" x14ac:dyDescent="0.25">
      <c r="A30" s="239" t="s">
        <v>5</v>
      </c>
      <c r="B30" s="6" t="s">
        <v>305</v>
      </c>
      <c r="C30" s="366"/>
      <c r="D30" s="367"/>
      <c r="E30" s="367"/>
      <c r="F30" s="369"/>
    </row>
    <row r="31" spans="1:6" x14ac:dyDescent="0.25">
      <c r="A31" s="239" t="s">
        <v>14</v>
      </c>
      <c r="B31" s="6" t="s">
        <v>305</v>
      </c>
      <c r="C31" s="363">
        <v>1000000</v>
      </c>
      <c r="D31" s="363">
        <v>2117760</v>
      </c>
      <c r="E31" s="363">
        <v>2117760</v>
      </c>
      <c r="F31" s="369">
        <f>E31/D31*100</f>
        <v>100</v>
      </c>
    </row>
    <row r="32" spans="1:6" ht="30" x14ac:dyDescent="0.25">
      <c r="A32" s="239" t="s">
        <v>15</v>
      </c>
      <c r="B32" s="6" t="s">
        <v>305</v>
      </c>
      <c r="C32" s="363"/>
      <c r="D32" s="363">
        <v>2475000</v>
      </c>
      <c r="E32" s="363">
        <v>2475000</v>
      </c>
      <c r="F32" s="369">
        <f>E32/D32*100</f>
        <v>100</v>
      </c>
    </row>
    <row r="33" spans="1:6" x14ac:dyDescent="0.25">
      <c r="A33" s="239" t="s">
        <v>13</v>
      </c>
      <c r="B33" s="6" t="s">
        <v>305</v>
      </c>
      <c r="C33" s="62">
        <v>17925000</v>
      </c>
      <c r="D33" s="363">
        <v>23714435</v>
      </c>
      <c r="E33" s="363">
        <v>23714435</v>
      </c>
      <c r="F33" s="369">
        <f>E33/D33*100</f>
        <v>100</v>
      </c>
    </row>
    <row r="34" spans="1:6" x14ac:dyDescent="0.25">
      <c r="A34" s="239" t="s">
        <v>12</v>
      </c>
      <c r="B34" s="6" t="s">
        <v>305</v>
      </c>
      <c r="C34" s="62"/>
      <c r="D34" s="362"/>
      <c r="E34" s="362"/>
      <c r="F34" s="369"/>
    </row>
    <row r="35" spans="1:6" x14ac:dyDescent="0.25">
      <c r="A35" s="239" t="s">
        <v>11</v>
      </c>
      <c r="B35" s="6" t="s">
        <v>305</v>
      </c>
      <c r="C35" s="62"/>
      <c r="D35" s="362"/>
      <c r="E35" s="362"/>
      <c r="F35" s="369"/>
    </row>
    <row r="36" spans="1:6" x14ac:dyDescent="0.25">
      <c r="A36" s="239" t="s">
        <v>6</v>
      </c>
      <c r="B36" s="6" t="s">
        <v>305</v>
      </c>
      <c r="C36" s="62"/>
      <c r="D36" s="363"/>
      <c r="E36" s="363"/>
      <c r="F36" s="369"/>
    </row>
    <row r="37" spans="1:6" x14ac:dyDescent="0.25">
      <c r="A37" s="239" t="s">
        <v>7</v>
      </c>
      <c r="B37" s="6" t="s">
        <v>305</v>
      </c>
      <c r="C37" s="363"/>
      <c r="D37" s="362"/>
      <c r="E37" s="362"/>
      <c r="F37" s="368"/>
    </row>
    <row r="38" spans="1:6" x14ac:dyDescent="0.25">
      <c r="A38" s="239" t="s">
        <v>8</v>
      </c>
      <c r="B38" s="6" t="s">
        <v>305</v>
      </c>
      <c r="C38" s="363"/>
      <c r="D38" s="362"/>
      <c r="E38" s="362"/>
      <c r="F38" s="368"/>
    </row>
    <row r="39" spans="1:6" x14ac:dyDescent="0.25">
      <c r="A39" s="239" t="s">
        <v>9</v>
      </c>
      <c r="B39" s="6" t="s">
        <v>305</v>
      </c>
      <c r="C39" s="363"/>
      <c r="D39" s="362"/>
      <c r="E39" s="362"/>
      <c r="F39" s="368"/>
    </row>
    <row r="40" spans="1:6" x14ac:dyDescent="0.25">
      <c r="A40" s="232" t="s">
        <v>687</v>
      </c>
      <c r="B40" s="8" t="s">
        <v>305</v>
      </c>
      <c r="C40" s="370">
        <f>SUM(C30:C39)</f>
        <v>18925000</v>
      </c>
      <c r="D40" s="370">
        <f>SUM(D30:D39)</f>
        <v>28307195</v>
      </c>
      <c r="E40" s="370">
        <f>SUM(E30:E39)</f>
        <v>28307195</v>
      </c>
      <c r="F40" s="368">
        <f>E40/D40*100</f>
        <v>100</v>
      </c>
    </row>
    <row r="41" spans="1:6" x14ac:dyDescent="0.25">
      <c r="A41" s="239" t="s">
        <v>5</v>
      </c>
      <c r="B41" s="6" t="s">
        <v>311</v>
      </c>
      <c r="C41" s="363"/>
      <c r="D41" s="362"/>
      <c r="E41" s="362"/>
      <c r="F41" s="371"/>
    </row>
    <row r="42" spans="1:6" x14ac:dyDescent="0.25">
      <c r="A42" s="239" t="s">
        <v>14</v>
      </c>
      <c r="B42" s="6" t="s">
        <v>311</v>
      </c>
      <c r="C42" s="363"/>
      <c r="D42" s="362"/>
      <c r="E42" s="362"/>
      <c r="F42" s="371"/>
    </row>
    <row r="43" spans="1:6" ht="30" x14ac:dyDescent="0.25">
      <c r="A43" s="239" t="s">
        <v>15</v>
      </c>
      <c r="B43" s="6" t="s">
        <v>311</v>
      </c>
      <c r="C43" s="363"/>
      <c r="D43" s="362"/>
      <c r="E43" s="362"/>
      <c r="F43" s="371"/>
    </row>
    <row r="44" spans="1:6" x14ac:dyDescent="0.25">
      <c r="A44" s="239" t="s">
        <v>13</v>
      </c>
      <c r="B44" s="6" t="s">
        <v>311</v>
      </c>
      <c r="C44" s="363"/>
      <c r="D44" s="362"/>
      <c r="E44" s="362"/>
      <c r="F44" s="371"/>
    </row>
    <row r="45" spans="1:6" x14ac:dyDescent="0.25">
      <c r="A45" s="239" t="s">
        <v>12</v>
      </c>
      <c r="B45" s="6" t="s">
        <v>311</v>
      </c>
      <c r="C45" s="363"/>
      <c r="D45" s="362"/>
      <c r="E45" s="362"/>
      <c r="F45" s="371"/>
    </row>
    <row r="46" spans="1:6" x14ac:dyDescent="0.25">
      <c r="A46" s="239" t="s">
        <v>11</v>
      </c>
      <c r="B46" s="6" t="s">
        <v>311</v>
      </c>
      <c r="C46" s="363"/>
      <c r="D46" s="362"/>
      <c r="E46" s="362"/>
      <c r="F46" s="371"/>
    </row>
    <row r="47" spans="1:6" x14ac:dyDescent="0.25">
      <c r="A47" s="239" t="s">
        <v>6</v>
      </c>
      <c r="B47" s="6" t="s">
        <v>311</v>
      </c>
      <c r="C47" s="363"/>
      <c r="D47" s="362"/>
      <c r="E47" s="362"/>
      <c r="F47" s="371"/>
    </row>
    <row r="48" spans="1:6" x14ac:dyDescent="0.25">
      <c r="A48" s="239" t="s">
        <v>7</v>
      </c>
      <c r="B48" s="6" t="s">
        <v>311</v>
      </c>
      <c r="C48" s="363"/>
      <c r="D48" s="362"/>
      <c r="E48" s="362"/>
      <c r="F48" s="371"/>
    </row>
    <row r="49" spans="1:6" x14ac:dyDescent="0.25">
      <c r="A49" s="239" t="s">
        <v>8</v>
      </c>
      <c r="B49" s="6" t="s">
        <v>311</v>
      </c>
      <c r="C49" s="363"/>
      <c r="D49" s="362"/>
      <c r="E49" s="362"/>
      <c r="F49" s="371"/>
    </row>
    <row r="50" spans="1:6" x14ac:dyDescent="0.25">
      <c r="A50" s="239" t="s">
        <v>9</v>
      </c>
      <c r="B50" s="6" t="s">
        <v>311</v>
      </c>
      <c r="C50" s="363"/>
      <c r="D50" s="362"/>
      <c r="E50" s="362"/>
      <c r="F50" s="371"/>
    </row>
    <row r="51" spans="1:6" ht="25.5" x14ac:dyDescent="0.25">
      <c r="A51" s="232" t="s">
        <v>686</v>
      </c>
      <c r="B51" s="8" t="s">
        <v>311</v>
      </c>
      <c r="C51" s="372">
        <f>SUM(C41:C50)</f>
        <v>0</v>
      </c>
      <c r="D51" s="372">
        <f>SUM(D41:D50)</f>
        <v>0</v>
      </c>
      <c r="E51" s="373">
        <v>0</v>
      </c>
      <c r="F51" s="374">
        <v>0</v>
      </c>
    </row>
    <row r="52" spans="1:6" x14ac:dyDescent="0.25">
      <c r="A52" s="239" t="s">
        <v>10</v>
      </c>
      <c r="B52" s="6" t="s">
        <v>312</v>
      </c>
      <c r="C52" s="363"/>
      <c r="D52" s="362"/>
      <c r="E52" s="362"/>
      <c r="F52" s="371"/>
    </row>
    <row r="53" spans="1:6" x14ac:dyDescent="0.25">
      <c r="A53" s="239" t="s">
        <v>14</v>
      </c>
      <c r="B53" s="6" t="s">
        <v>312</v>
      </c>
      <c r="C53" s="363"/>
      <c r="D53" s="362"/>
      <c r="E53" s="362"/>
      <c r="F53" s="371"/>
    </row>
    <row r="54" spans="1:6" ht="30" x14ac:dyDescent="0.25">
      <c r="A54" s="239" t="s">
        <v>15</v>
      </c>
      <c r="B54" s="6" t="s">
        <v>312</v>
      </c>
      <c r="C54" s="363"/>
      <c r="D54" s="362"/>
      <c r="E54" s="362"/>
      <c r="F54" s="371"/>
    </row>
    <row r="55" spans="1:6" x14ac:dyDescent="0.25">
      <c r="A55" s="239" t="s">
        <v>13</v>
      </c>
      <c r="B55" s="6" t="s">
        <v>312</v>
      </c>
      <c r="C55" s="363"/>
      <c r="D55" s="362"/>
      <c r="E55" s="362"/>
      <c r="F55" s="371"/>
    </row>
    <row r="56" spans="1:6" x14ac:dyDescent="0.25">
      <c r="A56" s="239" t="s">
        <v>12</v>
      </c>
      <c r="B56" s="6" t="s">
        <v>312</v>
      </c>
      <c r="C56" s="363"/>
      <c r="D56" s="362"/>
      <c r="E56" s="362"/>
      <c r="F56" s="371"/>
    </row>
    <row r="57" spans="1:6" x14ac:dyDescent="0.25">
      <c r="A57" s="239" t="s">
        <v>11</v>
      </c>
      <c r="B57" s="6" t="s">
        <v>312</v>
      </c>
      <c r="C57" s="363"/>
      <c r="D57" s="362"/>
      <c r="E57" s="362"/>
      <c r="F57" s="371"/>
    </row>
    <row r="58" spans="1:6" x14ac:dyDescent="0.25">
      <c r="A58" s="239" t="s">
        <v>6</v>
      </c>
      <c r="B58" s="6" t="s">
        <v>312</v>
      </c>
      <c r="C58" s="363"/>
      <c r="D58" s="362"/>
      <c r="E58" s="362"/>
      <c r="F58" s="371"/>
    </row>
    <row r="59" spans="1:6" x14ac:dyDescent="0.25">
      <c r="A59" s="239" t="s">
        <v>7</v>
      </c>
      <c r="B59" s="6" t="s">
        <v>312</v>
      </c>
      <c r="C59" s="363"/>
      <c r="D59" s="362"/>
      <c r="E59" s="362"/>
      <c r="F59" s="371"/>
    </row>
    <row r="60" spans="1:6" x14ac:dyDescent="0.25">
      <c r="A60" s="239" t="s">
        <v>8</v>
      </c>
      <c r="B60" s="6" t="s">
        <v>312</v>
      </c>
      <c r="C60" s="363"/>
      <c r="D60" s="362"/>
      <c r="E60" s="362"/>
      <c r="F60" s="371"/>
    </row>
    <row r="61" spans="1:6" x14ac:dyDescent="0.25">
      <c r="A61" s="239" t="s">
        <v>9</v>
      </c>
      <c r="B61" s="6" t="s">
        <v>312</v>
      </c>
      <c r="C61" s="363"/>
      <c r="D61" s="362"/>
      <c r="E61" s="362"/>
      <c r="F61" s="371"/>
    </row>
    <row r="62" spans="1:6" ht="25.5" x14ac:dyDescent="0.25">
      <c r="A62" s="232" t="s">
        <v>689</v>
      </c>
      <c r="B62" s="8" t="s">
        <v>312</v>
      </c>
      <c r="C62" s="372">
        <f>SUM(C52:C61)</f>
        <v>0</v>
      </c>
      <c r="D62" s="372">
        <f>SUM(D52:D61)</f>
        <v>0</v>
      </c>
      <c r="E62" s="373">
        <v>0</v>
      </c>
      <c r="F62" s="374">
        <v>0</v>
      </c>
    </row>
    <row r="63" spans="1:6" x14ac:dyDescent="0.25">
      <c r="A63" s="239" t="s">
        <v>960</v>
      </c>
      <c r="B63" s="6" t="s">
        <v>308</v>
      </c>
      <c r="C63" s="363"/>
      <c r="D63" s="363">
        <v>1000000</v>
      </c>
      <c r="E63" s="363">
        <v>1000000</v>
      </c>
      <c r="F63" s="369">
        <f>E63/D63*100</f>
        <v>100</v>
      </c>
    </row>
    <row r="64" spans="1:6" x14ac:dyDescent="0.25">
      <c r="A64" s="239" t="s">
        <v>14</v>
      </c>
      <c r="B64" s="6" t="s">
        <v>313</v>
      </c>
      <c r="C64" s="363"/>
      <c r="D64" s="362"/>
      <c r="E64" s="362"/>
      <c r="F64" s="371"/>
    </row>
    <row r="65" spans="1:6" ht="30" x14ac:dyDescent="0.25">
      <c r="A65" s="239" t="s">
        <v>15</v>
      </c>
      <c r="B65" s="6" t="s">
        <v>313</v>
      </c>
      <c r="C65" s="363"/>
      <c r="D65" s="363">
        <v>44909503</v>
      </c>
      <c r="E65" s="363">
        <v>44909503</v>
      </c>
      <c r="F65" s="369">
        <f>E65/D65*100</f>
        <v>100</v>
      </c>
    </row>
    <row r="66" spans="1:6" x14ac:dyDescent="0.25">
      <c r="A66" s="239" t="s">
        <v>13</v>
      </c>
      <c r="B66" s="6" t="s">
        <v>313</v>
      </c>
      <c r="C66" s="363"/>
      <c r="D66" s="363"/>
      <c r="E66" s="363"/>
      <c r="F66" s="375"/>
    </row>
    <row r="67" spans="1:6" x14ac:dyDescent="0.25">
      <c r="A67" s="239" t="s">
        <v>12</v>
      </c>
      <c r="B67" s="6" t="s">
        <v>313</v>
      </c>
      <c r="C67" s="363"/>
      <c r="D67" s="363"/>
      <c r="E67" s="363"/>
      <c r="F67" s="371"/>
    </row>
    <row r="68" spans="1:6" x14ac:dyDescent="0.25">
      <c r="A68" s="239" t="s">
        <v>11</v>
      </c>
      <c r="B68" s="6" t="s">
        <v>313</v>
      </c>
      <c r="C68" s="363"/>
      <c r="D68" s="363"/>
      <c r="E68" s="363"/>
      <c r="F68" s="371"/>
    </row>
    <row r="69" spans="1:6" x14ac:dyDescent="0.25">
      <c r="A69" s="239" t="s">
        <v>6</v>
      </c>
      <c r="B69" s="6" t="s">
        <v>313</v>
      </c>
      <c r="C69" s="363"/>
      <c r="D69" s="363"/>
      <c r="E69" s="363"/>
      <c r="F69" s="375"/>
    </row>
    <row r="70" spans="1:6" x14ac:dyDescent="0.25">
      <c r="A70" s="239" t="s">
        <v>7</v>
      </c>
      <c r="B70" s="6" t="s">
        <v>313</v>
      </c>
      <c r="C70" s="363"/>
      <c r="D70" s="362"/>
      <c r="E70" s="362"/>
      <c r="F70" s="371"/>
    </row>
    <row r="71" spans="1:6" x14ac:dyDescent="0.25">
      <c r="A71" s="239" t="s">
        <v>8</v>
      </c>
      <c r="B71" s="6" t="s">
        <v>313</v>
      </c>
      <c r="C71" s="363"/>
      <c r="D71" s="362"/>
      <c r="E71" s="362"/>
      <c r="F71" s="371"/>
    </row>
    <row r="72" spans="1:6" x14ac:dyDescent="0.25">
      <c r="A72" s="239" t="s">
        <v>9</v>
      </c>
      <c r="B72" s="6" t="s">
        <v>313</v>
      </c>
      <c r="C72" s="363"/>
      <c r="D72" s="362"/>
      <c r="E72" s="363"/>
      <c r="F72" s="371"/>
    </row>
    <row r="73" spans="1:6" x14ac:dyDescent="0.25">
      <c r="A73" s="232" t="s">
        <v>498</v>
      </c>
      <c r="B73" s="8" t="s">
        <v>313</v>
      </c>
      <c r="C73" s="376">
        <v>0</v>
      </c>
      <c r="D73" s="378">
        <f>SUM(D65:D72)</f>
        <v>44909503</v>
      </c>
      <c r="E73" s="378">
        <f>SUM(E65:E72)</f>
        <v>44909503</v>
      </c>
      <c r="F73" s="379">
        <v>0</v>
      </c>
    </row>
    <row r="74" spans="1:6" x14ac:dyDescent="0.25">
      <c r="A74" s="239" t="s">
        <v>16</v>
      </c>
      <c r="B74" s="5" t="s">
        <v>524</v>
      </c>
      <c r="C74" s="363"/>
      <c r="D74" s="362"/>
      <c r="E74" s="362"/>
      <c r="F74" s="371"/>
    </row>
    <row r="75" spans="1:6" x14ac:dyDescent="0.25">
      <c r="A75" s="239" t="s">
        <v>17</v>
      </c>
      <c r="B75" s="5" t="s">
        <v>524</v>
      </c>
      <c r="C75" s="363"/>
      <c r="D75" s="362"/>
      <c r="E75" s="362"/>
      <c r="F75" s="371"/>
    </row>
    <row r="76" spans="1:6" x14ac:dyDescent="0.25">
      <c r="A76" s="239" t="s">
        <v>25</v>
      </c>
      <c r="B76" s="5" t="s">
        <v>524</v>
      </c>
      <c r="C76" s="366">
        <v>20000</v>
      </c>
      <c r="D76" s="363">
        <v>20000</v>
      </c>
      <c r="E76" s="363">
        <v>13000</v>
      </c>
      <c r="F76" s="375">
        <f>E76/D76*100</f>
        <v>65</v>
      </c>
    </row>
    <row r="77" spans="1:6" x14ac:dyDescent="0.25">
      <c r="A77" s="219" t="s">
        <v>24</v>
      </c>
      <c r="B77" s="5" t="s">
        <v>524</v>
      </c>
      <c r="C77" s="363"/>
      <c r="D77" s="362"/>
      <c r="E77" s="362"/>
      <c r="F77" s="371"/>
    </row>
    <row r="78" spans="1:6" x14ac:dyDescent="0.25">
      <c r="A78" s="219" t="s">
        <v>23</v>
      </c>
      <c r="B78" s="5" t="s">
        <v>524</v>
      </c>
      <c r="C78" s="86"/>
      <c r="D78" s="23"/>
      <c r="E78" s="23"/>
      <c r="F78" s="198"/>
    </row>
    <row r="79" spans="1:6" x14ac:dyDescent="0.25">
      <c r="A79" s="219" t="s">
        <v>22</v>
      </c>
      <c r="B79" s="5" t="s">
        <v>524</v>
      </c>
      <c r="C79" s="86"/>
      <c r="D79" s="23"/>
      <c r="E79" s="23"/>
      <c r="F79" s="198"/>
    </row>
    <row r="80" spans="1:6" x14ac:dyDescent="0.25">
      <c r="A80" s="239" t="s">
        <v>21</v>
      </c>
      <c r="B80" s="5" t="s">
        <v>524</v>
      </c>
      <c r="C80" s="86"/>
      <c r="D80" s="23"/>
      <c r="E80" s="23"/>
      <c r="F80" s="198"/>
    </row>
    <row r="81" spans="1:6" x14ac:dyDescent="0.25">
      <c r="A81" s="239" t="s">
        <v>26</v>
      </c>
      <c r="B81" s="5" t="s">
        <v>524</v>
      </c>
      <c r="C81" s="86"/>
      <c r="D81" s="23"/>
      <c r="E81" s="23"/>
      <c r="F81" s="198"/>
    </row>
    <row r="82" spans="1:6" x14ac:dyDescent="0.25">
      <c r="A82" s="239" t="s">
        <v>18</v>
      </c>
      <c r="B82" s="5" t="s">
        <v>524</v>
      </c>
      <c r="C82" s="86"/>
      <c r="D82" s="23"/>
      <c r="E82" s="23"/>
      <c r="F82" s="198"/>
    </row>
    <row r="83" spans="1:6" x14ac:dyDescent="0.25">
      <c r="A83" s="239" t="s">
        <v>19</v>
      </c>
      <c r="B83" s="5" t="s">
        <v>524</v>
      </c>
      <c r="C83" s="86"/>
      <c r="D83" s="23"/>
      <c r="E83" s="23"/>
      <c r="F83" s="198"/>
    </row>
    <row r="84" spans="1:6" ht="25.5" x14ac:dyDescent="0.25">
      <c r="A84" s="232" t="s">
        <v>704</v>
      </c>
      <c r="B84" s="5" t="s">
        <v>524</v>
      </c>
      <c r="C84" s="380">
        <f>SUM(C74:C83)</f>
        <v>20000</v>
      </c>
      <c r="D84" s="380">
        <f>SUM(D74:D83)</f>
        <v>20000</v>
      </c>
      <c r="E84" s="380">
        <f>SUM(E74:E83)</f>
        <v>13000</v>
      </c>
      <c r="F84" s="381">
        <v>0</v>
      </c>
    </row>
    <row r="85" spans="1:6" x14ac:dyDescent="0.25">
      <c r="A85" s="239" t="s">
        <v>16</v>
      </c>
      <c r="B85" s="5" t="s">
        <v>624</v>
      </c>
      <c r="C85" s="363"/>
      <c r="D85" s="376"/>
      <c r="E85" s="362"/>
      <c r="F85" s="371"/>
    </row>
    <row r="86" spans="1:6" x14ac:dyDescent="0.25">
      <c r="A86" s="239" t="s">
        <v>17</v>
      </c>
      <c r="B86" s="5" t="s">
        <v>624</v>
      </c>
      <c r="C86" s="363"/>
      <c r="D86" s="362"/>
      <c r="E86" s="362"/>
      <c r="F86" s="371"/>
    </row>
    <row r="87" spans="1:6" x14ac:dyDescent="0.25">
      <c r="A87" s="239" t="s">
        <v>25</v>
      </c>
      <c r="B87" s="5" t="s">
        <v>624</v>
      </c>
      <c r="C87" s="363"/>
      <c r="D87" s="362"/>
      <c r="E87" s="362"/>
      <c r="F87" s="375"/>
    </row>
    <row r="88" spans="1:6" x14ac:dyDescent="0.25">
      <c r="A88" s="219" t="s">
        <v>24</v>
      </c>
      <c r="B88" s="5" t="s">
        <v>624</v>
      </c>
      <c r="C88" s="363"/>
      <c r="D88" s="366"/>
      <c r="E88" s="382"/>
      <c r="F88" s="375"/>
    </row>
    <row r="89" spans="1:6" x14ac:dyDescent="0.25">
      <c r="A89" s="219" t="s">
        <v>23</v>
      </c>
      <c r="B89" s="5" t="s">
        <v>624</v>
      </c>
      <c r="C89" s="363"/>
      <c r="D89" s="362"/>
      <c r="E89" s="362"/>
      <c r="F89" s="371"/>
    </row>
    <row r="90" spans="1:6" x14ac:dyDescent="0.25">
      <c r="A90" s="219" t="s">
        <v>22</v>
      </c>
      <c r="B90" s="5" t="s">
        <v>624</v>
      </c>
      <c r="C90" s="363"/>
      <c r="D90" s="362"/>
      <c r="E90" s="362"/>
      <c r="F90" s="371"/>
    </row>
    <row r="91" spans="1:6" x14ac:dyDescent="0.25">
      <c r="A91" s="239" t="s">
        <v>21</v>
      </c>
      <c r="B91" s="5" t="s">
        <v>624</v>
      </c>
      <c r="C91" s="363"/>
      <c r="D91" s="363"/>
      <c r="E91" s="363"/>
      <c r="F91" s="375"/>
    </row>
    <row r="92" spans="1:6" x14ac:dyDescent="0.25">
      <c r="A92" s="239" t="s">
        <v>20</v>
      </c>
      <c r="B92" s="5" t="s">
        <v>624</v>
      </c>
      <c r="C92" s="363"/>
      <c r="D92" s="362"/>
      <c r="E92" s="362"/>
      <c r="F92" s="371"/>
    </row>
    <row r="93" spans="1:6" x14ac:dyDescent="0.25">
      <c r="A93" s="239" t="s">
        <v>18</v>
      </c>
      <c r="B93" s="5" t="s">
        <v>624</v>
      </c>
      <c r="C93" s="363"/>
      <c r="D93" s="362"/>
      <c r="E93" s="362"/>
      <c r="F93" s="371"/>
    </row>
    <row r="94" spans="1:6" x14ac:dyDescent="0.25">
      <c r="A94" s="239" t="s">
        <v>19</v>
      </c>
      <c r="B94" s="5" t="s">
        <v>624</v>
      </c>
      <c r="C94" s="363"/>
      <c r="D94" s="362"/>
      <c r="E94" s="362"/>
      <c r="F94" s="371"/>
    </row>
    <row r="95" spans="1:6" x14ac:dyDescent="0.25">
      <c r="A95" s="207" t="s">
        <v>705</v>
      </c>
      <c r="B95" s="7" t="s">
        <v>624</v>
      </c>
      <c r="C95" s="372">
        <f>SUM(C85:C94)</f>
        <v>0</v>
      </c>
      <c r="D95" s="377">
        <f>SUM(D85:D94)</f>
        <v>0</v>
      </c>
      <c r="E95" s="377">
        <f>SUM(E85:E94)</f>
        <v>0</v>
      </c>
      <c r="F95" s="368">
        <v>0</v>
      </c>
    </row>
    <row r="96" spans="1:6" x14ac:dyDescent="0.25">
      <c r="A96" s="239" t="s">
        <v>16</v>
      </c>
      <c r="B96" s="5" t="s">
        <v>366</v>
      </c>
      <c r="C96" s="363"/>
      <c r="D96" s="362"/>
      <c r="E96" s="362"/>
      <c r="F96" s="371"/>
    </row>
    <row r="97" spans="1:7" x14ac:dyDescent="0.25">
      <c r="A97" s="239" t="s">
        <v>17</v>
      </c>
      <c r="B97" s="5" t="s">
        <v>366</v>
      </c>
      <c r="C97" s="363"/>
      <c r="D97" s="362"/>
      <c r="E97" s="362"/>
      <c r="F97" s="371"/>
    </row>
    <row r="98" spans="1:7" x14ac:dyDescent="0.25">
      <c r="A98" s="239" t="s">
        <v>25</v>
      </c>
      <c r="B98" s="5" t="s">
        <v>366</v>
      </c>
      <c r="C98" s="86"/>
      <c r="D98" s="23"/>
      <c r="E98" s="23"/>
      <c r="F98" s="198"/>
    </row>
    <row r="99" spans="1:7" x14ac:dyDescent="0.25">
      <c r="A99" s="219" t="s">
        <v>24</v>
      </c>
      <c r="B99" s="5" t="s">
        <v>366</v>
      </c>
      <c r="C99" s="86"/>
      <c r="D99" s="23"/>
      <c r="E99" s="23"/>
      <c r="F99" s="198"/>
    </row>
    <row r="100" spans="1:7" x14ac:dyDescent="0.25">
      <c r="A100" s="219" t="s">
        <v>23</v>
      </c>
      <c r="B100" s="5" t="s">
        <v>366</v>
      </c>
      <c r="C100" s="86"/>
      <c r="D100" s="23"/>
      <c r="E100" s="23"/>
      <c r="F100" s="198"/>
    </row>
    <row r="101" spans="1:7" x14ac:dyDescent="0.25">
      <c r="A101" s="219" t="s">
        <v>22</v>
      </c>
      <c r="B101" s="5" t="s">
        <v>366</v>
      </c>
      <c r="C101" s="86"/>
      <c r="D101" s="23"/>
      <c r="E101" s="23"/>
      <c r="F101" s="198"/>
    </row>
    <row r="102" spans="1:7" x14ac:dyDescent="0.25">
      <c r="A102" s="239" t="s">
        <v>21</v>
      </c>
      <c r="B102" s="5" t="s">
        <v>366</v>
      </c>
      <c r="C102" s="86"/>
      <c r="D102" s="23"/>
      <c r="E102" s="23"/>
      <c r="F102" s="198"/>
    </row>
    <row r="103" spans="1:7" x14ac:dyDescent="0.25">
      <c r="A103" s="239" t="s">
        <v>26</v>
      </c>
      <c r="B103" s="5" t="s">
        <v>366</v>
      </c>
      <c r="C103" s="86"/>
      <c r="D103" s="23"/>
      <c r="E103" s="23"/>
      <c r="F103" s="198"/>
    </row>
    <row r="104" spans="1:7" x14ac:dyDescent="0.25">
      <c r="A104" s="239" t="s">
        <v>18</v>
      </c>
      <c r="B104" s="5" t="s">
        <v>366</v>
      </c>
      <c r="C104" s="86"/>
      <c r="D104" s="23"/>
      <c r="E104" s="23"/>
      <c r="F104" s="198"/>
      <c r="G104" s="19"/>
    </row>
    <row r="105" spans="1:7" x14ac:dyDescent="0.25">
      <c r="A105" s="239" t="s">
        <v>19</v>
      </c>
      <c r="B105" s="5" t="s">
        <v>366</v>
      </c>
      <c r="C105" s="86"/>
      <c r="D105" s="23"/>
      <c r="E105" s="23"/>
      <c r="F105" s="198"/>
      <c r="G105" s="19"/>
    </row>
    <row r="106" spans="1:7" ht="25.5" x14ac:dyDescent="0.25">
      <c r="A106" s="232" t="s">
        <v>706</v>
      </c>
      <c r="B106" s="8" t="s">
        <v>366</v>
      </c>
      <c r="C106" s="161">
        <f>SUM(C96:C105)</f>
        <v>0</v>
      </c>
      <c r="D106" s="161">
        <f>SUM(D96:D105)</f>
        <v>0</v>
      </c>
      <c r="E106" s="162">
        <v>0</v>
      </c>
      <c r="F106" s="240">
        <v>0</v>
      </c>
      <c r="G106" s="163"/>
    </row>
    <row r="107" spans="1:7" x14ac:dyDescent="0.25">
      <c r="A107" s="239" t="s">
        <v>16</v>
      </c>
      <c r="B107" s="5" t="s">
        <v>525</v>
      </c>
      <c r="C107" s="86"/>
      <c r="D107" s="23"/>
      <c r="E107" s="23"/>
      <c r="F107" s="198"/>
      <c r="G107" s="19"/>
    </row>
    <row r="108" spans="1:7" x14ac:dyDescent="0.25">
      <c r="A108" s="239" t="s">
        <v>17</v>
      </c>
      <c r="B108" s="5" t="s">
        <v>525</v>
      </c>
      <c r="C108" s="86"/>
      <c r="D108" s="23"/>
      <c r="E108" s="23"/>
      <c r="F108" s="198"/>
      <c r="G108" s="19"/>
    </row>
    <row r="109" spans="1:7" x14ac:dyDescent="0.25">
      <c r="A109" s="239" t="s">
        <v>25</v>
      </c>
      <c r="B109" s="5" t="s">
        <v>525</v>
      </c>
      <c r="C109" s="363">
        <v>80000</v>
      </c>
      <c r="D109" s="441">
        <v>80000</v>
      </c>
      <c r="E109" s="367">
        <v>60000</v>
      </c>
      <c r="F109" s="369">
        <f>E109/D109*100</f>
        <v>75</v>
      </c>
    </row>
    <row r="110" spans="1:7" x14ac:dyDescent="0.25">
      <c r="A110" s="219" t="s">
        <v>24</v>
      </c>
      <c r="B110" s="5" t="s">
        <v>525</v>
      </c>
      <c r="C110" s="363"/>
      <c r="D110" s="362"/>
      <c r="E110" s="362"/>
      <c r="F110" s="371"/>
    </row>
    <row r="111" spans="1:7" x14ac:dyDescent="0.25">
      <c r="A111" s="219" t="s">
        <v>23</v>
      </c>
      <c r="B111" s="5" t="s">
        <v>525</v>
      </c>
      <c r="C111" s="363"/>
      <c r="D111" s="362"/>
      <c r="E111" s="362"/>
      <c r="F111" s="371"/>
    </row>
    <row r="112" spans="1:7" x14ac:dyDescent="0.25">
      <c r="A112" s="219" t="s">
        <v>22</v>
      </c>
      <c r="B112" s="5" t="s">
        <v>525</v>
      </c>
      <c r="C112" s="363"/>
      <c r="D112" s="362"/>
      <c r="E112" s="362"/>
      <c r="F112" s="371"/>
    </row>
    <row r="113" spans="1:6" x14ac:dyDescent="0.25">
      <c r="A113" s="239" t="s">
        <v>21</v>
      </c>
      <c r="B113" s="5" t="s">
        <v>525</v>
      </c>
      <c r="C113" s="363"/>
      <c r="D113" s="362"/>
      <c r="E113" s="362"/>
      <c r="F113" s="371"/>
    </row>
    <row r="114" spans="1:6" x14ac:dyDescent="0.25">
      <c r="A114" s="239" t="s">
        <v>20</v>
      </c>
      <c r="B114" s="5" t="s">
        <v>525</v>
      </c>
      <c r="C114" s="363"/>
      <c r="D114" s="362"/>
      <c r="E114" s="362"/>
      <c r="F114" s="371"/>
    </row>
    <row r="115" spans="1:6" x14ac:dyDescent="0.25">
      <c r="A115" s="239" t="s">
        <v>18</v>
      </c>
      <c r="B115" s="5" t="s">
        <v>525</v>
      </c>
      <c r="C115" s="363"/>
      <c r="D115" s="362"/>
      <c r="E115" s="362"/>
      <c r="F115" s="371"/>
    </row>
    <row r="116" spans="1:6" x14ac:dyDescent="0.25">
      <c r="A116" s="239" t="s">
        <v>19</v>
      </c>
      <c r="B116" s="5" t="s">
        <v>525</v>
      </c>
      <c r="C116" s="363"/>
      <c r="D116" s="362"/>
      <c r="E116" s="362"/>
      <c r="F116" s="371"/>
    </row>
    <row r="117" spans="1:6" ht="15.75" thickBot="1" x14ac:dyDescent="0.3">
      <c r="A117" s="209" t="s">
        <v>707</v>
      </c>
      <c r="B117" s="210" t="s">
        <v>525</v>
      </c>
      <c r="C117" s="442">
        <f>SUM(C107:C116)</f>
        <v>80000</v>
      </c>
      <c r="D117" s="443">
        <f>SUM(D107:D116)</f>
        <v>80000</v>
      </c>
      <c r="E117" s="443">
        <f>SUM(E107:E116)</f>
        <v>60000</v>
      </c>
      <c r="F117" s="368">
        <f>E117/D117*100</f>
        <v>75</v>
      </c>
    </row>
  </sheetData>
  <mergeCells count="4">
    <mergeCell ref="A1:F1"/>
    <mergeCell ref="A2:F2"/>
    <mergeCell ref="A3:F3"/>
    <mergeCell ref="A4:F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verticalDpi="300" r:id="rId1"/>
  <rowBreaks count="1" manualBreakCount="1">
    <brk id="6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view="pageBreakPreview" zoomScaleNormal="100" workbookViewId="0">
      <selection sqref="A1:F1"/>
    </sheetView>
  </sheetViews>
  <sheetFormatPr defaultRowHeight="15" x14ac:dyDescent="0.25"/>
  <cols>
    <col min="1" max="1" width="65" customWidth="1"/>
    <col min="3" max="3" width="13.7109375" style="57" customWidth="1"/>
    <col min="4" max="4" width="11.85546875" customWidth="1"/>
    <col min="5" max="5" width="12.7109375" customWidth="1"/>
    <col min="6" max="6" width="10.5703125" customWidth="1"/>
  </cols>
  <sheetData>
    <row r="1" spans="1:6" x14ac:dyDescent="0.25">
      <c r="A1" s="500" t="s">
        <v>1000</v>
      </c>
      <c r="B1" s="500"/>
      <c r="C1" s="500"/>
      <c r="D1" s="500"/>
      <c r="E1" s="500"/>
      <c r="F1" s="500"/>
    </row>
    <row r="2" spans="1:6" ht="18" x14ac:dyDescent="0.25">
      <c r="A2" s="494" t="str">
        <f>Mellékletek!A1</f>
        <v>Iharos Községi Önkormányzat</v>
      </c>
      <c r="B2" s="494"/>
      <c r="C2" s="494"/>
      <c r="D2" s="494"/>
      <c r="E2" s="494"/>
      <c r="F2" s="494"/>
    </row>
    <row r="3" spans="1:6" ht="27" customHeight="1" x14ac:dyDescent="0.25">
      <c r="A3" s="495" t="s">
        <v>985</v>
      </c>
      <c r="B3" s="495"/>
      <c r="C3" s="495"/>
      <c r="D3" s="495"/>
      <c r="E3" s="495"/>
      <c r="F3" s="495"/>
    </row>
    <row r="4" spans="1:6" ht="26.25" customHeight="1" x14ac:dyDescent="0.25">
      <c r="A4" s="501" t="s">
        <v>807</v>
      </c>
      <c r="B4" s="508"/>
      <c r="C4" s="508"/>
      <c r="D4" s="508"/>
      <c r="E4" s="508"/>
      <c r="F4" s="508"/>
    </row>
    <row r="5" spans="1:6" ht="26.25" customHeight="1" x14ac:dyDescent="0.25">
      <c r="A5" s="50"/>
      <c r="B5" s="50"/>
      <c r="C5" s="50"/>
      <c r="D5" s="50"/>
      <c r="E5" s="50"/>
      <c r="F5" s="50"/>
    </row>
    <row r="6" spans="1:6" ht="26.25" customHeight="1" x14ac:dyDescent="0.25">
      <c r="A6" s="50"/>
      <c r="B6" s="50"/>
      <c r="C6" s="50"/>
      <c r="D6" s="50"/>
      <c r="E6" s="50"/>
      <c r="F6" s="50"/>
    </row>
    <row r="7" spans="1:6" ht="15.75" thickBot="1" x14ac:dyDescent="0.3">
      <c r="E7" s="19"/>
      <c r="F7" s="19"/>
    </row>
    <row r="8" spans="1:6" ht="25.5" x14ac:dyDescent="0.25">
      <c r="A8" s="181" t="s">
        <v>37</v>
      </c>
      <c r="B8" s="182" t="s">
        <v>117</v>
      </c>
      <c r="C8" s="231" t="s">
        <v>91</v>
      </c>
      <c r="D8" s="236" t="s">
        <v>456</v>
      </c>
      <c r="E8" s="195" t="s">
        <v>721</v>
      </c>
      <c r="F8" s="196" t="s">
        <v>722</v>
      </c>
    </row>
    <row r="9" spans="1:6" x14ac:dyDescent="0.25">
      <c r="A9" s="219" t="s">
        <v>690</v>
      </c>
      <c r="B9" s="5" t="s">
        <v>320</v>
      </c>
      <c r="C9" s="86"/>
      <c r="D9" s="283"/>
      <c r="E9" s="86"/>
      <c r="F9" s="186"/>
    </row>
    <row r="10" spans="1:6" x14ac:dyDescent="0.25">
      <c r="A10" s="219" t="s">
        <v>691</v>
      </c>
      <c r="B10" s="5" t="s">
        <v>320</v>
      </c>
      <c r="C10" s="86"/>
      <c r="D10" s="283"/>
      <c r="E10" s="23"/>
      <c r="F10" s="198"/>
    </row>
    <row r="11" spans="1:6" x14ac:dyDescent="0.25">
      <c r="A11" s="219" t="s">
        <v>692</v>
      </c>
      <c r="B11" s="5" t="s">
        <v>320</v>
      </c>
      <c r="C11" s="86">
        <v>1800000</v>
      </c>
      <c r="D11" s="283">
        <v>1800000</v>
      </c>
      <c r="E11" s="86">
        <v>1684665</v>
      </c>
      <c r="F11" s="186">
        <f>E11/D11*100</f>
        <v>93.592500000000001</v>
      </c>
    </row>
    <row r="12" spans="1:6" x14ac:dyDescent="0.25">
      <c r="A12" s="219" t="s">
        <v>693</v>
      </c>
      <c r="B12" s="5" t="s">
        <v>320</v>
      </c>
      <c r="C12" s="86"/>
      <c r="D12" s="283"/>
      <c r="E12" s="86"/>
      <c r="F12" s="198"/>
    </row>
    <row r="13" spans="1:6" x14ac:dyDescent="0.25">
      <c r="A13" s="232" t="s">
        <v>503</v>
      </c>
      <c r="B13" s="8" t="s">
        <v>320</v>
      </c>
      <c r="C13" s="87">
        <f>SUM(C9:C12)</f>
        <v>1800000</v>
      </c>
      <c r="D13" s="87">
        <f>SUM(D9:D12)</f>
        <v>1800000</v>
      </c>
      <c r="E13" s="87">
        <f>SUM(E9:E12)</f>
        <v>1684665</v>
      </c>
      <c r="F13" s="186">
        <f>E13/D13*100</f>
        <v>93.592500000000001</v>
      </c>
    </row>
    <row r="14" spans="1:6" x14ac:dyDescent="0.25">
      <c r="A14" s="232" t="s">
        <v>504</v>
      </c>
      <c r="B14" s="8" t="s">
        <v>321</v>
      </c>
      <c r="C14" s="87">
        <v>5000000</v>
      </c>
      <c r="D14" s="87">
        <v>5000000</v>
      </c>
      <c r="E14" s="87">
        <v>7180806</v>
      </c>
      <c r="F14" s="237">
        <f>E14/D14*100</f>
        <v>143.61612</v>
      </c>
    </row>
    <row r="15" spans="1:6" ht="27" x14ac:dyDescent="0.25">
      <c r="A15" s="233" t="s">
        <v>322</v>
      </c>
      <c r="B15" s="43" t="s">
        <v>321</v>
      </c>
      <c r="C15" s="86">
        <v>5000000</v>
      </c>
      <c r="D15" s="283">
        <v>5000000</v>
      </c>
      <c r="E15" s="86">
        <v>7180806</v>
      </c>
      <c r="F15" s="186">
        <f>E15/D15*100</f>
        <v>143.61612</v>
      </c>
    </row>
    <row r="16" spans="1:6" ht="27" x14ac:dyDescent="0.25">
      <c r="A16" s="233" t="s">
        <v>323</v>
      </c>
      <c r="B16" s="43" t="s">
        <v>321</v>
      </c>
      <c r="C16" s="86"/>
      <c r="D16" s="283"/>
      <c r="E16" s="86"/>
      <c r="F16" s="198"/>
    </row>
    <row r="17" spans="1:11" x14ac:dyDescent="0.25">
      <c r="A17" s="219" t="s">
        <v>506</v>
      </c>
      <c r="B17" s="6" t="s">
        <v>327</v>
      </c>
      <c r="C17" s="112">
        <v>850000</v>
      </c>
      <c r="D17" s="348">
        <v>850000</v>
      </c>
      <c r="E17" s="87">
        <v>891314</v>
      </c>
      <c r="F17" s="237">
        <f>E17/D17*100</f>
        <v>104.86047058823529</v>
      </c>
    </row>
    <row r="18" spans="1:11" ht="27" x14ac:dyDescent="0.25">
      <c r="A18" s="233" t="s">
        <v>328</v>
      </c>
      <c r="B18" s="43" t="s">
        <v>327</v>
      </c>
      <c r="C18" s="97"/>
      <c r="D18" s="283"/>
      <c r="E18" s="86"/>
      <c r="F18" s="198"/>
    </row>
    <row r="19" spans="1:11" ht="27" x14ac:dyDescent="0.25">
      <c r="A19" s="233" t="s">
        <v>329</v>
      </c>
      <c r="B19" s="43" t="s">
        <v>327</v>
      </c>
      <c r="C19" s="97">
        <v>850000</v>
      </c>
      <c r="D19" s="283">
        <v>850000</v>
      </c>
      <c r="E19" s="86">
        <v>891314</v>
      </c>
      <c r="F19" s="186">
        <f>E19/D19*100</f>
        <v>104.86047058823529</v>
      </c>
      <c r="K19" t="s">
        <v>537</v>
      </c>
    </row>
    <row r="20" spans="1:11" x14ac:dyDescent="0.25">
      <c r="A20" s="233" t="s">
        <v>330</v>
      </c>
      <c r="B20" s="43" t="s">
        <v>327</v>
      </c>
      <c r="C20" s="86"/>
      <c r="D20" s="283"/>
      <c r="E20" s="23"/>
      <c r="F20" s="198"/>
    </row>
    <row r="21" spans="1:11" x14ac:dyDescent="0.25">
      <c r="A21" s="233" t="s">
        <v>332</v>
      </c>
      <c r="B21" s="43" t="s">
        <v>327</v>
      </c>
      <c r="C21" s="86"/>
      <c r="D21" s="283"/>
      <c r="E21" s="23"/>
      <c r="F21" s="198"/>
    </row>
    <row r="22" spans="1:11" x14ac:dyDescent="0.25">
      <c r="A22" s="219" t="s">
        <v>694</v>
      </c>
      <c r="B22" s="6" t="s">
        <v>333</v>
      </c>
      <c r="C22" s="86"/>
      <c r="D22" s="283"/>
      <c r="E22" s="23"/>
      <c r="F22" s="186"/>
    </row>
    <row r="23" spans="1:11" x14ac:dyDescent="0.25">
      <c r="A23" s="233" t="s">
        <v>334</v>
      </c>
      <c r="B23" s="43" t="s">
        <v>333</v>
      </c>
      <c r="C23" s="86"/>
      <c r="D23" s="283"/>
      <c r="E23" s="23"/>
      <c r="F23" s="198"/>
    </row>
    <row r="24" spans="1:11" x14ac:dyDescent="0.25">
      <c r="A24" s="233" t="s">
        <v>335</v>
      </c>
      <c r="B24" s="43" t="s">
        <v>333</v>
      </c>
      <c r="C24" s="86"/>
      <c r="D24" s="283"/>
      <c r="E24" s="23"/>
      <c r="F24" s="186"/>
    </row>
    <row r="25" spans="1:11" x14ac:dyDescent="0.25">
      <c r="A25" s="232" t="s">
        <v>673</v>
      </c>
      <c r="B25" s="8" t="s">
        <v>336</v>
      </c>
      <c r="C25" s="87">
        <f>C15+C17</f>
        <v>5850000</v>
      </c>
      <c r="D25" s="87">
        <f t="shared" ref="D25:E25" si="0">D15+D17</f>
        <v>5850000</v>
      </c>
      <c r="E25" s="87">
        <f t="shared" si="0"/>
        <v>8072120</v>
      </c>
      <c r="F25" s="237">
        <f>E25/D25*100</f>
        <v>137.98495726495727</v>
      </c>
    </row>
    <row r="26" spans="1:11" x14ac:dyDescent="0.25">
      <c r="A26" s="219" t="s">
        <v>695</v>
      </c>
      <c r="B26" s="5" t="s">
        <v>337</v>
      </c>
      <c r="C26" s="86"/>
      <c r="D26" s="230"/>
      <c r="E26" s="23"/>
      <c r="F26" s="198"/>
    </row>
    <row r="27" spans="1:11" x14ac:dyDescent="0.25">
      <c r="A27" s="219" t="s">
        <v>696</v>
      </c>
      <c r="B27" s="5" t="s">
        <v>337</v>
      </c>
      <c r="C27" s="86"/>
      <c r="D27" s="230"/>
      <c r="E27" s="23"/>
      <c r="F27" s="198"/>
    </row>
    <row r="28" spans="1:11" x14ac:dyDescent="0.25">
      <c r="A28" s="219" t="s">
        <v>697</v>
      </c>
      <c r="B28" s="5" t="s">
        <v>337</v>
      </c>
      <c r="C28" s="86"/>
      <c r="D28" s="230"/>
      <c r="E28" s="23"/>
      <c r="F28" s="198"/>
    </row>
    <row r="29" spans="1:11" x14ac:dyDescent="0.25">
      <c r="A29" s="219" t="s">
        <v>698</v>
      </c>
      <c r="B29" s="5" t="s">
        <v>337</v>
      </c>
      <c r="C29" s="86"/>
      <c r="D29" s="230"/>
      <c r="E29" s="23"/>
      <c r="F29" s="198"/>
    </row>
    <row r="30" spans="1:11" x14ac:dyDescent="0.25">
      <c r="A30" s="219" t="s">
        <v>699</v>
      </c>
      <c r="B30" s="5" t="s">
        <v>337</v>
      </c>
      <c r="C30" s="86"/>
      <c r="D30" s="230"/>
      <c r="E30" s="23"/>
      <c r="F30" s="198"/>
    </row>
    <row r="31" spans="1:11" x14ac:dyDescent="0.25">
      <c r="A31" s="219" t="s">
        <v>700</v>
      </c>
      <c r="B31" s="5" t="s">
        <v>337</v>
      </c>
      <c r="C31" s="86"/>
      <c r="D31" s="230"/>
      <c r="E31" s="23"/>
      <c r="F31" s="198"/>
    </row>
    <row r="32" spans="1:11" x14ac:dyDescent="0.25">
      <c r="A32" s="219" t="s">
        <v>701</v>
      </c>
      <c r="B32" s="5" t="s">
        <v>337</v>
      </c>
      <c r="C32" s="86"/>
      <c r="D32" s="230"/>
      <c r="E32" s="23"/>
      <c r="F32" s="198"/>
    </row>
    <row r="33" spans="1:6" x14ac:dyDescent="0.25">
      <c r="A33" s="219" t="s">
        <v>702</v>
      </c>
      <c r="B33" s="5" t="s">
        <v>337</v>
      </c>
      <c r="C33" s="86"/>
      <c r="D33" s="230"/>
      <c r="E33" s="23"/>
      <c r="F33" s="198"/>
    </row>
    <row r="34" spans="1:6" ht="45" x14ac:dyDescent="0.25">
      <c r="A34" s="219" t="s">
        <v>703</v>
      </c>
      <c r="B34" s="5" t="s">
        <v>337</v>
      </c>
      <c r="C34" s="86"/>
      <c r="D34" s="230"/>
      <c r="E34" s="23"/>
      <c r="F34" s="198"/>
    </row>
    <row r="35" spans="1:6" x14ac:dyDescent="0.25">
      <c r="A35" s="219" t="s">
        <v>44</v>
      </c>
      <c r="B35" s="5" t="s">
        <v>337</v>
      </c>
      <c r="C35" s="86"/>
      <c r="D35" s="230"/>
      <c r="E35" s="23"/>
      <c r="F35" s="186"/>
    </row>
    <row r="36" spans="1:6" ht="15.75" thickBot="1" x14ac:dyDescent="0.3">
      <c r="A36" s="234" t="s">
        <v>508</v>
      </c>
      <c r="B36" s="210" t="s">
        <v>337</v>
      </c>
      <c r="C36" s="189">
        <v>300000</v>
      </c>
      <c r="D36" s="235">
        <v>300000</v>
      </c>
      <c r="E36" s="189">
        <v>663599</v>
      </c>
      <c r="F36" s="237">
        <f>E36/D36*100</f>
        <v>221.19966666666667</v>
      </c>
    </row>
  </sheetData>
  <mergeCells count="4">
    <mergeCell ref="A1:F1"/>
    <mergeCell ref="A2:F2"/>
    <mergeCell ref="A3:F3"/>
    <mergeCell ref="A4:F4"/>
  </mergeCells>
  <phoneticPr fontId="2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29</vt:i4>
      </vt:variant>
    </vt:vector>
  </HeadingPairs>
  <TitlesOfParts>
    <vt:vector size="50" baseType="lpstr">
      <vt:lpstr>Mellékletek</vt:lpstr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EU projektek </vt:lpstr>
      <vt:lpstr>hitelek</vt:lpstr>
      <vt:lpstr>finanszírozás</vt:lpstr>
      <vt:lpstr>TÖBB ÉVES</vt:lpstr>
      <vt:lpstr>átadott részl.</vt:lpstr>
      <vt:lpstr> Maradvány </vt:lpstr>
      <vt:lpstr>Mérleg (2)</vt:lpstr>
      <vt:lpstr> eredménykimutatás </vt:lpstr>
      <vt:lpstr> önkorm. vagyonkimutatás </vt:lpstr>
      <vt:lpstr>Pénzeszközök változása</vt:lpstr>
      <vt:lpstr>'TÖBB ÉVES'!_pr232</vt:lpstr>
      <vt:lpstr>'TÖBB ÉVES'!_pr233</vt:lpstr>
      <vt:lpstr>'TÖBB ÉVES'!_pr234</vt:lpstr>
      <vt:lpstr>'TÖBB ÉVES'!_pr235</vt:lpstr>
      <vt:lpstr>'TÖBB ÉVES'!_pr236</vt:lpstr>
      <vt:lpstr>'TÖBB ÉVES'!_pr312</vt:lpstr>
      <vt:lpstr>'TÖBB ÉVES'!_pr313</vt:lpstr>
      <vt:lpstr>'TÖBB ÉVES'!_pr314</vt:lpstr>
      <vt:lpstr>'TÖBB ÉVES'!_pr315</vt:lpstr>
      <vt:lpstr>átadott!Nyomtatási_cím</vt:lpstr>
      <vt:lpstr>'átadott részl.'!Nyomtatási_cím</vt:lpstr>
      <vt:lpstr>átvett!Nyomtatási_cím</vt:lpstr>
      <vt:lpstr>átadott!Nyomtatási_terület</vt:lpstr>
      <vt:lpstr>'átadott részl.'!Nyomtatási_terület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 '!Nyomtatási_terület</vt:lpstr>
      <vt:lpstr>finanszírozás!Nyomtatási_terület</vt:lpstr>
      <vt:lpstr>'helyi adók'!Nyomtatási_terület</vt:lpstr>
      <vt:lpstr>hitelek!Nyomtatási_terület</vt:lpstr>
      <vt:lpstr>'kiadások működés felhalmozás'!Nyomtatási_terület</vt:lpstr>
      <vt:lpstr>'kiemelt ei'!Nyomtatási_terület</vt:lpstr>
      <vt:lpstr>létszám!Nyomtatási_terület</vt:lpstr>
      <vt:lpstr>Mellékletek!Nyomtatási_terület</vt:lpstr>
      <vt:lpstr>'Pénzeszközök változása'!Nyomtatási_terület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kissne.szoke.lili</cp:lastModifiedBy>
  <cp:lastPrinted>2020-07-20T06:54:39Z</cp:lastPrinted>
  <dcterms:created xsi:type="dcterms:W3CDTF">2014-01-03T21:48:14Z</dcterms:created>
  <dcterms:modified xsi:type="dcterms:W3CDTF">2020-07-28T09:22:43Z</dcterms:modified>
</cp:coreProperties>
</file>