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. Műk. mérleg" sheetId="5" r:id="rId5"/>
    <sheet name="4,b Beruh. mérleg" sheetId="6" r:id="rId6"/>
    <sheet name="5. Likviditási terv" sheetId="7" r:id="rId7"/>
    <sheet name="6. Közvetett támogatás" sheetId="8" state="hidden" r:id="rId8"/>
    <sheet name="6. Többéves döntések" sheetId="9" r:id="rId9"/>
    <sheet name="8. Adósságot kel. ügyletek" sheetId="10" state="hidden" r:id="rId10"/>
    <sheet name="7. Felhalmozás" sheetId="11" r:id="rId11"/>
    <sheet name="10. Tartalékok" sheetId="12" state="hidden" r:id="rId12"/>
  </sheets>
  <definedNames>
    <definedName name="_xlfn.IFERROR" hidden="1">#NAME?</definedName>
    <definedName name="_xlnm.Print_Area" localSheetId="0">'1. Mérlegszerű'!$A$1:$L$41</definedName>
    <definedName name="_xlnm.Print_Area" localSheetId="1">'2,a Elemi bevételek'!$A$1:$F$48</definedName>
    <definedName name="_xlnm.Print_Area" localSheetId="2">'2,b Elemi kiadások'!$A$1:$F$69</definedName>
    <definedName name="_xlnm.Print_Area" localSheetId="3">'3. Állami tám.'!$A$1:$J$51</definedName>
    <definedName name="_xlnm.Print_Area" localSheetId="5">'4,b Beruh. mérleg'!$A$1:$I$30</definedName>
    <definedName name="_xlnm.Print_Area" localSheetId="6">'5. Likviditási terv'!$A$1:$O$24</definedName>
    <definedName name="_xlnm.Print_Area" localSheetId="10">'7. Felhalmozás'!$C$1:$J$19</definedName>
  </definedNames>
  <calcPr fullCalcOnLoad="1"/>
</workbook>
</file>

<file path=xl/sharedStrings.xml><?xml version="1.0" encoding="utf-8"?>
<sst xmlns="http://schemas.openxmlformats.org/spreadsheetml/2006/main" count="842" uniqueCount="587">
  <si>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</si>
  <si>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</si>
  <si>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</si>
  <si>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</si>
  <si>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</si>
  <si>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</si>
  <si>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</si>
  <si>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</si>
  <si>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</si>
  <si>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</si>
  <si>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</si>
  <si>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</si>
  <si>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</si>
  <si>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</si>
  <si>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</si>
  <si>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</si>
  <si>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</si>
  <si>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</si>
  <si>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</si>
  <si>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</si>
  <si>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</si>
  <si>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</si>
  <si>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</si>
  <si>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</si>
  <si>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</si>
  <si>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</si>
  <si>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</si>
  <si>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</si>
  <si>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</si>
  <si>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</si>
  <si>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</si>
  <si>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</si>
  <si>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</si>
  <si>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</si>
  <si>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</si>
  <si>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</si>
  <si>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</si>
  <si>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</si>
  <si>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</si>
  <si>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</si>
  <si>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</si>
  <si>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</si>
  <si>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</si>
  <si>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</si>
  <si>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</si>
  <si>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</si>
  <si>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</si>
  <si>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</si>
  <si>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</si>
  <si>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</si>
  <si>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</si>
  <si>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</si>
  <si>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</si>
  <si>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</si>
  <si>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</si>
  <si>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</si>
  <si>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</si>
  <si>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</si>
  <si>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</si>
  <si>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</si>
  <si>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</si>
  <si>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</si>
  <si>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</si>
  <si>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</si>
  <si>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</si>
  <si>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</si>
  <si>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</si>
  <si>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</si>
  <si>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</si>
  <si>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</si>
  <si>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</si>
  <si>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</si>
  <si>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</si>
  <si>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</si>
  <si>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</si>
  <si>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</si>
  <si>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</si>
  <si>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</si>
  <si>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</si>
  <si>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</si>
  <si>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</si>
  <si>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</si>
  <si>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</si>
  <si>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</si>
  <si>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</si>
  <si>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</si>
  <si>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</si>
  <si>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</si>
  <si>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</si>
  <si>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</si>
  <si>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</si>
  <si>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</si>
  <si>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</si>
  <si>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</si>
  <si>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</si>
  <si>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</si>
  <si>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</si>
  <si>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</si>
  <si>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</si>
  <si>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</si>
  <si>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</si>
  <si>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</si>
  <si>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</si>
  <si>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</si>
  <si>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</si>
  <si>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</si>
  <si>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</si>
  <si>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</si>
  <si>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</si>
  <si>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</si>
  <si>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</si>
  <si>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</si>
  <si>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</si>
  <si>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</si>
  <si>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</si>
  <si>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</si>
  <si>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</si>
  <si>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</si>
  <si>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</si>
  <si>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</si>
  <si>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</si>
  <si>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</si>
  <si>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</si>
  <si>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</si>
  <si>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</si>
  <si>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</si>
  <si>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</si>
  <si>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</si>
  <si>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</si>
  <si>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</si>
  <si>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</si>
  <si>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</si>
  <si>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</si>
  <si>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</si>
  <si>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</si>
  <si>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</si>
  <si>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</si>
  <si>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</si>
  <si>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</si>
  <si>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</si>
  <si>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</si>
  <si>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</si>
  <si>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</si>
  <si>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</si>
  <si>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</si>
  <si>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</si>
  <si>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</si>
  <si>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</si>
  <si>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</si>
  <si>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</si>
  <si>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</si>
  <si>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</si>
  <si>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</si>
  <si>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</si>
  <si>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</si>
  <si>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</si>
  <si>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</si>
  <si>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</si>
  <si>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</si>
  <si>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</si>
  <si>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</si>
  <si>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</si>
  <si>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</si>
  <si>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</si>
  <si>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</si>
  <si>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</si>
  <si>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</si>
  <si>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</si>
  <si>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</si>
  <si>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</si>
  <si>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</si>
  <si>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</si>
  <si>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</si>
  <si>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</si>
  <si>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</si>
  <si>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</si>
  <si>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</si>
  <si>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</si>
  <si>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</si>
  <si>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</si>
  <si>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</si>
  <si>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</si>
  <si>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</si>
  <si>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</si>
  <si>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</si>
  <si>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</si>
  <si>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</si>
  <si>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</si>
  <si>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</si>
  <si>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</si>
  <si>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</si>
  <si>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</si>
  <si>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</si>
  <si>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</si>
  <si>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</si>
  <si>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</si>
  <si>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</si>
  <si>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</si>
  <si>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</si>
  <si>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</si>
  <si>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</si>
  <si>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</si>
  <si>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</si>
  <si>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</si>
  <si>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</si>
  <si>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</si>
  <si>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</si>
  <si>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</si>
  <si>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</si>
  <si>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</si>
  <si>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</si>
  <si>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</si>
  <si>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</si>
  <si>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</si>
  <si>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</si>
  <si>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</si>
  <si>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</si>
  <si>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</si>
  <si>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</si>
  <si>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</si>
  <si>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</si>
  <si>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</si>
  <si>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</si>
  <si>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</si>
  <si>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</si>
  <si>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</si>
  <si>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</si>
  <si>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</si>
  <si>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</si>
  <si>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</si>
  <si>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</si>
  <si>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</si>
  <si>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</si>
  <si>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</si>
  <si>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</si>
  <si>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</si>
  <si>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</si>
  <si>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</si>
  <si>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</si>
  <si>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</si>
  <si>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</si>
  <si>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</si>
  <si>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</si>
  <si>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</si>
  <si>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</si>
  <si>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</si>
  <si>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</si>
  <si>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</si>
  <si>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</si>
  <si>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</si>
  <si>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</si>
  <si>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</si>
  <si>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</si>
  <si>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</si>
  <si>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</si>
  <si>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</si>
  <si>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</si>
  <si>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</si>
  <si>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</si>
  <si>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</si>
  <si>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</si>
  <si>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</si>
  <si>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</si>
  <si>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</si>
  <si>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</si>
  <si>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</si>
  <si>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</si>
  <si>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</si>
  <si>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</si>
  <si>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</si>
  <si>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</si>
  <si>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</si>
  <si>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</si>
  <si>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</si>
  <si>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</si>
  <si>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</si>
  <si>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</si>
  <si>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</si>
  <si>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</si>
  <si>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</si>
  <si>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</si>
  <si>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</si>
  <si>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</si>
  <si>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</si>
  <si>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</si>
  <si>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</si>
  <si>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</si>
  <si>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</si>
  <si>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</si>
  <si>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</si>
  <si>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</si>
  <si>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</si>
  <si>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</si>
  <si>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</si>
  <si>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</si>
  <si>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</si>
  <si>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</si>
  <si>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</si>
  <si>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</si>
  <si>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</si>
  <si>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</si>
  <si>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</si>
  <si>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</si>
  <si>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</si>
  <si>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</si>
  <si>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</si>
  <si>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</si>
  <si>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</si>
  <si>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</si>
  <si>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</si>
  <si>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</si>
  <si>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</si>
  <si>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</si>
  <si>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</si>
  <si>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</si>
  <si>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</si>
  <si>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</si>
  <si>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</si>
  <si>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</si>
  <si>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</si>
  <si>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</si>
  <si>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</si>
  <si>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</si>
  <si>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</si>
  <si>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</si>
  <si>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</si>
  <si>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</si>
  <si>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</si>
  <si>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</si>
  <si>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</si>
  <si>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</si>
  <si>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</si>
  <si>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</si>
  <si>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</si>
  <si>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</si>
  <si>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</si>
  <si>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</si>
  <si>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</si>
  <si>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</si>
  <si>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</si>
  <si>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</si>
  <si>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</si>
  <si>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</si>
  <si>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</si>
  <si>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</si>
  <si>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</si>
  <si>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</si>
  <si>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</si>
  <si>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</si>
  <si>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</si>
  <si>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</si>
  <si>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</si>
  <si>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</si>
  <si>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</si>
  <si>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</si>
  <si>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</si>
  <si>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</si>
  <si>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</si>
  <si>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</si>
  <si>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</si>
  <si>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</si>
  <si>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</si>
  <si>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</si>
  <si>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</si>
  <si>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</si>
  <si>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</si>
  <si>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</si>
  <si>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</si>
  <si>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</si>
  <si>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</si>
  <si>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</si>
  <si>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</si>
  <si>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</si>
  <si>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</si>
  <si>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</si>
  <si>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</si>
  <si>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</si>
  <si>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</si>
  <si>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</si>
  <si>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</si>
  <si>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</si>
  <si>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</si>
  <si>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</si>
  <si>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</si>
  <si>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</si>
  <si>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</si>
  <si>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</si>
  <si>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</si>
  <si>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</si>
  <si>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</si>
  <si>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</si>
  <si>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</si>
  <si>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</si>
  <si>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</si>
  <si>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</si>
  <si>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</si>
  <si>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</si>
  <si>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</si>
  <si>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</si>
  <si>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</si>
  <si>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</si>
  <si>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</si>
  <si>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</si>
  <si>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</si>
  <si>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</si>
  <si>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</si>
  <si>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</si>
  <si>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</si>
  <si>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</si>
  <si>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</si>
  <si>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</si>
  <si>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</si>
  <si>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</si>
  <si>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</si>
  <si>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</si>
  <si>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</si>
  <si>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</si>
  <si>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</si>
  <si>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</si>
  <si>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</si>
  <si>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</si>
  <si>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</si>
  <si>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</si>
  <si>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</si>
  <si>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</si>
  <si>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</si>
  <si>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</si>
  <si>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</si>
  <si>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</si>
  <si>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</si>
  <si>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</si>
  <si>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</si>
  <si>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</si>
  <si>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</si>
  <si>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</si>
  <si>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</si>
  <si>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</si>
  <si>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</si>
  <si>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</si>
  <si>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</si>
  <si>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</si>
  <si>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</si>
  <si>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</si>
  <si>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</si>
  <si>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</si>
  <si>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</si>
  <si>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</si>
  <si>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</si>
  <si>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</si>
  <si>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</si>
  <si>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</si>
  <si>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</si>
  <si>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</si>
  <si>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</si>
  <si>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</si>
  <si>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</si>
  <si>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</si>
  <si>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</si>
  <si>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</si>
  <si>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</si>
  <si>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</si>
  <si>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</si>
  <si>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</si>
  <si>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</si>
  <si>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</si>
  <si>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</si>
  <si>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</si>
  <si>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</si>
  <si>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7. számú melléklet</t>
  </si>
  <si>
    <t>8. számú melléklet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</si>
  <si>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</si>
  <si>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</si>
  <si>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</si>
  <si>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</si>
  <si>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</si>
  <si>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</si>
  <si>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</si>
  <si>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</si>
  <si>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</si>
  <si>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</si>
  <si>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</si>
  <si>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</si>
  <si>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</si>
  <si>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</si>
  <si>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</si>
  <si>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</si>
  <si>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3. számú melléklet</t>
  </si>
  <si>
    <t>4,b melléklet</t>
  </si>
  <si>
    <t>Nemesnép Község Önkormányzata által adott közvetett támogatások
(kedvezmények)</t>
  </si>
  <si>
    <t>6. számú melléklet</t>
  </si>
  <si>
    <t xml:space="preserve"> Adatok Ft-ban</t>
  </si>
  <si>
    <t>Nemesnép Község Önkormányzata többéves kihatással járó döntések számszerűsítése évenkénti bontásban és összesítve célok szerint</t>
  </si>
  <si>
    <t>2017.</t>
  </si>
  <si>
    <t>2018.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</si>
  <si>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</si>
  <si>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</si>
  <si>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</si>
  <si>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</si>
  <si>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</si>
  <si>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</si>
  <si>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</si>
  <si>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</si>
  <si>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</si>
  <si>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</si>
  <si>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</si>
  <si>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</si>
  <si>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</si>
  <si>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</si>
  <si>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</si>
  <si>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</si>
  <si>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</si>
  <si>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</si>
  <si>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</si>
  <si>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</si>
  <si>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</si>
  <si>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</si>
  <si>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</si>
  <si>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</si>
  <si>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</si>
  <si>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</si>
  <si>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</si>
  <si>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</si>
  <si>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</si>
  <si>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</si>
  <si>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</si>
  <si>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</si>
  <si>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</si>
  <si>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</si>
  <si>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</si>
  <si>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</si>
  <si>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</si>
  <si>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</si>
  <si>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I.6 A 2015. évről áthúzódó bérkompenzáció támogatása</t>
  </si>
  <si>
    <t>Eredeti előirányzat 2017.</t>
  </si>
  <si>
    <t>2017. ÉVI MŰKÖDÉSI ÉS FELHALMOZÁSI CÉLÚ BEVÉTELEI ÉS KIADÁSAI</t>
  </si>
  <si>
    <t>NEMESNÉP KÖZSÉG ÖNKORMÁNYZATÁNAK ÁLLAMI HOZZÁJÁRULÁSA 2017. ÉVBEN</t>
  </si>
  <si>
    <t>NEMESNÉP KÖZSÉG ÖNKORMÁNYZATA 2017. ÉVI ELŐIRÁNYZAT FELHASZNÁLÁSI ÜTEMTERVE</t>
  </si>
  <si>
    <t>2017. előtti kifizetés</t>
  </si>
  <si>
    <t>Nemesnép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</si>
  <si>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</si>
  <si>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2020.</t>
  </si>
  <si>
    <t>2017. évi eredeti előirányzat</t>
  </si>
  <si>
    <t>NEMESNÉP KÖZSÉG ÖNKORMÁNYZATA 2017. ÉVI TARTALÉKAI</t>
  </si>
  <si>
    <t>2017.évi előirányzat</t>
  </si>
  <si>
    <t>Utak, járdak felújítása, helyreállítása</t>
  </si>
  <si>
    <t>Város- és községgazdálkodással, zöldterület gazdálkodással kapcsolatos tárgyi eszközök beszerzése, létesítése</t>
  </si>
  <si>
    <t xml:space="preserve">    Utak, járdak felújítása, helyreállítása</t>
  </si>
  <si>
    <t xml:space="preserve">    Város- és községgazdálkodással, zöldterület gazdálkodással      kapcsolatos tárgyi eszközök beszerzése, létesítése</t>
  </si>
  <si>
    <t>Módosított előirányzat 2017.05.31.</t>
  </si>
  <si>
    <t>Módosított előirányzat        2017.05.31.</t>
  </si>
  <si>
    <t>I</t>
  </si>
  <si>
    <t>H</t>
  </si>
  <si>
    <t>B411.</t>
  </si>
  <si>
    <t>K512.</t>
  </si>
  <si>
    <t>Módosítás           2017.08.31.</t>
  </si>
  <si>
    <t>Módosított előirányzat 2017.08.31.</t>
  </si>
  <si>
    <t>Módosítás          2017.08.31.</t>
  </si>
  <si>
    <t>Módosított előirányzat        2017.08.31.</t>
  </si>
  <si>
    <t>J</t>
  </si>
  <si>
    <t>K</t>
  </si>
  <si>
    <t>Módosítás      2017.08.31.</t>
  </si>
  <si>
    <t>5. számú melléklet</t>
  </si>
  <si>
    <t>4,a melléklet</t>
  </si>
  <si>
    <t>2017.évi eredeti</t>
  </si>
  <si>
    <t>Módosítás</t>
  </si>
  <si>
    <t>2017.08.31. tényleges</t>
  </si>
  <si>
    <t>Önkormányzati feladatellátást szolgáló fejlesztések támogatása (belterületi utak, járdák, hídak felújítása)</t>
  </si>
  <si>
    <t>Állami támogatás a polgármesteri illetmény és tiszteletdíj valamint a minimálbér és a garantált bérminimum különbözetének megfizetésére</t>
  </si>
  <si>
    <t>Eredeti előirányzat             2017.</t>
  </si>
  <si>
    <t>2/2017. (II. 20.) önkormányzati rendelet 1. melléklete</t>
  </si>
  <si>
    <t>8/2017. (IX. 30.) önkormányzati rendelet 1. melléklete</t>
  </si>
  <si>
    <t>8/2017. (IX. 30.) önkormányzati rendelet 2. melléklete</t>
  </si>
  <si>
    <t>2/2017. (II. 20.) önkormányzati rendelet 2,a. melléklete</t>
  </si>
  <si>
    <t>8/2017. (IX. 30.) önkormányzati rendelet 3. melléklete</t>
  </si>
  <si>
    <t>2/2017. (II. 20.) önkormányzati rendelet 2,b. melléklete</t>
  </si>
  <si>
    <t>8/2017. (IX. 30.) önkormányzati rendelet 4. melléklete</t>
  </si>
  <si>
    <t>2/2017. (II. 20.) önkormányzati rendelet 3. melléklete</t>
  </si>
  <si>
    <t>8/2017. (IX. 30.) önkormányzati rendelet 5. melléklete</t>
  </si>
  <si>
    <t>2/2017. (II. 20.) önkormányzati rendelet 4,a. melléklete</t>
  </si>
  <si>
    <t>8/2017. (IX. 30.) önkormányzati rendelet 6. melléklete</t>
  </si>
  <si>
    <t>2/2017. (II. 20.) önkormányzati rendelet 4,b. melléklete</t>
  </si>
  <si>
    <t>8/2017. (IX. 30.) önkormányzati rendelet 7. melléklete</t>
  </si>
  <si>
    <t>2/2017. (II. 20.) önkormányzati rendelet 5. melléklete</t>
  </si>
  <si>
    <t>8/2017. (IX. 30.) önkormányzati rendelet 8. melléklete</t>
  </si>
  <si>
    <t>2/2017. (II. 20.) önkormányzati rendelet 6. melléklete</t>
  </si>
  <si>
    <t>8/2017. (IX. 30.) önkormányzati rendelet 9. melléklete</t>
  </si>
  <si>
    <t>2/2017. (II. 20.) önkormányzati rendelet 7.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</si>
</sst>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8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7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1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2" xfId="106" applyNumberFormat="1" applyFont="1" applyFill="1" applyBorder="1" applyAlignment="1" applyProtection="1">
      <alignment horizontal="centerContinuous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3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4" xfId="106" applyNumberFormat="1" applyFill="1" applyBorder="1" applyAlignment="1" applyProtection="1">
      <alignment horizontal="left" vertical="center" wrapText="1" indent="1"/>
      <protection/>
    </xf>
    <xf numFmtId="180" fontId="15" fillId="0" borderId="15" xfId="106" applyNumberFormat="1" applyFill="1" applyBorder="1" applyAlignment="1" applyProtection="1">
      <alignment horizontal="left" vertical="center" wrapText="1" indent="1"/>
      <protection/>
    </xf>
    <xf numFmtId="180" fontId="26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16" xfId="106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34" fillId="0" borderId="18" xfId="108" applyFont="1" applyFill="1" applyBorder="1" applyAlignment="1">
      <alignment horizontal="left" vertical="center"/>
      <protection/>
    </xf>
    <xf numFmtId="0" fontId="40" fillId="0" borderId="19" xfId="108" applyFont="1" applyBorder="1" applyAlignment="1">
      <alignment horizontal="left" vertical="center"/>
      <protection/>
    </xf>
    <xf numFmtId="3" fontId="39" fillId="0" borderId="19" xfId="108" applyNumberFormat="1" applyFont="1" applyBorder="1" applyAlignment="1">
      <alignment vertical="center"/>
      <protection/>
    </xf>
    <xf numFmtId="0" fontId="40" fillId="0" borderId="19" xfId="108" applyFont="1" applyFill="1" applyBorder="1">
      <alignment/>
      <protection/>
    </xf>
    <xf numFmtId="0" fontId="56" fillId="0" borderId="18" xfId="102" applyFont="1" applyBorder="1" applyAlignment="1">
      <alignment horizontal="center"/>
      <protection/>
    </xf>
    <xf numFmtId="3" fontId="55" fillId="0" borderId="19" xfId="108" applyNumberFormat="1" applyFont="1" applyBorder="1" applyAlignment="1">
      <alignment vertical="center"/>
      <protection/>
    </xf>
    <xf numFmtId="0" fontId="39" fillId="0" borderId="18" xfId="108" applyFont="1" applyBorder="1" applyAlignment="1">
      <alignment horizontal="left" vertical="center"/>
      <protection/>
    </xf>
    <xf numFmtId="3" fontId="40" fillId="0" borderId="19" xfId="108" applyNumberFormat="1" applyFont="1" applyBorder="1" applyAlignment="1">
      <alignment horizontal="right" vertical="center"/>
      <protection/>
    </xf>
    <xf numFmtId="0" fontId="40" fillId="0" borderId="18" xfId="108" applyFont="1" applyBorder="1" applyAlignment="1">
      <alignment horizontal="left" vertical="center"/>
      <protection/>
    </xf>
    <xf numFmtId="3" fontId="39" fillId="0" borderId="19" xfId="108" applyNumberFormat="1" applyFont="1" applyBorder="1" applyAlignment="1">
      <alignment horizontal="right" vertical="center"/>
      <protection/>
    </xf>
    <xf numFmtId="0" fontId="39" fillId="0" borderId="19" xfId="108" applyFont="1" applyBorder="1" applyAlignment="1">
      <alignment horizontal="left" vertical="center"/>
      <protection/>
    </xf>
    <xf numFmtId="3" fontId="40" fillId="0" borderId="19" xfId="108" applyNumberFormat="1" applyFont="1" applyBorder="1" applyAlignment="1">
      <alignment vertical="center"/>
      <protection/>
    </xf>
    <xf numFmtId="0" fontId="56" fillId="0" borderId="18" xfId="108" applyFont="1" applyBorder="1" applyAlignment="1">
      <alignment horizontal="center" vertical="center"/>
      <protection/>
    </xf>
    <xf numFmtId="0" fontId="40" fillId="0" borderId="18" xfId="108" applyFont="1" applyBorder="1" applyAlignment="1">
      <alignment vertical="center"/>
      <protection/>
    </xf>
    <xf numFmtId="0" fontId="39" fillId="0" borderId="19" xfId="108" applyFont="1" applyFill="1" applyBorder="1" applyAlignment="1">
      <alignment horizontal="left" vertical="center"/>
      <protection/>
    </xf>
    <xf numFmtId="0" fontId="34" fillId="0" borderId="18" xfId="108" applyFont="1" applyBorder="1" applyAlignment="1">
      <alignment vertical="center"/>
      <protection/>
    </xf>
    <xf numFmtId="16" fontId="39" fillId="0" borderId="18" xfId="108" applyNumberFormat="1" applyFont="1" applyBorder="1" applyAlignment="1">
      <alignment horizontal="left" vertical="center"/>
      <protection/>
    </xf>
    <xf numFmtId="3" fontId="39" fillId="0" borderId="19" xfId="102" applyNumberFormat="1" applyFont="1" applyBorder="1" applyAlignment="1">
      <alignment horizontal="right"/>
      <protection/>
    </xf>
    <xf numFmtId="0" fontId="39" fillId="0" borderId="19" xfId="102" applyFont="1" applyBorder="1" applyAlignment="1">
      <alignment horizontal="left"/>
      <protection/>
    </xf>
    <xf numFmtId="3" fontId="56" fillId="0" borderId="19" xfId="108" applyNumberFormat="1" applyFont="1" applyBorder="1" applyAlignment="1">
      <alignment horizontal="right" vertical="center"/>
      <protection/>
    </xf>
    <xf numFmtId="0" fontId="56" fillId="0" borderId="18" xfId="108" applyFont="1" applyBorder="1" applyAlignment="1">
      <alignment horizontal="left" vertical="center"/>
      <protection/>
    </xf>
    <xf numFmtId="0" fontId="40" fillId="0" borderId="18" xfId="108" applyFont="1" applyBorder="1" applyAlignment="1">
      <alignment horizontal="left"/>
      <protection/>
    </xf>
    <xf numFmtId="0" fontId="56" fillId="0" borderId="19" xfId="108" applyFont="1" applyBorder="1" applyAlignment="1">
      <alignment horizontal="left" vertical="center"/>
      <protection/>
    </xf>
    <xf numFmtId="3" fontId="56" fillId="0" borderId="19" xfId="108" applyNumberFormat="1" applyFont="1" applyBorder="1" applyAlignment="1">
      <alignment vertical="center"/>
      <protection/>
    </xf>
    <xf numFmtId="0" fontId="40" fillId="0" borderId="18" xfId="108" applyFont="1" applyBorder="1" applyAlignment="1">
      <alignment horizontal="center"/>
      <protection/>
    </xf>
    <xf numFmtId="0" fontId="40" fillId="0" borderId="17" xfId="108" applyFont="1" applyBorder="1" applyAlignment="1">
      <alignment horizontal="left"/>
      <protection/>
    </xf>
    <xf numFmtId="0" fontId="40" fillId="0" borderId="17" xfId="108" applyFont="1" applyBorder="1" applyAlignment="1">
      <alignment horizontal="left" vertical="center"/>
      <protection/>
    </xf>
    <xf numFmtId="0" fontId="40" fillId="0" borderId="18" xfId="108" applyFont="1" applyBorder="1" applyAlignment="1">
      <alignment horizontal="center" vertical="center"/>
      <protection/>
    </xf>
    <xf numFmtId="3" fontId="39" fillId="0" borderId="20" xfId="108" applyNumberFormat="1" applyFont="1" applyBorder="1" applyAlignment="1">
      <alignment vertical="center"/>
      <protection/>
    </xf>
    <xf numFmtId="3" fontId="39" fillId="0" borderId="20" xfId="102" applyNumberFormat="1" applyFont="1" applyBorder="1" applyAlignment="1">
      <alignment horizontal="right"/>
      <protection/>
    </xf>
    <xf numFmtId="3" fontId="39" fillId="0" borderId="20" xfId="108" applyNumberFormat="1" applyFont="1" applyBorder="1" applyAlignment="1">
      <alignment horizontal="right" vertical="center"/>
      <protection/>
    </xf>
    <xf numFmtId="3" fontId="56" fillId="0" borderId="20" xfId="108" applyNumberFormat="1" applyFont="1" applyBorder="1" applyAlignment="1">
      <alignment horizontal="right" vertical="center"/>
      <protection/>
    </xf>
    <xf numFmtId="3" fontId="40" fillId="0" borderId="20" xfId="108" applyNumberFormat="1" applyFont="1" applyBorder="1" applyAlignment="1">
      <alignment horizontal="right" vertical="center"/>
      <protection/>
    </xf>
    <xf numFmtId="3" fontId="55" fillId="0" borderId="20" xfId="108" applyNumberFormat="1" applyFont="1" applyBorder="1" applyAlignment="1">
      <alignment vertical="center"/>
      <protection/>
    </xf>
    <xf numFmtId="3" fontId="40" fillId="0" borderId="20" xfId="108" applyNumberFormat="1" applyFont="1" applyBorder="1" applyAlignment="1">
      <alignment vertical="center"/>
      <protection/>
    </xf>
    <xf numFmtId="3" fontId="56" fillId="0" borderId="20" xfId="108" applyNumberFormat="1" applyFont="1" applyBorder="1" applyAlignment="1">
      <alignment vertical="center"/>
      <protection/>
    </xf>
    <xf numFmtId="0" fontId="33" fillId="0" borderId="19" xfId="108" applyFont="1" applyBorder="1" applyAlignment="1">
      <alignment vertical="center"/>
      <protection/>
    </xf>
    <xf numFmtId="3" fontId="33" fillId="0" borderId="19" xfId="108" applyNumberFormat="1" applyFont="1" applyBorder="1" applyAlignment="1">
      <alignment vertical="center"/>
      <protection/>
    </xf>
    <xf numFmtId="3" fontId="33" fillId="0" borderId="20" xfId="108" applyNumberFormat="1" applyFont="1" applyBorder="1" applyAlignment="1">
      <alignment vertical="center"/>
      <protection/>
    </xf>
    <xf numFmtId="0" fontId="40" fillId="0" borderId="17" xfId="108" applyFont="1" applyBorder="1" applyAlignment="1">
      <alignment horizontal="center" vertical="center"/>
      <protection/>
    </xf>
    <xf numFmtId="3" fontId="56" fillId="0" borderId="19" xfId="108" applyNumberFormat="1" applyFont="1" applyBorder="1">
      <alignment/>
      <protection/>
    </xf>
    <xf numFmtId="3" fontId="56" fillId="0" borderId="20" xfId="108" applyNumberFormat="1" applyFont="1" applyBorder="1">
      <alignment/>
      <protection/>
    </xf>
    <xf numFmtId="0" fontId="39" fillId="0" borderId="21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18" xfId="108" applyFont="1" applyBorder="1" applyAlignment="1">
      <alignment vertical="center"/>
      <protection/>
    </xf>
    <xf numFmtId="0" fontId="40" fillId="0" borderId="22" xfId="108" applyFont="1" applyBorder="1" applyAlignment="1">
      <alignment horizontal="center" vertical="center"/>
      <protection/>
    </xf>
    <xf numFmtId="0" fontId="56" fillId="0" borderId="23" xfId="108" applyFont="1" applyBorder="1" applyAlignment="1">
      <alignment horizontal="center" vertical="center"/>
      <protection/>
    </xf>
    <xf numFmtId="0" fontId="40" fillId="0" borderId="23" xfId="108" applyFont="1" applyBorder="1" applyAlignment="1">
      <alignment horizontal="left" vertical="center"/>
      <protection/>
    </xf>
    <xf numFmtId="0" fontId="39" fillId="0" borderId="22" xfId="108" applyFont="1" applyBorder="1" applyAlignment="1">
      <alignment horizontal="center" vertical="center"/>
      <protection/>
    </xf>
    <xf numFmtId="0" fontId="41" fillId="0" borderId="23" xfId="108" applyFont="1" applyBorder="1" applyAlignment="1">
      <alignment vertical="center"/>
      <protection/>
    </xf>
    <xf numFmtId="0" fontId="34" fillId="0" borderId="23" xfId="108" applyFont="1" applyBorder="1" applyAlignment="1">
      <alignment vertical="center"/>
      <protection/>
    </xf>
    <xf numFmtId="0" fontId="40" fillId="0" borderId="23" xfId="108" applyFont="1" applyBorder="1" applyAlignment="1">
      <alignment horizontal="center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24" xfId="101" applyFont="1" applyFill="1" applyBorder="1" applyAlignment="1">
      <alignment horizontal="center" vertical="center" wrapText="1"/>
      <protection/>
    </xf>
    <xf numFmtId="0" fontId="34" fillId="20" borderId="25" xfId="101" applyFont="1" applyFill="1" applyBorder="1" applyAlignment="1">
      <alignment horizontal="right" vertical="center"/>
      <protection/>
    </xf>
    <xf numFmtId="0" fontId="34" fillId="20" borderId="26" xfId="101" applyFont="1" applyFill="1" applyBorder="1" applyAlignment="1">
      <alignment horizontal="center" vertical="center"/>
      <protection/>
    </xf>
    <xf numFmtId="3" fontId="34" fillId="0" borderId="27" xfId="101" applyNumberFormat="1" applyFont="1" applyFill="1" applyBorder="1">
      <alignment/>
      <protection/>
    </xf>
    <xf numFmtId="3" fontId="34" fillId="0" borderId="28" xfId="101" applyNumberFormat="1" applyFont="1" applyFill="1" applyBorder="1">
      <alignment/>
      <protection/>
    </xf>
    <xf numFmtId="4" fontId="33" fillId="0" borderId="28" xfId="98" applyNumberFormat="1" applyFont="1" applyFill="1" applyBorder="1" applyAlignment="1">
      <alignment vertical="center"/>
      <protection/>
    </xf>
    <xf numFmtId="3" fontId="33" fillId="0" borderId="28" xfId="98" applyNumberFormat="1" applyFont="1" applyFill="1" applyBorder="1" applyAlignment="1">
      <alignment vertical="center"/>
      <protection/>
    </xf>
    <xf numFmtId="3" fontId="34" fillId="0" borderId="28" xfId="98" applyNumberFormat="1" applyFont="1" applyFill="1" applyBorder="1" applyAlignment="1">
      <alignment vertical="center"/>
      <protection/>
    </xf>
    <xf numFmtId="3" fontId="33" fillId="0" borderId="28" xfId="101" applyNumberFormat="1" applyFont="1" applyFill="1" applyBorder="1">
      <alignment/>
      <protection/>
    </xf>
    <xf numFmtId="3" fontId="33" fillId="0" borderId="29" xfId="98" applyNumberFormat="1" applyFont="1" applyFill="1" applyBorder="1" applyAlignment="1">
      <alignment vertical="center"/>
      <protection/>
    </xf>
    <xf numFmtId="3" fontId="34" fillId="0" borderId="24" xfId="101" applyNumberFormat="1" applyFont="1" applyFill="1" applyBorder="1">
      <alignment/>
      <protection/>
    </xf>
    <xf numFmtId="3" fontId="33" fillId="0" borderId="19" xfId="101" applyNumberFormat="1" applyFont="1" applyFill="1" applyBorder="1">
      <alignment/>
      <protection/>
    </xf>
    <xf numFmtId="0" fontId="33" fillId="0" borderId="30" xfId="104" applyFont="1" applyBorder="1">
      <alignment/>
      <protection/>
    </xf>
    <xf numFmtId="3" fontId="33" fillId="0" borderId="19" xfId="98" applyNumberFormat="1" applyFont="1" applyFill="1" applyBorder="1" applyAlignment="1">
      <alignment vertical="center"/>
      <protection/>
    </xf>
    <xf numFmtId="0" fontId="33" fillId="0" borderId="0" xfId="108" applyFont="1">
      <alignment/>
      <protection/>
    </xf>
    <xf numFmtId="4" fontId="33" fillId="0" borderId="19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30" xfId="105" applyNumberFormat="1" applyFont="1" applyFill="1" applyBorder="1" applyAlignment="1">
      <alignment horizontal="center" vertical="center" wrapText="1"/>
      <protection/>
    </xf>
    <xf numFmtId="0" fontId="15" fillId="0" borderId="10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2" xfId="105" applyFont="1" applyFill="1" applyBorder="1" applyAlignment="1">
      <alignment horizontal="center" vertical="center"/>
      <protection/>
    </xf>
    <xf numFmtId="0" fontId="15" fillId="0" borderId="31" xfId="105" applyFont="1" applyFill="1" applyBorder="1" applyAlignment="1">
      <alignment horizontal="center" vertical="center"/>
      <protection/>
    </xf>
    <xf numFmtId="0" fontId="15" fillId="0" borderId="22" xfId="105" applyFont="1" applyFill="1" applyBorder="1" applyAlignment="1">
      <alignment horizontal="center" vertical="center"/>
      <protection/>
    </xf>
    <xf numFmtId="0" fontId="15" fillId="0" borderId="19" xfId="105" applyFont="1" applyFill="1" applyBorder="1" applyProtection="1">
      <alignment/>
      <protection locked="0"/>
    </xf>
    <xf numFmtId="0" fontId="15" fillId="0" borderId="32" xfId="105" applyFont="1" applyFill="1" applyBorder="1" applyAlignment="1">
      <alignment horizontal="center" vertical="center"/>
      <protection/>
    </xf>
    <xf numFmtId="0" fontId="15" fillId="0" borderId="30" xfId="105" applyFont="1" applyFill="1" applyBorder="1" applyProtection="1">
      <alignment/>
      <protection locked="0"/>
    </xf>
    <xf numFmtId="0" fontId="26" fillId="0" borderId="10" xfId="105" applyFont="1" applyFill="1" applyBorder="1" applyAlignment="1">
      <alignment horizontal="center" vertical="center"/>
      <protection/>
    </xf>
    <xf numFmtId="0" fontId="26" fillId="0" borderId="11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33" xfId="105" applyFont="1" applyFill="1" applyBorder="1" applyAlignment="1" applyProtection="1">
      <alignment horizontal="center" vertical="center" wrapText="1"/>
      <protection/>
    </xf>
    <xf numFmtId="0" fontId="49" fillId="0" borderId="22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34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0" fontId="44" fillId="0" borderId="13" xfId="105" applyFont="1" applyFill="1" applyBorder="1" applyAlignment="1" applyProtection="1">
      <alignment horizontal="center" vertical="center" wrapText="1"/>
      <protection/>
    </xf>
    <xf numFmtId="182" fontId="49" fillId="0" borderId="15" xfId="68" applyNumberFormat="1" applyFont="1" applyFill="1" applyBorder="1" applyAlignment="1" applyProtection="1">
      <alignment/>
      <protection locked="0"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15" xfId="105" applyFont="1" applyFill="1" applyBorder="1" applyAlignment="1" applyProtection="1">
      <alignment horizontal="center" vertical="center"/>
      <protection/>
    </xf>
    <xf numFmtId="3" fontId="33" fillId="0" borderId="19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58" fillId="20" borderId="18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58" fillId="20" borderId="19" xfId="108" applyFont="1" applyFill="1" applyBorder="1" applyAlignment="1">
      <alignment horizontal="left" vertical="center"/>
      <protection/>
    </xf>
    <xf numFmtId="3" fontId="58" fillId="20" borderId="19" xfId="108" applyNumberFormat="1" applyFont="1" applyFill="1" applyBorder="1" applyAlignment="1">
      <alignment horizontal="right" vertical="center"/>
      <protection/>
    </xf>
    <xf numFmtId="3" fontId="58" fillId="20" borderId="19" xfId="108" applyNumberFormat="1" applyFont="1" applyFill="1" applyBorder="1">
      <alignment/>
      <protection/>
    </xf>
    <xf numFmtId="3" fontId="58" fillId="20" borderId="20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35" xfId="108" applyNumberFormat="1" applyFont="1" applyFill="1" applyBorder="1" applyAlignment="1">
      <alignment horizontal="right" vertical="center"/>
      <protection/>
    </xf>
    <xf numFmtId="3" fontId="59" fillId="20" borderId="19" xfId="108" applyNumberFormat="1" applyFont="1" applyFill="1" applyBorder="1" applyAlignment="1">
      <alignment vertical="center"/>
      <protection/>
    </xf>
    <xf numFmtId="0" fontId="33" fillId="0" borderId="18" xfId="108" applyFont="1" applyBorder="1" applyAlignment="1">
      <alignment horizontal="left" vertical="center" wrapText="1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74" fillId="0" borderId="8" xfId="0" applyFont="1" applyBorder="1" applyAlignment="1">
      <alignment/>
    </xf>
    <xf numFmtId="0" fontId="74" fillId="0" borderId="8" xfId="0" applyFont="1" applyBorder="1" applyAlignment="1">
      <alignment wrapText="1"/>
    </xf>
    <xf numFmtId="3" fontId="74" fillId="0" borderId="8" xfId="0" applyNumberFormat="1" applyFont="1" applyBorder="1" applyAlignment="1">
      <alignment vertical="center"/>
    </xf>
    <xf numFmtId="182" fontId="15" fillId="0" borderId="36" xfId="68" applyNumberFormat="1" applyFont="1" applyFill="1" applyBorder="1" applyAlignment="1">
      <alignment vertical="center"/>
    </xf>
    <xf numFmtId="182" fontId="15" fillId="0" borderId="20" xfId="68" applyNumberFormat="1" applyFont="1" applyFill="1" applyBorder="1" applyAlignment="1">
      <alignment vertical="center"/>
    </xf>
    <xf numFmtId="182" fontId="15" fillId="0" borderId="19" xfId="68" applyNumberFormat="1" applyFont="1" applyFill="1" applyBorder="1" applyAlignment="1" applyProtection="1">
      <alignment vertical="center"/>
      <protection locked="0"/>
    </xf>
    <xf numFmtId="182" fontId="15" fillId="0" borderId="30" xfId="68" applyNumberFormat="1" applyFont="1" applyFill="1" applyBorder="1" applyAlignment="1" applyProtection="1">
      <alignment vertical="center"/>
      <protection locked="0"/>
    </xf>
    <xf numFmtId="182" fontId="26" fillId="0" borderId="11" xfId="105" applyNumberFormat="1" applyFont="1" applyFill="1" applyBorder="1" applyAlignment="1">
      <alignment vertical="center"/>
      <protection/>
    </xf>
    <xf numFmtId="182" fontId="26" fillId="0" borderId="12" xfId="105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0" fontId="34" fillId="20" borderId="37" xfId="101" applyFont="1" applyFill="1" applyBorder="1" applyAlignment="1">
      <alignment horizontal="center" vertical="center" wrapText="1"/>
      <protection/>
    </xf>
    <xf numFmtId="3" fontId="34" fillId="0" borderId="38" xfId="101" applyNumberFormat="1" applyFont="1" applyFill="1" applyBorder="1">
      <alignment/>
      <protection/>
    </xf>
    <xf numFmtId="4" fontId="34" fillId="0" borderId="39" xfId="101" applyNumberFormat="1" applyFont="1" applyFill="1" applyBorder="1">
      <alignment/>
      <protection/>
    </xf>
    <xf numFmtId="3" fontId="34" fillId="0" borderId="39" xfId="101" applyNumberFormat="1" applyFont="1" applyFill="1" applyBorder="1">
      <alignment/>
      <protection/>
    </xf>
    <xf numFmtId="3" fontId="33" fillId="0" borderId="39" xfId="98" applyNumberFormat="1" applyFont="1" applyFill="1" applyBorder="1" applyAlignment="1">
      <alignment horizontal="center" vertical="center"/>
      <protection/>
    </xf>
    <xf numFmtId="3" fontId="33" fillId="0" borderId="39" xfId="98" applyNumberFormat="1" applyFont="1" applyFill="1" applyBorder="1" applyAlignment="1">
      <alignment vertical="center"/>
      <protection/>
    </xf>
    <xf numFmtId="3" fontId="34" fillId="0" borderId="39" xfId="98" applyNumberFormat="1" applyFont="1" applyFill="1" applyBorder="1" applyAlignment="1">
      <alignment vertical="center"/>
      <protection/>
    </xf>
    <xf numFmtId="167" fontId="33" fillId="0" borderId="39" xfId="101" applyNumberFormat="1" applyFont="1" applyFill="1" applyBorder="1">
      <alignment/>
      <protection/>
    </xf>
    <xf numFmtId="3" fontId="33" fillId="0" borderId="40" xfId="98" applyNumberFormat="1" applyFont="1" applyFill="1" applyBorder="1" applyAlignment="1">
      <alignment vertical="center"/>
      <protection/>
    </xf>
    <xf numFmtId="3" fontId="33" fillId="0" borderId="18" xfId="98" applyNumberFormat="1" applyFont="1" applyFill="1" applyBorder="1" applyAlignment="1">
      <alignment vertical="center"/>
      <protection/>
    </xf>
    <xf numFmtId="3" fontId="34" fillId="0" borderId="37" xfId="101" applyNumberFormat="1" applyFont="1" applyFill="1" applyBorder="1">
      <alignment/>
      <protection/>
    </xf>
    <xf numFmtId="3" fontId="33" fillId="0" borderId="18" xfId="101" applyNumberFormat="1" applyFont="1" applyFill="1" applyBorder="1">
      <alignment/>
      <protection/>
    </xf>
    <xf numFmtId="4" fontId="33" fillId="0" borderId="41" xfId="101" applyNumberFormat="1" applyFont="1" applyFill="1" applyBorder="1">
      <alignment/>
      <protection/>
    </xf>
    <xf numFmtId="0" fontId="34" fillId="20" borderId="42" xfId="101" applyFont="1" applyFill="1" applyBorder="1" applyAlignment="1">
      <alignment horizontal="right" vertical="center" wrapText="1"/>
      <protection/>
    </xf>
    <xf numFmtId="0" fontId="34" fillId="20" borderId="43" xfId="101" applyFont="1" applyFill="1" applyBorder="1" applyAlignment="1">
      <alignment horizontal="center" vertical="center"/>
      <protection/>
    </xf>
    <xf numFmtId="3" fontId="34" fillId="0" borderId="44" xfId="101" applyNumberFormat="1" applyFont="1" applyFill="1" applyBorder="1">
      <alignment/>
      <protection/>
    </xf>
    <xf numFmtId="3" fontId="34" fillId="0" borderId="45" xfId="101" applyNumberFormat="1" applyFont="1" applyFill="1" applyBorder="1">
      <alignment/>
      <protection/>
    </xf>
    <xf numFmtId="3" fontId="33" fillId="0" borderId="45" xfId="98" applyNumberFormat="1" applyFont="1" applyFill="1" applyBorder="1" applyAlignment="1">
      <alignment vertical="center"/>
      <protection/>
    </xf>
    <xf numFmtId="3" fontId="34" fillId="0" borderId="45" xfId="98" applyNumberFormat="1" applyFont="1" applyFill="1" applyBorder="1" applyAlignment="1">
      <alignment vertical="center"/>
      <protection/>
    </xf>
    <xf numFmtId="3" fontId="41" fillId="0" borderId="45" xfId="98" applyNumberFormat="1" applyFont="1" applyFill="1" applyBorder="1" applyAlignment="1">
      <alignment vertical="center"/>
      <protection/>
    </xf>
    <xf numFmtId="3" fontId="33" fillId="0" borderId="45" xfId="101" applyNumberFormat="1" applyFont="1" applyFill="1" applyBorder="1">
      <alignment/>
      <protection/>
    </xf>
    <xf numFmtId="3" fontId="33" fillId="0" borderId="46" xfId="101" applyNumberFormat="1" applyFont="1" applyFill="1" applyBorder="1">
      <alignment/>
      <protection/>
    </xf>
    <xf numFmtId="3" fontId="33" fillId="0" borderId="20" xfId="101" applyNumberFormat="1" applyFont="1" applyFill="1" applyBorder="1">
      <alignment/>
      <protection/>
    </xf>
    <xf numFmtId="3" fontId="34" fillId="0" borderId="36" xfId="101" applyNumberFormat="1" applyFont="1" applyFill="1" applyBorder="1">
      <alignment/>
      <protection/>
    </xf>
    <xf numFmtId="3" fontId="33" fillId="0" borderId="47" xfId="98" applyNumberFormat="1" applyFont="1" applyFill="1" applyBorder="1" applyAlignment="1">
      <alignment vertical="center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5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33" xfId="100" applyFont="1" applyBorder="1" applyAlignment="1">
      <alignment vertical="center" wrapText="1"/>
      <protection/>
    </xf>
    <xf numFmtId="0" fontId="44" fillId="0" borderId="22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22" xfId="100" applyNumberFormat="1" applyFont="1" applyBorder="1" applyAlignment="1">
      <alignment horizontal="right"/>
      <protection/>
    </xf>
    <xf numFmtId="0" fontId="15" fillId="0" borderId="22" xfId="100" applyBorder="1">
      <alignment/>
      <protection/>
    </xf>
    <xf numFmtId="49" fontId="15" fillId="0" borderId="32" xfId="100" applyNumberFormat="1" applyFont="1" applyBorder="1" applyAlignment="1">
      <alignment horizontal="right"/>
      <protection/>
    </xf>
    <xf numFmtId="49" fontId="15" fillId="0" borderId="32" xfId="100" applyNumberFormat="1" applyBorder="1">
      <alignment/>
      <protection/>
    </xf>
    <xf numFmtId="49" fontId="15" fillId="0" borderId="30" xfId="100" applyNumberFormat="1" applyBorder="1">
      <alignment/>
      <protection/>
    </xf>
    <xf numFmtId="0" fontId="26" fillId="0" borderId="48" xfId="100" applyFont="1" applyBorder="1" applyAlignment="1">
      <alignment horizontal="left"/>
      <protection/>
    </xf>
    <xf numFmtId="0" fontId="26" fillId="0" borderId="34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27" fillId="0" borderId="0" xfId="103" applyFont="1">
      <alignment/>
      <protection/>
    </xf>
    <xf numFmtId="3" fontId="24" fillId="0" borderId="35" xfId="103" applyNumberFormat="1" applyFont="1" applyBorder="1" applyAlignment="1">
      <alignment horizontal="right"/>
      <protection/>
    </xf>
    <xf numFmtId="0" fontId="61" fillId="0" borderId="0" xfId="103" applyFont="1">
      <alignment/>
      <protection/>
    </xf>
    <xf numFmtId="0" fontId="24" fillId="0" borderId="41" xfId="103" applyFont="1" applyBorder="1" applyAlignment="1">
      <alignment horizontal="right"/>
      <protection/>
    </xf>
    <xf numFmtId="0" fontId="33" fillId="0" borderId="0" xfId="103" applyFont="1">
      <alignment/>
      <protection/>
    </xf>
    <xf numFmtId="0" fontId="27" fillId="0" borderId="49" xfId="0" applyFont="1" applyBorder="1" applyAlignment="1">
      <alignment wrapText="1"/>
    </xf>
    <xf numFmtId="0" fontId="40" fillId="20" borderId="50" xfId="108" applyFont="1" applyFill="1" applyBorder="1" applyAlignment="1">
      <alignment horizontal="center" vertical="center"/>
      <protection/>
    </xf>
    <xf numFmtId="0" fontId="40" fillId="20" borderId="51" xfId="108" applyFont="1" applyFill="1" applyBorder="1" applyAlignment="1">
      <alignment horizontal="center" vertical="center"/>
      <protection/>
    </xf>
    <xf numFmtId="0" fontId="29" fillId="0" borderId="52" xfId="0" applyFont="1" applyBorder="1" applyAlignment="1">
      <alignment horizontal="center" wrapText="1"/>
    </xf>
    <xf numFmtId="0" fontId="43" fillId="0" borderId="50" xfId="0" applyFont="1" applyBorder="1" applyAlignment="1">
      <alignment horizontal="center" wrapText="1"/>
    </xf>
    <xf numFmtId="0" fontId="24" fillId="0" borderId="53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53" xfId="0" applyFont="1" applyBorder="1" applyAlignment="1">
      <alignment wrapText="1"/>
    </xf>
    <xf numFmtId="0" fontId="28" fillId="0" borderId="54" xfId="0" applyFont="1" applyBorder="1" applyAlignment="1">
      <alignment wrapText="1"/>
    </xf>
    <xf numFmtId="0" fontId="31" fillId="0" borderId="50" xfId="0" applyFont="1" applyBorder="1" applyAlignment="1">
      <alignment wrapText="1"/>
    </xf>
    <xf numFmtId="0" fontId="25" fillId="0" borderId="5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3" fontId="24" fillId="0" borderId="42" xfId="0" applyNumberFormat="1" applyFont="1" applyBorder="1" applyAlignment="1">
      <alignment horizontal="right" wrapText="1"/>
    </xf>
    <xf numFmtId="3" fontId="28" fillId="0" borderId="56" xfId="0" applyNumberFormat="1" applyFont="1" applyBorder="1" applyAlignment="1">
      <alignment horizontal="right" wrapText="1"/>
    </xf>
    <xf numFmtId="3" fontId="1" fillId="0" borderId="56" xfId="0" applyNumberFormat="1" applyFont="1" applyBorder="1" applyAlignment="1">
      <alignment horizontal="right" wrapText="1"/>
    </xf>
    <xf numFmtId="0" fontId="1" fillId="0" borderId="56" xfId="0" applyFont="1" applyBorder="1" applyAlignment="1">
      <alignment wrapText="1"/>
    </xf>
    <xf numFmtId="3" fontId="24" fillId="0" borderId="56" xfId="0" applyNumberFormat="1" applyFont="1" applyBorder="1" applyAlignment="1">
      <alignment horizontal="right" wrapText="1"/>
    </xf>
    <xf numFmtId="3" fontId="28" fillId="0" borderId="42" xfId="0" applyNumberFormat="1" applyFont="1" applyBorder="1" applyAlignment="1">
      <alignment horizontal="right" wrapText="1"/>
    </xf>
    <xf numFmtId="0" fontId="28" fillId="0" borderId="56" xfId="0" applyFont="1" applyBorder="1" applyAlignment="1">
      <alignment wrapText="1"/>
    </xf>
    <xf numFmtId="0" fontId="24" fillId="0" borderId="56" xfId="0" applyFont="1" applyBorder="1" applyAlignment="1">
      <alignment wrapText="1"/>
    </xf>
    <xf numFmtId="3" fontId="31" fillId="0" borderId="56" xfId="0" applyNumberFormat="1" applyFont="1" applyBorder="1" applyAlignment="1">
      <alignment horizontal="right" wrapText="1"/>
    </xf>
    <xf numFmtId="3" fontId="28" fillId="0" borderId="43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24" fillId="0" borderId="57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58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8" fillId="0" borderId="56" xfId="0" applyFont="1" applyBorder="1" applyAlignment="1">
      <alignment horizontal="right" wrapText="1"/>
    </xf>
    <xf numFmtId="0" fontId="24" fillId="0" borderId="56" xfId="0" applyFont="1" applyBorder="1" applyAlignment="1">
      <alignment horizontal="right" wrapText="1"/>
    </xf>
    <xf numFmtId="0" fontId="25" fillId="0" borderId="57" xfId="0" applyFont="1" applyBorder="1" applyAlignment="1">
      <alignment horizontal="center" wrapText="1"/>
    </xf>
    <xf numFmtId="3" fontId="28" fillId="0" borderId="15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3" fontId="28" fillId="0" borderId="58" xfId="0" applyNumberFormat="1" applyFont="1" applyBorder="1" applyAlignment="1">
      <alignment horizontal="right" wrapText="1"/>
    </xf>
    <xf numFmtId="0" fontId="36" fillId="0" borderId="50" xfId="0" applyFont="1" applyBorder="1" applyAlignment="1">
      <alignment wrapText="1"/>
    </xf>
    <xf numFmtId="3" fontId="52" fillId="0" borderId="16" xfId="0" applyNumberFormat="1" applyFont="1" applyBorder="1" applyAlignment="1">
      <alignment horizontal="right" wrapText="1"/>
    </xf>
    <xf numFmtId="0" fontId="34" fillId="0" borderId="15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3" fontId="56" fillId="0" borderId="45" xfId="101" applyNumberFormat="1" applyFont="1" applyFill="1" applyBorder="1">
      <alignment/>
      <protection/>
    </xf>
    <xf numFmtId="3" fontId="56" fillId="0" borderId="45" xfId="98" applyNumberFormat="1" applyFont="1" applyFill="1" applyBorder="1" applyAlignment="1">
      <alignment vertical="center"/>
      <protection/>
    </xf>
    <xf numFmtId="3" fontId="33" fillId="0" borderId="59" xfId="98" applyNumberFormat="1" applyFont="1" applyFill="1" applyBorder="1" applyAlignment="1">
      <alignment vertical="center"/>
      <protection/>
    </xf>
    <xf numFmtId="4" fontId="34" fillId="0" borderId="60" xfId="101" applyNumberFormat="1" applyFont="1" applyFill="1" applyBorder="1">
      <alignment/>
      <protection/>
    </xf>
    <xf numFmtId="167" fontId="33" fillId="0" borderId="22" xfId="98" applyNumberFormat="1" applyFont="1" applyBorder="1" applyAlignment="1">
      <alignment vertical="center"/>
      <protection/>
    </xf>
    <xf numFmtId="0" fontId="59" fillId="20" borderId="30" xfId="104" applyFont="1" applyFill="1" applyBorder="1">
      <alignment/>
      <protection/>
    </xf>
    <xf numFmtId="3" fontId="59" fillId="20" borderId="61" xfId="98" applyNumberFormat="1" applyFont="1" applyFill="1" applyBorder="1" applyAlignment="1">
      <alignment vertical="center"/>
      <protection/>
    </xf>
    <xf numFmtId="3" fontId="59" fillId="20" borderId="41" xfId="101" applyNumberFormat="1" applyFont="1" applyFill="1" applyBorder="1">
      <alignment/>
      <protection/>
    </xf>
    <xf numFmtId="3" fontId="42" fillId="0" borderId="12" xfId="108" applyNumberFormat="1" applyFont="1" applyBorder="1">
      <alignment/>
      <protection/>
    </xf>
    <xf numFmtId="180" fontId="49" fillId="0" borderId="1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6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3" xfId="106" applyNumberFormat="1" applyFont="1" applyFill="1" applyBorder="1" applyAlignment="1" applyProtection="1">
      <alignment horizontal="center" vertical="center" wrapTex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6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6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16" xfId="106" applyNumberFormat="1" applyFont="1" applyFill="1" applyBorder="1" applyAlignment="1" applyProtection="1">
      <alignment horizontal="center"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180" fontId="49" fillId="0" borderId="4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6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6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6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58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6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4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5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left" vertical="center" wrapText="1" indent="1"/>
      <protection locked="0"/>
    </xf>
    <xf numFmtId="0" fontId="38" fillId="20" borderId="35" xfId="99" applyFont="1" applyFill="1" applyBorder="1" applyAlignment="1">
      <alignment horizontal="center" vertical="center" wrapText="1"/>
      <protection/>
    </xf>
    <xf numFmtId="0" fontId="1" fillId="0" borderId="35" xfId="99" applyFont="1" applyBorder="1">
      <alignment/>
      <protection/>
    </xf>
    <xf numFmtId="0" fontId="1" fillId="0" borderId="35" xfId="99" applyFont="1" applyBorder="1" applyAlignment="1">
      <alignment horizontal="center"/>
      <protection/>
    </xf>
    <xf numFmtId="3" fontId="39" fillId="0" borderId="24" xfId="99" applyNumberFormat="1" applyFont="1" applyBorder="1">
      <alignment/>
      <protection/>
    </xf>
    <xf numFmtId="0" fontId="40" fillId="20" borderId="11" xfId="99" applyFont="1" applyFill="1" applyBorder="1" applyAlignment="1">
      <alignment horizontal="center" vertical="center"/>
      <protection/>
    </xf>
    <xf numFmtId="0" fontId="40" fillId="20" borderId="64" xfId="99" applyFont="1" applyFill="1" applyBorder="1" applyAlignment="1">
      <alignment horizontal="center" vertical="center"/>
      <protection/>
    </xf>
    <xf numFmtId="0" fontId="39" fillId="0" borderId="37" xfId="99" applyFont="1" applyBorder="1">
      <alignment/>
      <protection/>
    </xf>
    <xf numFmtId="3" fontId="33" fillId="0" borderId="18" xfId="99" applyNumberFormat="1" applyFont="1" applyBorder="1">
      <alignment/>
      <protection/>
    </xf>
    <xf numFmtId="0" fontId="40" fillId="20" borderId="13" xfId="99" applyFont="1" applyFill="1" applyBorder="1" applyAlignment="1">
      <alignment horizontal="center" vertical="center"/>
      <protection/>
    </xf>
    <xf numFmtId="0" fontId="40" fillId="0" borderId="14" xfId="99" applyFont="1" applyBorder="1" applyAlignment="1">
      <alignment horizontal="left"/>
      <protection/>
    </xf>
    <xf numFmtId="0" fontId="39" fillId="0" borderId="15" xfId="99" applyFont="1" applyBorder="1" applyAlignment="1">
      <alignment horizontal="left" vertical="distributed"/>
      <protection/>
    </xf>
    <xf numFmtId="0" fontId="33" fillId="0" borderId="15" xfId="99" applyFont="1" applyBorder="1" applyAlignment="1">
      <alignment horizontal="left" wrapText="1"/>
      <protection/>
    </xf>
    <xf numFmtId="0" fontId="39" fillId="0" borderId="15" xfId="99" applyFont="1" applyBorder="1" applyAlignment="1">
      <alignment horizontal="left"/>
      <protection/>
    </xf>
    <xf numFmtId="0" fontId="40" fillId="20" borderId="65" xfId="99" applyFont="1" applyFill="1" applyBorder="1" applyAlignment="1">
      <alignment horizontal="center" vertical="center"/>
      <protection/>
    </xf>
    <xf numFmtId="3" fontId="39" fillId="0" borderId="66" xfId="99" applyNumberFormat="1" applyFont="1" applyBorder="1">
      <alignment/>
      <protection/>
    </xf>
    <xf numFmtId="3" fontId="33" fillId="0" borderId="35" xfId="99" applyNumberFormat="1" applyFont="1" applyBorder="1">
      <alignment/>
      <protection/>
    </xf>
    <xf numFmtId="0" fontId="39" fillId="0" borderId="14" xfId="99" applyFont="1" applyBorder="1">
      <alignment/>
      <protection/>
    </xf>
    <xf numFmtId="3" fontId="40" fillId="0" borderId="15" xfId="99" applyNumberFormat="1" applyFont="1" applyBorder="1">
      <alignment/>
      <protection/>
    </xf>
    <xf numFmtId="0" fontId="1" fillId="0" borderId="50" xfId="99" applyFont="1" applyBorder="1">
      <alignment/>
      <protection/>
    </xf>
    <xf numFmtId="0" fontId="40" fillId="0" borderId="13" xfId="99" applyFont="1" applyBorder="1" applyAlignment="1">
      <alignment horizontal="left"/>
      <protection/>
    </xf>
    <xf numFmtId="3" fontId="1" fillId="0" borderId="64" xfId="99" applyNumberFormat="1" applyFont="1" applyBorder="1">
      <alignment/>
      <protection/>
    </xf>
    <xf numFmtId="3" fontId="1" fillId="0" borderId="11" xfId="99" applyNumberFormat="1" applyFont="1" applyBorder="1">
      <alignment/>
      <protection/>
    </xf>
    <xf numFmtId="3" fontId="1" fillId="0" borderId="65" xfId="99" applyNumberFormat="1" applyFont="1" applyBorder="1">
      <alignment/>
      <protection/>
    </xf>
    <xf numFmtId="0" fontId="1" fillId="0" borderId="13" xfId="99" applyFont="1" applyBorder="1">
      <alignment/>
      <protection/>
    </xf>
    <xf numFmtId="0" fontId="26" fillId="0" borderId="50" xfId="106" applyFont="1" applyFill="1" applyBorder="1" applyAlignment="1">
      <alignment horizontal="center" vertical="center" wrapText="1"/>
      <protection/>
    </xf>
    <xf numFmtId="0" fontId="15" fillId="0" borderId="67" xfId="106" applyFont="1" applyFill="1" applyBorder="1" applyAlignment="1">
      <alignment horizontal="center" vertical="center" wrapText="1"/>
      <protection/>
    </xf>
    <xf numFmtId="0" fontId="15" fillId="0" borderId="23" xfId="106" applyFont="1" applyFill="1" applyBorder="1" applyAlignment="1">
      <alignment horizontal="center" vertical="center" wrapText="1"/>
      <protection/>
    </xf>
    <xf numFmtId="0" fontId="15" fillId="0" borderId="54" xfId="106" applyFont="1" applyFill="1" applyBorder="1" applyAlignment="1">
      <alignment horizontal="center" vertical="center" wrapText="1"/>
      <protection/>
    </xf>
    <xf numFmtId="0" fontId="26" fillId="0" borderId="50" xfId="106" applyFont="1" applyFill="1" applyBorder="1" applyAlignment="1">
      <alignment horizontal="center" vertical="center" wrapText="1"/>
      <protection/>
    </xf>
    <xf numFmtId="0" fontId="26" fillId="0" borderId="13" xfId="106" applyFont="1" applyFill="1" applyBorder="1" applyAlignment="1" applyProtection="1">
      <alignment horizontal="center" vertical="center" wrapText="1"/>
      <protection/>
    </xf>
    <xf numFmtId="0" fontId="1" fillId="0" borderId="14" xfId="106" applyFont="1" applyFill="1" applyBorder="1" applyAlignment="1" applyProtection="1">
      <alignment horizontal="left" vertical="center" wrapText="1" indent="1"/>
      <protection/>
    </xf>
    <xf numFmtId="0" fontId="1" fillId="0" borderId="15" xfId="106" applyFont="1" applyFill="1" applyBorder="1" applyAlignment="1" applyProtection="1">
      <alignment horizontal="left" vertical="center" wrapText="1" indent="1"/>
      <protection/>
    </xf>
    <xf numFmtId="0" fontId="1" fillId="0" borderId="15" xfId="106" applyFont="1" applyFill="1" applyBorder="1" applyAlignment="1" applyProtection="1">
      <alignment horizontal="left" vertical="center" wrapText="1" indent="8"/>
      <protection/>
    </xf>
    <xf numFmtId="0" fontId="15" fillId="0" borderId="14" xfId="106" applyFont="1" applyFill="1" applyBorder="1" applyAlignment="1" applyProtection="1">
      <alignment vertical="center" wrapText="1"/>
      <protection locked="0"/>
    </xf>
    <xf numFmtId="0" fontId="15" fillId="0" borderId="15" xfId="106" applyFont="1" applyFill="1" applyBorder="1" applyAlignment="1" applyProtection="1">
      <alignment vertical="center" wrapText="1"/>
      <protection locked="0"/>
    </xf>
    <xf numFmtId="0" fontId="15" fillId="0" borderId="68" xfId="106" applyFont="1" applyFill="1" applyBorder="1" applyAlignment="1" applyProtection="1">
      <alignment vertical="center" wrapText="1"/>
      <protection locked="0"/>
    </xf>
    <xf numFmtId="0" fontId="26" fillId="0" borderId="69" xfId="106" applyFont="1" applyFill="1" applyBorder="1" applyAlignment="1" applyProtection="1">
      <alignment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182" fontId="15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56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6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70" xfId="106" applyNumberFormat="1" applyFont="1" applyFill="1" applyBorder="1" applyAlignment="1" applyProtection="1">
      <alignment horizontal="right" vertical="center" wrapText="1" indent="1"/>
      <protection locked="0"/>
    </xf>
    <xf numFmtId="1" fontId="26" fillId="0" borderId="71" xfId="106" applyNumberFormat="1" applyFont="1" applyFill="1" applyBorder="1" applyAlignment="1" applyProtection="1">
      <alignment vertical="center" wrapText="1"/>
      <protection/>
    </xf>
    <xf numFmtId="182" fontId="15" fillId="0" borderId="15" xfId="68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15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68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69" xfId="106" applyNumberFormat="1" applyFont="1" applyFill="1" applyBorder="1" applyAlignment="1" applyProtection="1">
      <alignment vertical="center" wrapText="1"/>
      <protection/>
    </xf>
    <xf numFmtId="180" fontId="44" fillId="0" borderId="50" xfId="106" applyNumberFormat="1" applyFont="1" applyFill="1" applyBorder="1" applyAlignment="1" applyProtection="1">
      <alignment horizontal="center" vertical="center" wrapText="1"/>
      <protection/>
    </xf>
    <xf numFmtId="180" fontId="44" fillId="0" borderId="53" xfId="106" applyNumberFormat="1" applyFont="1" applyFill="1" applyBorder="1" applyAlignment="1" applyProtection="1">
      <alignment horizontal="center" vertical="center" wrapText="1"/>
      <protection/>
    </xf>
    <xf numFmtId="180" fontId="44" fillId="0" borderId="23" xfId="106" applyNumberFormat="1" applyFont="1" applyFill="1" applyBorder="1" applyAlignment="1" applyProtection="1">
      <alignment horizontal="center" vertical="center" wrapText="1"/>
      <protection/>
    </xf>
    <xf numFmtId="180" fontId="44" fillId="0" borderId="13" xfId="106" applyNumberFormat="1" applyFont="1" applyFill="1" applyBorder="1" applyAlignment="1" applyProtection="1">
      <alignment horizontal="center" vertical="center" wrapText="1"/>
      <protection/>
    </xf>
    <xf numFmtId="180" fontId="44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54" xfId="106" applyNumberFormat="1" applyFont="1" applyFill="1" applyBorder="1" applyAlignment="1" applyProtection="1">
      <alignment horizontal="center" vertical="center" wrapText="1"/>
      <protection/>
    </xf>
    <xf numFmtId="180" fontId="49" fillId="0" borderId="58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51" xfId="106" applyNumberFormat="1" applyFont="1" applyFill="1" applyBorder="1" applyAlignment="1" applyProtection="1">
      <alignment horizontal="center" vertical="center" wrapText="1"/>
      <protection/>
    </xf>
    <xf numFmtId="182" fontId="49" fillId="0" borderId="25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26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17" xfId="68" applyNumberFormat="1" applyFont="1" applyFill="1" applyBorder="1" applyAlignment="1" applyProtection="1">
      <alignment horizontal="center" vertical="center" wrapText="1"/>
      <protection locked="0"/>
    </xf>
    <xf numFmtId="182" fontId="15" fillId="0" borderId="26" xfId="68" applyNumberFormat="1" applyFont="1" applyFill="1" applyBorder="1" applyAlignment="1" applyProtection="1">
      <alignment horizontal="center" vertical="center" wrapText="1"/>
      <protection locked="0"/>
    </xf>
    <xf numFmtId="182" fontId="70" fillId="25" borderId="65" xfId="68" applyNumberFormat="1" applyFont="1" applyFill="1" applyBorder="1" applyAlignment="1" applyProtection="1">
      <alignment horizontal="left" vertical="center" wrapText="1" indent="2"/>
      <protection/>
    </xf>
    <xf numFmtId="182" fontId="49" fillId="0" borderId="14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4" fillId="0" borderId="15" xfId="68" applyNumberFormat="1" applyFont="1" applyFill="1" applyBorder="1" applyAlignment="1" applyProtection="1">
      <alignment vertical="center" wrapText="1"/>
      <protection/>
    </xf>
    <xf numFmtId="182" fontId="49" fillId="0" borderId="15" xfId="68" applyNumberFormat="1" applyFont="1" applyFill="1" applyBorder="1" applyAlignment="1" applyProtection="1">
      <alignment vertical="center" wrapText="1"/>
      <protection locked="0"/>
    </xf>
    <xf numFmtId="182" fontId="49" fillId="0" borderId="15" xfId="68" applyNumberFormat="1" applyFont="1" applyFill="1" applyBorder="1" applyAlignment="1" applyProtection="1">
      <alignment vertical="center" wrapText="1"/>
      <protection/>
    </xf>
    <xf numFmtId="182" fontId="49" fillId="0" borderId="58" xfId="68" applyNumberFormat="1" applyFont="1" applyFill="1" applyBorder="1" applyAlignment="1" applyProtection="1">
      <alignment vertical="center" wrapText="1"/>
      <protection/>
    </xf>
    <xf numFmtId="182" fontId="70" fillId="0" borderId="13" xfId="68" applyNumberFormat="1" applyFont="1" applyFill="1" applyBorder="1" applyAlignment="1" applyProtection="1">
      <alignment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8" fillId="0" borderId="11" xfId="106" applyNumberFormat="1" applyFont="1" applyFill="1" applyBorder="1" applyAlignment="1" applyProtection="1">
      <alignment horizontal="center" vertical="center"/>
      <protection/>
    </xf>
    <xf numFmtId="180" fontId="48" fillId="0" borderId="12" xfId="106" applyNumberFormat="1" applyFont="1" applyFill="1" applyBorder="1" applyAlignment="1" applyProtection="1">
      <alignment horizontal="center" vertical="center"/>
      <protection/>
    </xf>
    <xf numFmtId="182" fontId="49" fillId="0" borderId="25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4" fillId="0" borderId="17" xfId="68" applyNumberFormat="1" applyFont="1" applyFill="1" applyBorder="1" applyAlignment="1" applyProtection="1">
      <alignment vertical="center" wrapText="1"/>
      <protection/>
    </xf>
    <xf numFmtId="182" fontId="49" fillId="0" borderId="17" xfId="68" applyNumberFormat="1" applyFont="1" applyFill="1" applyBorder="1" applyAlignment="1" applyProtection="1">
      <alignment vertical="center" wrapText="1"/>
      <protection locked="0"/>
    </xf>
    <xf numFmtId="182" fontId="49" fillId="0" borderId="17" xfId="68" applyNumberFormat="1" applyFont="1" applyFill="1" applyBorder="1" applyAlignment="1" applyProtection="1">
      <alignment vertical="center" wrapText="1"/>
      <protection/>
    </xf>
    <xf numFmtId="182" fontId="49" fillId="0" borderId="26" xfId="68" applyNumberFormat="1" applyFont="1" applyFill="1" applyBorder="1" applyAlignment="1" applyProtection="1">
      <alignment vertical="center" wrapText="1"/>
      <protection locked="0"/>
    </xf>
    <xf numFmtId="182" fontId="70" fillId="0" borderId="51" xfId="68" applyNumberFormat="1" applyFont="1" applyFill="1" applyBorder="1" applyAlignment="1" applyProtection="1">
      <alignment vertical="center" wrapText="1"/>
      <protection/>
    </xf>
    <xf numFmtId="182" fontId="49" fillId="0" borderId="72" xfId="68" applyNumberFormat="1" applyFont="1" applyFill="1" applyBorder="1" applyAlignment="1" applyProtection="1">
      <alignment vertical="center" wrapText="1"/>
      <protection/>
    </xf>
    <xf numFmtId="182" fontId="49" fillId="0" borderId="58" xfId="68" applyNumberFormat="1" applyFont="1" applyFill="1" applyBorder="1" applyAlignment="1" applyProtection="1">
      <alignment vertical="center" wrapText="1"/>
      <protection locked="0"/>
    </xf>
    <xf numFmtId="182" fontId="49" fillId="0" borderId="42" xfId="68" applyNumberFormat="1" applyFont="1" applyFill="1" applyBorder="1" applyAlignment="1" applyProtection="1">
      <alignment vertical="center" wrapText="1"/>
      <protection/>
    </xf>
    <xf numFmtId="182" fontId="49" fillId="0" borderId="56" xfId="68" applyNumberFormat="1" applyFont="1" applyFill="1" applyBorder="1" applyAlignment="1" applyProtection="1">
      <alignment vertical="center" wrapText="1"/>
      <protection/>
    </xf>
    <xf numFmtId="182" fontId="44" fillId="0" borderId="56" xfId="68" applyNumberFormat="1" applyFont="1" applyFill="1" applyBorder="1" applyAlignment="1" applyProtection="1">
      <alignment vertical="center" wrapText="1"/>
      <protection/>
    </xf>
    <xf numFmtId="182" fontId="49" fillId="0" borderId="56" xfId="68" applyNumberFormat="1" applyFont="1" applyFill="1" applyBorder="1" applyAlignment="1" applyProtection="1">
      <alignment vertical="center" wrapText="1"/>
      <protection/>
    </xf>
    <xf numFmtId="182" fontId="49" fillId="0" borderId="43" xfId="68" applyNumberFormat="1" applyFont="1" applyFill="1" applyBorder="1" applyAlignment="1" applyProtection="1">
      <alignment vertical="center" wrapText="1"/>
      <protection/>
    </xf>
    <xf numFmtId="182" fontId="70" fillId="0" borderId="16" xfId="68" applyNumberFormat="1" applyFont="1" applyFill="1" applyBorder="1" applyAlignment="1" applyProtection="1">
      <alignment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0" fontId="49" fillId="0" borderId="14" xfId="105" applyFont="1" applyFill="1" applyBorder="1" applyAlignment="1" applyProtection="1">
      <alignment horizontal="center" vertical="center"/>
      <protection/>
    </xf>
    <xf numFmtId="182" fontId="49" fillId="0" borderId="66" xfId="68" applyNumberFormat="1" applyFont="1" applyFill="1" applyBorder="1" applyAlignment="1" applyProtection="1">
      <alignment/>
      <protection locked="0"/>
    </xf>
    <xf numFmtId="182" fontId="49" fillId="0" borderId="25" xfId="68" applyNumberFormat="1" applyFont="1" applyFill="1" applyBorder="1" applyAlignment="1" applyProtection="1">
      <alignment/>
      <protection locked="0"/>
    </xf>
    <xf numFmtId="0" fontId="49" fillId="0" borderId="13" xfId="105" applyFont="1" applyFill="1" applyBorder="1" applyAlignment="1" applyProtection="1">
      <alignment horizontal="center" vertical="center"/>
      <protection/>
    </xf>
    <xf numFmtId="0" fontId="49" fillId="0" borderId="31" xfId="105" applyFont="1" applyFill="1" applyBorder="1" applyAlignment="1" applyProtection="1">
      <alignment horizontal="left"/>
      <protection/>
    </xf>
    <xf numFmtId="182" fontId="49" fillId="0" borderId="42" xfId="68" applyNumberFormat="1" applyFont="1" applyFill="1" applyBorder="1" applyAlignment="1" applyProtection="1">
      <alignment/>
      <protection locked="0"/>
    </xf>
    <xf numFmtId="0" fontId="49" fillId="0" borderId="58" xfId="105" applyFont="1" applyFill="1" applyBorder="1" applyAlignment="1" applyProtection="1">
      <alignment horizontal="center" vertical="center"/>
      <protection/>
    </xf>
    <xf numFmtId="182" fontId="49" fillId="0" borderId="58" xfId="68" applyNumberFormat="1" applyFont="1" applyFill="1" applyBorder="1" applyAlignment="1" applyProtection="1">
      <alignment/>
      <protection locked="0"/>
    </xf>
    <xf numFmtId="0" fontId="48" fillId="0" borderId="10" xfId="105" applyFont="1" applyFill="1" applyBorder="1" applyAlignment="1" applyProtection="1">
      <alignment/>
      <protection/>
    </xf>
    <xf numFmtId="0" fontId="48" fillId="0" borderId="65" xfId="105" applyFont="1" applyFill="1" applyBorder="1" applyAlignment="1" applyProtection="1">
      <alignment/>
      <protection/>
    </xf>
    <xf numFmtId="0" fontId="48" fillId="0" borderId="51" xfId="105" applyFont="1" applyFill="1" applyBorder="1" applyAlignment="1" applyProtection="1">
      <alignment/>
      <protection/>
    </xf>
    <xf numFmtId="182" fontId="44" fillId="0" borderId="13" xfId="68" applyNumberFormat="1" applyFont="1" applyFill="1" applyBorder="1" applyAlignment="1" applyProtection="1">
      <alignment/>
      <protection/>
    </xf>
    <xf numFmtId="0" fontId="26" fillId="0" borderId="73" xfId="100" applyFont="1" applyBorder="1" applyAlignment="1">
      <alignment horizontal="center" vertical="center" wrapText="1"/>
      <protection/>
    </xf>
    <xf numFmtId="0" fontId="44" fillId="0" borderId="35" xfId="100" applyFont="1" applyBorder="1" applyAlignment="1">
      <alignment horizontal="center"/>
      <protection/>
    </xf>
    <xf numFmtId="49" fontId="15" fillId="0" borderId="35" xfId="100" applyNumberFormat="1" applyFont="1" applyBorder="1" applyAlignment="1">
      <alignment horizontal="right"/>
      <protection/>
    </xf>
    <xf numFmtId="49" fontId="15" fillId="0" borderId="74" xfId="100" applyNumberFormat="1" applyFont="1" applyBorder="1" applyAlignment="1">
      <alignment horizontal="right"/>
      <protection/>
    </xf>
    <xf numFmtId="0" fontId="15" fillId="0" borderId="15" xfId="100" applyFont="1" applyBorder="1" applyAlignment="1">
      <alignment horizontal="left"/>
      <protection/>
    </xf>
    <xf numFmtId="180" fontId="15" fillId="0" borderId="15" xfId="100" applyNumberFormat="1" applyFont="1" applyFill="1" applyBorder="1" applyAlignment="1" applyProtection="1">
      <alignment horizontal="left" vertical="center" wrapText="1" indent="1"/>
      <protection locked="0"/>
    </xf>
    <xf numFmtId="180" fontId="15" fillId="0" borderId="68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7" xfId="100" applyNumberFormat="1" applyFont="1" applyBorder="1">
      <alignment/>
      <protection/>
    </xf>
    <xf numFmtId="3" fontId="15" fillId="0" borderId="26" xfId="100" applyNumberFormat="1" applyFont="1" applyBorder="1">
      <alignment/>
      <protection/>
    </xf>
    <xf numFmtId="3" fontId="15" fillId="0" borderId="17" xfId="100" applyNumberFormat="1" applyFont="1" applyFill="1" applyBorder="1" applyAlignment="1" applyProtection="1">
      <alignment vertical="center" wrapText="1"/>
      <protection locked="0"/>
    </xf>
    <xf numFmtId="3" fontId="15" fillId="0" borderId="75" xfId="100" applyNumberFormat="1" applyFont="1" applyFill="1" applyBorder="1" applyAlignment="1" applyProtection="1">
      <alignment vertical="center" wrapText="1"/>
      <protection locked="0"/>
    </xf>
    <xf numFmtId="3" fontId="15" fillId="0" borderId="56" xfId="100" applyNumberFormat="1" applyFont="1" applyBorder="1">
      <alignment/>
      <protection/>
    </xf>
    <xf numFmtId="3" fontId="15" fillId="0" borderId="56" xfId="100" applyNumberFormat="1" applyFont="1" applyFill="1" applyBorder="1" applyAlignment="1" applyProtection="1">
      <alignment vertical="center" wrapText="1"/>
      <protection locked="0"/>
    </xf>
    <xf numFmtId="3" fontId="15" fillId="0" borderId="70" xfId="100" applyNumberFormat="1" applyFont="1" applyBorder="1">
      <alignment/>
      <protection/>
    </xf>
    <xf numFmtId="0" fontId="15" fillId="0" borderId="15" xfId="100" applyFont="1" applyBorder="1">
      <alignment/>
      <protection/>
    </xf>
    <xf numFmtId="0" fontId="15" fillId="0" borderId="15" xfId="100" applyFont="1" applyBorder="1" applyAlignment="1">
      <alignment vertical="center" wrapText="1"/>
      <protection/>
    </xf>
    <xf numFmtId="0" fontId="15" fillId="0" borderId="58" xfId="100" applyFont="1" applyBorder="1">
      <alignment/>
      <protection/>
    </xf>
    <xf numFmtId="0" fontId="15" fillId="0" borderId="68" xfId="100" applyFont="1" applyBorder="1">
      <alignment/>
      <protection/>
    </xf>
    <xf numFmtId="0" fontId="26" fillId="0" borderId="57" xfId="100" applyFont="1" applyBorder="1" applyAlignment="1">
      <alignment horizontal="center" vertical="center" wrapText="1"/>
      <protection/>
    </xf>
    <xf numFmtId="0" fontId="26" fillId="0" borderId="55" xfId="100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justify"/>
    </xf>
    <xf numFmtId="3" fontId="15" fillId="0" borderId="25" xfId="100" applyNumberFormat="1" applyFont="1" applyBorder="1">
      <alignment/>
      <protection/>
    </xf>
    <xf numFmtId="3" fontId="15" fillId="0" borderId="42" xfId="100" applyNumberFormat="1" applyFont="1" applyBorder="1">
      <alignment/>
      <protection/>
    </xf>
    <xf numFmtId="0" fontId="44" fillId="0" borderId="13" xfId="100" applyFont="1" applyBorder="1" applyAlignment="1">
      <alignment horizontal="center"/>
      <protection/>
    </xf>
    <xf numFmtId="0" fontId="44" fillId="0" borderId="51" xfId="100" applyFont="1" applyBorder="1" applyAlignment="1">
      <alignment horizontal="center"/>
      <protection/>
    </xf>
    <xf numFmtId="0" fontId="44" fillId="0" borderId="16" xfId="100" applyFont="1" applyBorder="1" applyAlignment="1">
      <alignment horizontal="center"/>
      <protection/>
    </xf>
    <xf numFmtId="0" fontId="26" fillId="0" borderId="69" xfId="100" applyFont="1" applyBorder="1" applyAlignment="1">
      <alignment horizontal="left"/>
      <protection/>
    </xf>
    <xf numFmtId="3" fontId="24" fillId="0" borderId="74" xfId="103" applyNumberFormat="1" applyFont="1" applyBorder="1" applyAlignment="1">
      <alignment horizontal="right"/>
      <protection/>
    </xf>
    <xf numFmtId="0" fontId="24" fillId="21" borderId="64" xfId="103" applyFont="1" applyFill="1" applyBorder="1" applyAlignment="1">
      <alignment horizontal="right"/>
      <protection/>
    </xf>
    <xf numFmtId="3" fontId="24" fillId="21" borderId="65" xfId="103" applyNumberFormat="1" applyFont="1" applyFill="1" applyBorder="1" applyAlignment="1">
      <alignment horizontal="right"/>
      <protection/>
    </xf>
    <xf numFmtId="0" fontId="24" fillId="0" borderId="23" xfId="103" applyFont="1" applyBorder="1" applyAlignment="1">
      <alignment horizontal="center"/>
      <protection/>
    </xf>
    <xf numFmtId="0" fontId="24" fillId="0" borderId="54" xfId="103" applyFont="1" applyBorder="1" applyAlignment="1">
      <alignment horizontal="center"/>
      <protection/>
    </xf>
    <xf numFmtId="0" fontId="27" fillId="21" borderId="50" xfId="103" applyFont="1" applyFill="1" applyBorder="1" applyAlignment="1">
      <alignment horizontal="center"/>
      <protection/>
    </xf>
    <xf numFmtId="0" fontId="27" fillId="0" borderId="18" xfId="103" applyFont="1" applyBorder="1" applyAlignment="1">
      <alignment horizontal="right"/>
      <protection/>
    </xf>
    <xf numFmtId="0" fontId="27" fillId="0" borderId="57" xfId="103" applyFont="1" applyBorder="1">
      <alignment/>
      <protection/>
    </xf>
    <xf numFmtId="0" fontId="24" fillId="0" borderId="14" xfId="103" applyFont="1" applyBorder="1" applyAlignment="1">
      <alignment horizontal="left"/>
      <protection/>
    </xf>
    <xf numFmtId="0" fontId="24" fillId="0" borderId="58" xfId="103" applyFont="1" applyBorder="1" applyAlignment="1">
      <alignment horizontal="left"/>
      <protection/>
    </xf>
    <xf numFmtId="0" fontId="24" fillId="21" borderId="13" xfId="103" applyFont="1" applyFill="1" applyBorder="1" applyAlignment="1">
      <alignment horizontal="left"/>
      <protection/>
    </xf>
    <xf numFmtId="0" fontId="27" fillId="0" borderId="15" xfId="103" applyFont="1" applyBorder="1" applyAlignment="1">
      <alignment horizontal="center"/>
      <protection/>
    </xf>
    <xf numFmtId="0" fontId="27" fillId="0" borderId="58" xfId="103" applyFont="1" applyBorder="1" applyAlignment="1">
      <alignment horizontal="center"/>
      <protection/>
    </xf>
    <xf numFmtId="0" fontId="27" fillId="21" borderId="13" xfId="103" applyFont="1" applyFill="1" applyBorder="1" applyAlignment="1">
      <alignment horizontal="center"/>
      <protection/>
    </xf>
    <xf numFmtId="0" fontId="28" fillId="0" borderId="43" xfId="0" applyFont="1" applyBorder="1" applyAlignment="1">
      <alignment wrapText="1"/>
    </xf>
    <xf numFmtId="0" fontId="24" fillId="0" borderId="50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54" xfId="0" applyFont="1" applyBorder="1" applyAlignment="1">
      <alignment wrapText="1"/>
    </xf>
    <xf numFmtId="0" fontId="24" fillId="0" borderId="58" xfId="0" applyFont="1" applyBorder="1" applyAlignment="1">
      <alignment wrapText="1"/>
    </xf>
    <xf numFmtId="3" fontId="24" fillId="0" borderId="43" xfId="0" applyNumberFormat="1" applyFont="1" applyBorder="1" applyAlignment="1">
      <alignment horizontal="right" wrapText="1"/>
    </xf>
    <xf numFmtId="3" fontId="24" fillId="0" borderId="58" xfId="0" applyNumberFormat="1" applyFont="1" applyBorder="1" applyAlignment="1">
      <alignment horizontal="right" wrapText="1"/>
    </xf>
    <xf numFmtId="0" fontId="36" fillId="0" borderId="5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1" fillId="0" borderId="74" xfId="99" applyFont="1" applyBorder="1" applyAlignment="1">
      <alignment horizontal="center"/>
      <protection/>
    </xf>
    <xf numFmtId="0" fontId="39" fillId="0" borderId="58" xfId="99" applyFont="1" applyBorder="1" applyAlignment="1">
      <alignment horizontal="left" wrapText="1"/>
      <protection/>
    </xf>
    <xf numFmtId="3" fontId="33" fillId="0" borderId="41" xfId="99" applyNumberFormat="1" applyFont="1" applyBorder="1">
      <alignment/>
      <protection/>
    </xf>
    <xf numFmtId="3" fontId="33" fillId="0" borderId="30" xfId="99" applyNumberFormat="1" applyFont="1" applyBorder="1">
      <alignment/>
      <protection/>
    </xf>
    <xf numFmtId="3" fontId="40" fillId="0" borderId="58" xfId="99" applyNumberFormat="1" applyFont="1" applyBorder="1">
      <alignment/>
      <protection/>
    </xf>
    <xf numFmtId="0" fontId="62" fillId="0" borderId="50" xfId="99" applyFont="1" applyBorder="1" applyAlignment="1">
      <alignment horizontal="center"/>
      <protection/>
    </xf>
    <xf numFmtId="0" fontId="56" fillId="0" borderId="13" xfId="99" applyFont="1" applyBorder="1" applyAlignment="1">
      <alignment horizontal="left"/>
      <protection/>
    </xf>
    <xf numFmtId="3" fontId="41" fillId="0" borderId="64" xfId="99" applyNumberFormat="1" applyFont="1" applyBorder="1">
      <alignment/>
      <protection/>
    </xf>
    <xf numFmtId="3" fontId="41" fillId="0" borderId="11" xfId="99" applyNumberFormat="1" applyFont="1" applyBorder="1">
      <alignment/>
      <protection/>
    </xf>
    <xf numFmtId="3" fontId="41" fillId="0" borderId="65" xfId="99" applyNumberFormat="1" applyFont="1" applyBorder="1">
      <alignment/>
      <protection/>
    </xf>
    <xf numFmtId="3" fontId="56" fillId="0" borderId="13" xfId="99" applyNumberFormat="1" applyFont="1" applyBorder="1">
      <alignment/>
      <protection/>
    </xf>
    <xf numFmtId="0" fontId="33" fillId="0" borderId="58" xfId="99" applyFont="1" applyBorder="1" applyAlignment="1">
      <alignment horizontal="left" wrapText="1"/>
      <protection/>
    </xf>
    <xf numFmtId="0" fontId="1" fillId="0" borderId="66" xfId="99" applyFont="1" applyBorder="1">
      <alignment/>
      <protection/>
    </xf>
    <xf numFmtId="0" fontId="33" fillId="0" borderId="37" xfId="99" applyFont="1" applyBorder="1">
      <alignment/>
      <protection/>
    </xf>
    <xf numFmtId="0" fontId="33" fillId="0" borderId="24" xfId="99" applyFont="1" applyBorder="1">
      <alignment/>
      <protection/>
    </xf>
    <xf numFmtId="0" fontId="33" fillId="0" borderId="66" xfId="99" applyFont="1" applyBorder="1">
      <alignment/>
      <protection/>
    </xf>
    <xf numFmtId="49" fontId="15" fillId="0" borderId="74" xfId="100" applyNumberFormat="1" applyBorder="1">
      <alignment/>
      <protection/>
    </xf>
    <xf numFmtId="0" fontId="26" fillId="0" borderId="13" xfId="100" applyFont="1" applyBorder="1" applyAlignment="1">
      <alignment horizontal="left"/>
      <protection/>
    </xf>
    <xf numFmtId="3" fontId="26" fillId="0" borderId="13" xfId="100" applyNumberFormat="1" applyFont="1" applyBorder="1">
      <alignment/>
      <protection/>
    </xf>
    <xf numFmtId="0" fontId="1" fillId="0" borderId="62" xfId="0" applyFont="1" applyBorder="1" applyAlignment="1">
      <alignment horizontal="justify"/>
    </xf>
    <xf numFmtId="0" fontId="77" fillId="0" borderId="62" xfId="0" applyFont="1" applyBorder="1" applyAlignment="1">
      <alignment horizontal="left" vertical="center"/>
    </xf>
    <xf numFmtId="3" fontId="34" fillId="0" borderId="76" xfId="98" applyNumberFormat="1" applyFont="1" applyFill="1" applyBorder="1" applyAlignment="1">
      <alignment vertical="center"/>
      <protection/>
    </xf>
    <xf numFmtId="3" fontId="34" fillId="0" borderId="47" xfId="98" applyNumberFormat="1" applyFont="1" applyFill="1" applyBorder="1" applyAlignment="1">
      <alignment vertical="center"/>
      <protection/>
    </xf>
    <xf numFmtId="3" fontId="34" fillId="0" borderId="77" xfId="98" applyNumberFormat="1" applyFont="1" applyFill="1" applyBorder="1" applyAlignment="1">
      <alignment vertical="center"/>
      <protection/>
    </xf>
    <xf numFmtId="3" fontId="34" fillId="0" borderId="78" xfId="101" applyNumberFormat="1" applyFont="1" applyFill="1" applyBorder="1">
      <alignment/>
      <protection/>
    </xf>
    <xf numFmtId="3" fontId="34" fillId="0" borderId="79" xfId="101" applyNumberFormat="1" applyFont="1" applyFill="1" applyBorder="1">
      <alignment/>
      <protection/>
    </xf>
    <xf numFmtId="3" fontId="34" fillId="0" borderId="80" xfId="101" applyNumberFormat="1" applyFont="1" applyFill="1" applyBorder="1">
      <alignment/>
      <protection/>
    </xf>
    <xf numFmtId="3" fontId="34" fillId="21" borderId="81" xfId="101" applyNumberFormat="1" applyFont="1" applyFill="1" applyBorder="1">
      <alignment/>
      <protection/>
    </xf>
    <xf numFmtId="3" fontId="34" fillId="21" borderId="16" xfId="101" applyNumberFormat="1" applyFont="1" applyFill="1" applyBorder="1">
      <alignment/>
      <protection/>
    </xf>
    <xf numFmtId="3" fontId="34" fillId="21" borderId="13" xfId="101" applyNumberFormat="1" applyFont="1" applyFill="1" applyBorder="1">
      <alignment/>
      <protection/>
    </xf>
    <xf numFmtId="3" fontId="33" fillId="0" borderId="61" xfId="101" applyNumberFormat="1" applyFont="1" applyFill="1" applyBorder="1">
      <alignment/>
      <protection/>
    </xf>
    <xf numFmtId="3" fontId="33" fillId="0" borderId="41" xfId="98" applyNumberFormat="1" applyFont="1" applyFill="1" applyBorder="1" applyAlignment="1">
      <alignment vertical="center"/>
      <protection/>
    </xf>
    <xf numFmtId="3" fontId="33" fillId="0" borderId="30" xfId="98" applyNumberFormat="1" applyFont="1" applyFill="1" applyBorder="1" applyAlignment="1">
      <alignment vertical="center"/>
      <protection/>
    </xf>
    <xf numFmtId="3" fontId="34" fillId="21" borderId="51" xfId="101" applyNumberFormat="1" applyFont="1" applyFill="1" applyBorder="1">
      <alignment/>
      <protection/>
    </xf>
    <xf numFmtId="167" fontId="33" fillId="0" borderId="82" xfId="98" applyNumberFormat="1" applyFont="1" applyBorder="1" applyAlignment="1">
      <alignment vertical="center"/>
      <protection/>
    </xf>
    <xf numFmtId="3" fontId="33" fillId="0" borderId="61" xfId="98" applyNumberFormat="1" applyFont="1" applyFill="1" applyBorder="1" applyAlignment="1">
      <alignment vertical="center"/>
      <protection/>
    </xf>
    <xf numFmtId="3" fontId="34" fillId="21" borderId="16" xfId="98" applyNumberFormat="1" applyFont="1" applyFill="1" applyBorder="1" applyAlignment="1">
      <alignment vertical="center"/>
      <protection/>
    </xf>
    <xf numFmtId="0" fontId="34" fillId="21" borderId="13" xfId="104" applyFont="1" applyFill="1" applyBorder="1">
      <alignment/>
      <protection/>
    </xf>
    <xf numFmtId="167" fontId="34" fillId="21" borderId="51" xfId="101" applyNumberFormat="1" applyFont="1" applyFill="1" applyBorder="1">
      <alignment/>
      <protection/>
    </xf>
    <xf numFmtId="0" fontId="59" fillId="20" borderId="24" xfId="104" applyFont="1" applyFill="1" applyBorder="1">
      <alignment/>
      <protection/>
    </xf>
    <xf numFmtId="3" fontId="59" fillId="20" borderId="36" xfId="98" applyNumberFormat="1" applyFont="1" applyFill="1" applyBorder="1" applyAlignment="1">
      <alignment vertical="center"/>
      <protection/>
    </xf>
    <xf numFmtId="3" fontId="59" fillId="20" borderId="37" xfId="101" applyNumberFormat="1" applyFont="1" applyFill="1" applyBorder="1">
      <alignment/>
      <protection/>
    </xf>
    <xf numFmtId="3" fontId="42" fillId="0" borderId="16" xfId="108" applyNumberFormat="1" applyFont="1" applyBorder="1">
      <alignment/>
      <protection/>
    </xf>
    <xf numFmtId="180" fontId="15" fillId="0" borderId="0" xfId="106" applyNumberFormat="1" applyFont="1" applyFill="1" applyAlignment="1" applyProtection="1">
      <alignment horizontal="right" vertical="center"/>
      <protection/>
    </xf>
    <xf numFmtId="180" fontId="26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62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72" xfId="106" applyNumberFormat="1" applyFill="1" applyBorder="1" applyAlignment="1" applyProtection="1">
      <alignment horizontal="left" vertical="center" wrapText="1" indent="1"/>
      <protection/>
    </xf>
    <xf numFmtId="180" fontId="26" fillId="0" borderId="72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69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58" xfId="106" applyNumberFormat="1" applyFill="1" applyBorder="1" applyAlignment="1" applyProtection="1">
      <alignment horizontal="left" vertical="center" wrapText="1" indent="1"/>
      <protection/>
    </xf>
    <xf numFmtId="180" fontId="26" fillId="0" borderId="58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58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58" xfId="106" applyNumberFormat="1" applyFont="1" applyFill="1" applyBorder="1" applyAlignment="1" applyProtection="1">
      <alignment vertical="center" wrapText="1"/>
      <protection locked="0"/>
    </xf>
    <xf numFmtId="0" fontId="77" fillId="0" borderId="14" xfId="0" applyFont="1" applyBorder="1" applyAlignment="1">
      <alignment horizontal="left" wrapText="1"/>
    </xf>
    <xf numFmtId="0" fontId="25" fillId="0" borderId="0" xfId="103" applyFont="1" applyAlignment="1">
      <alignment horizontal="right"/>
      <protection/>
    </xf>
    <xf numFmtId="0" fontId="28" fillId="0" borderId="0" xfId="103" applyFont="1" applyAlignment="1">
      <alignment horizontal="right"/>
      <protection/>
    </xf>
    <xf numFmtId="3" fontId="52" fillId="0" borderId="55" xfId="0" applyNumberFormat="1" applyFont="1" applyBorder="1" applyAlignment="1">
      <alignment horizontal="right" wrapText="1"/>
    </xf>
    <xf numFmtId="0" fontId="36" fillId="0" borderId="52" xfId="0" applyFont="1" applyBorder="1" applyAlignment="1">
      <alignment wrapText="1"/>
    </xf>
    <xf numFmtId="0" fontId="36" fillId="0" borderId="57" xfId="0" applyFont="1" applyBorder="1" applyAlignment="1">
      <alignment wrapText="1"/>
    </xf>
    <xf numFmtId="0" fontId="27" fillId="0" borderId="83" xfId="0" applyFont="1" applyBorder="1" applyAlignment="1">
      <alignment wrapText="1"/>
    </xf>
    <xf numFmtId="0" fontId="33" fillId="0" borderId="72" xfId="0" applyFont="1" applyBorder="1" applyAlignment="1">
      <alignment/>
    </xf>
    <xf numFmtId="0" fontId="33" fillId="0" borderId="62" xfId="0" applyFont="1" applyBorder="1" applyAlignment="1">
      <alignment/>
    </xf>
    <xf numFmtId="0" fontId="33" fillId="0" borderId="68" xfId="0" applyFont="1" applyBorder="1" applyAlignment="1">
      <alignment/>
    </xf>
    <xf numFmtId="0" fontId="0" fillId="0" borderId="84" xfId="0" applyBorder="1" applyAlignment="1">
      <alignment/>
    </xf>
    <xf numFmtId="0" fontId="0" fillId="0" borderId="56" xfId="0" applyBorder="1" applyAlignment="1">
      <alignment/>
    </xf>
    <xf numFmtId="0" fontId="0" fillId="0" borderId="70" xfId="0" applyBorder="1" applyAlignment="1">
      <alignment/>
    </xf>
    <xf numFmtId="0" fontId="0" fillId="0" borderId="72" xfId="0" applyBorder="1" applyAlignment="1">
      <alignment/>
    </xf>
    <xf numFmtId="0" fontId="0" fillId="0" borderId="15" xfId="0" applyBorder="1" applyAlignment="1">
      <alignment/>
    </xf>
    <xf numFmtId="0" fontId="0" fillId="0" borderId="68" xfId="0" applyBorder="1" applyAlignment="1">
      <alignment/>
    </xf>
    <xf numFmtId="180" fontId="48" fillId="0" borderId="64" xfId="106" applyNumberFormat="1" applyFont="1" applyFill="1" applyBorder="1" applyAlignment="1" applyProtection="1">
      <alignment horizontal="centerContinuous" vertical="center" wrapText="1"/>
      <protection/>
    </xf>
    <xf numFmtId="180" fontId="44" fillId="0" borderId="51" xfId="106" applyNumberFormat="1" applyFont="1" applyFill="1" applyBorder="1" applyAlignment="1" applyProtection="1">
      <alignment horizontal="center" vertical="center" wrapText="1"/>
      <protection/>
    </xf>
    <xf numFmtId="180" fontId="49" fillId="0" borderId="2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51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43" xfId="106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65" xfId="106" applyNumberFormat="1" applyFont="1" applyFill="1" applyBorder="1" applyAlignment="1" applyProtection="1">
      <alignment horizontal="centerContinuous" vertical="center" wrapText="1"/>
      <protection/>
    </xf>
    <xf numFmtId="180" fontId="26" fillId="0" borderId="51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85" xfId="106" applyNumberFormat="1" applyFont="1" applyFill="1" applyBorder="1" applyAlignment="1" applyProtection="1">
      <alignment horizontal="right" vertical="center" wrapText="1" indent="1"/>
      <protection/>
    </xf>
    <xf numFmtId="180" fontId="48" fillId="0" borderId="69" xfId="106" applyNumberFormat="1" applyFont="1" applyFill="1" applyBorder="1" applyAlignment="1" applyProtection="1">
      <alignment horizontal="center" vertical="center" wrapText="1"/>
      <protection/>
    </xf>
    <xf numFmtId="180" fontId="48" fillId="0" borderId="85" xfId="106" applyNumberFormat="1" applyFont="1" applyFill="1" applyBorder="1" applyAlignment="1" applyProtection="1">
      <alignment horizontal="center" vertical="center" wrapText="1"/>
      <protection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8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3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6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2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1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58" xfId="106" applyNumberFormat="1" applyFont="1" applyFill="1" applyBorder="1" applyAlignment="1" applyProtection="1">
      <alignment horizontal="right" vertical="center" wrapText="1" indent="1"/>
      <protection locked="0"/>
    </xf>
    <xf numFmtId="180" fontId="26" fillId="0" borderId="13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69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7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3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50" xfId="106" applyNumberFormat="1" applyFont="1" applyFill="1" applyBorder="1" applyAlignment="1" applyProtection="1">
      <alignment horizontal="center" vertical="center" wrapText="1"/>
      <protection/>
    </xf>
    <xf numFmtId="180" fontId="49" fillId="0" borderId="5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5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4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58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68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14" xfId="106" applyNumberFormat="1" applyFont="1" applyFill="1" applyBorder="1" applyAlignment="1" applyProtection="1">
      <alignment horizontal="right" vertical="center" wrapText="1" indent="1"/>
      <protection/>
    </xf>
    <xf numFmtId="180" fontId="44" fillId="0" borderId="43" xfId="106" applyNumberFormat="1" applyFont="1" applyFill="1" applyBorder="1" applyAlignment="1" applyProtection="1">
      <alignment horizontal="right" vertical="center" wrapText="1" indent="1"/>
      <protection/>
    </xf>
    <xf numFmtId="3" fontId="39" fillId="0" borderId="18" xfId="108" applyNumberFormat="1" applyFont="1" applyBorder="1" applyAlignment="1">
      <alignment vertical="center"/>
      <protection/>
    </xf>
    <xf numFmtId="3" fontId="39" fillId="0" borderId="18" xfId="102" applyNumberFormat="1" applyFont="1" applyBorder="1" applyAlignment="1">
      <alignment horizontal="right"/>
      <protection/>
    </xf>
    <xf numFmtId="3" fontId="39" fillId="0" borderId="18" xfId="108" applyNumberFormat="1" applyFont="1" applyBorder="1" applyAlignment="1">
      <alignment horizontal="right" vertical="center"/>
      <protection/>
    </xf>
    <xf numFmtId="3" fontId="56" fillId="0" borderId="18" xfId="108" applyNumberFormat="1" applyFont="1" applyBorder="1" applyAlignment="1">
      <alignment horizontal="right" vertical="center"/>
      <protection/>
    </xf>
    <xf numFmtId="3" fontId="40" fillId="0" borderId="18" xfId="108" applyNumberFormat="1" applyFont="1" applyBorder="1" applyAlignment="1">
      <alignment horizontal="right" vertical="center"/>
      <protection/>
    </xf>
    <xf numFmtId="3" fontId="58" fillId="20" borderId="18" xfId="108" applyNumberFormat="1" applyFont="1" applyFill="1" applyBorder="1" applyAlignment="1">
      <alignment horizontal="right" vertical="center"/>
      <protection/>
    </xf>
    <xf numFmtId="3" fontId="55" fillId="0" borderId="48" xfId="108" applyNumberFormat="1" applyFont="1" applyFill="1" applyBorder="1" applyAlignment="1">
      <alignment vertical="center"/>
      <protection/>
    </xf>
    <xf numFmtId="3" fontId="55" fillId="0" borderId="86" xfId="108" applyNumberFormat="1" applyFont="1" applyFill="1" applyBorder="1" applyAlignment="1">
      <alignment vertical="center"/>
      <protection/>
    </xf>
    <xf numFmtId="3" fontId="55" fillId="0" borderId="48" xfId="108" applyNumberFormat="1" applyFont="1" applyFill="1" applyBorder="1">
      <alignment/>
      <protection/>
    </xf>
    <xf numFmtId="3" fontId="55" fillId="0" borderId="86" xfId="108" applyNumberFormat="1" applyFont="1" applyFill="1" applyBorder="1">
      <alignment/>
      <protection/>
    </xf>
    <xf numFmtId="0" fontId="40" fillId="20" borderId="13" xfId="108" applyFont="1" applyFill="1" applyBorder="1" applyAlignment="1">
      <alignment horizontal="center" vertical="center"/>
      <protection/>
    </xf>
    <xf numFmtId="0" fontId="40" fillId="20" borderId="51" xfId="108" applyFont="1" applyFill="1" applyBorder="1" applyAlignment="1">
      <alignment horizontal="center" vertical="center" wrapText="1"/>
      <protection/>
    </xf>
    <xf numFmtId="0" fontId="40" fillId="20" borderId="13" xfId="108" applyFont="1" applyFill="1" applyBorder="1" applyAlignment="1">
      <alignment horizontal="center" vertical="center" wrapText="1"/>
      <protection/>
    </xf>
    <xf numFmtId="0" fontId="40" fillId="20" borderId="16" xfId="108" applyFont="1" applyFill="1" applyBorder="1" applyAlignment="1">
      <alignment horizontal="center" vertical="center" wrapText="1"/>
      <protection/>
    </xf>
    <xf numFmtId="3" fontId="56" fillId="0" borderId="18" xfId="108" applyNumberFormat="1" applyFont="1" applyBorder="1">
      <alignment/>
      <protection/>
    </xf>
    <xf numFmtId="3" fontId="33" fillId="0" borderId="18" xfId="108" applyNumberFormat="1" applyFont="1" applyBorder="1" applyAlignment="1">
      <alignment vertical="center"/>
      <protection/>
    </xf>
    <xf numFmtId="3" fontId="59" fillId="20" borderId="18" xfId="108" applyNumberFormat="1" applyFont="1" applyFill="1" applyBorder="1" applyAlignment="1">
      <alignment vertical="center"/>
      <protection/>
    </xf>
    <xf numFmtId="3" fontId="56" fillId="0" borderId="18" xfId="108" applyNumberFormat="1" applyFont="1" applyBorder="1" applyAlignment="1">
      <alignment vertical="center"/>
      <protection/>
    </xf>
    <xf numFmtId="3" fontId="40" fillId="0" borderId="18" xfId="108" applyNumberFormat="1" applyFont="1" applyBorder="1" applyAlignment="1">
      <alignment vertical="center"/>
      <protection/>
    </xf>
    <xf numFmtId="3" fontId="55" fillId="0" borderId="18" xfId="108" applyNumberFormat="1" applyFont="1" applyBorder="1" applyAlignment="1">
      <alignment vertical="center"/>
      <protection/>
    </xf>
    <xf numFmtId="3" fontId="58" fillId="20" borderId="18" xfId="108" applyNumberFormat="1" applyFont="1" applyFill="1" applyBorder="1">
      <alignment/>
      <protection/>
    </xf>
    <xf numFmtId="3" fontId="55" fillId="0" borderId="21" xfId="108" applyNumberFormat="1" applyFont="1" applyFill="1" applyBorder="1" applyAlignment="1">
      <alignment vertical="center"/>
      <protection/>
    </xf>
    <xf numFmtId="3" fontId="55" fillId="0" borderId="87" xfId="108" applyNumberFormat="1" applyFont="1" applyFill="1" applyBorder="1" applyAlignment="1">
      <alignment vertical="center"/>
      <protection/>
    </xf>
    <xf numFmtId="3" fontId="55" fillId="0" borderId="21" xfId="108" applyNumberFormat="1" applyFont="1" applyFill="1" applyBorder="1">
      <alignment/>
      <protection/>
    </xf>
    <xf numFmtId="3" fontId="55" fillId="0" borderId="87" xfId="108" applyNumberFormat="1" applyFont="1" applyFill="1" applyBorder="1">
      <alignment/>
      <protection/>
    </xf>
    <xf numFmtId="0" fontId="40" fillId="0" borderId="33" xfId="108" applyFont="1" applyBorder="1" applyAlignment="1">
      <alignment horizontal="center" vertical="center"/>
      <protection/>
    </xf>
    <xf numFmtId="0" fontId="40" fillId="0" borderId="88" xfId="108" applyFont="1" applyBorder="1" applyAlignment="1">
      <alignment vertical="center"/>
      <protection/>
    </xf>
    <xf numFmtId="3" fontId="39" fillId="0" borderId="89" xfId="108" applyNumberFormat="1" applyFont="1" applyBorder="1" applyAlignment="1">
      <alignment vertical="center"/>
      <protection/>
    </xf>
    <xf numFmtId="3" fontId="39" fillId="0" borderId="88" xfId="108" applyNumberFormat="1" applyFont="1" applyBorder="1" applyAlignment="1">
      <alignment vertical="center"/>
      <protection/>
    </xf>
    <xf numFmtId="3" fontId="39" fillId="0" borderId="90" xfId="108" applyNumberFormat="1" applyFont="1" applyBorder="1" applyAlignment="1">
      <alignment vertical="center"/>
      <protection/>
    </xf>
    <xf numFmtId="0" fontId="40" fillId="0" borderId="88" xfId="108" applyFont="1" applyBorder="1" applyAlignment="1">
      <alignment horizontal="center" vertical="center"/>
      <protection/>
    </xf>
    <xf numFmtId="0" fontId="40" fillId="0" borderId="89" xfId="108" applyFont="1" applyFill="1" applyBorder="1">
      <alignment/>
      <protection/>
    </xf>
    <xf numFmtId="0" fontId="40" fillId="0" borderId="54" xfId="108" applyFont="1" applyBorder="1" applyAlignment="1">
      <alignment horizontal="center" vertical="center"/>
      <protection/>
    </xf>
    <xf numFmtId="0" fontId="40" fillId="0" borderId="41" xfId="108" applyFont="1" applyBorder="1" applyAlignment="1">
      <alignment horizontal="center" vertical="center"/>
      <protection/>
    </xf>
    <xf numFmtId="3" fontId="40" fillId="0" borderId="30" xfId="108" applyNumberFormat="1" applyFont="1" applyBorder="1" applyAlignment="1">
      <alignment horizontal="right" vertical="center"/>
      <protection/>
    </xf>
    <xf numFmtId="3" fontId="40" fillId="0" borderId="41" xfId="108" applyNumberFormat="1" applyFont="1" applyBorder="1" applyAlignment="1">
      <alignment horizontal="right" vertical="center"/>
      <protection/>
    </xf>
    <xf numFmtId="3" fontId="40" fillId="0" borderId="61" xfId="108" applyNumberFormat="1" applyFont="1" applyBorder="1" applyAlignment="1">
      <alignment horizontal="right" vertical="center"/>
      <protection/>
    </xf>
    <xf numFmtId="0" fontId="40" fillId="0" borderId="26" xfId="108" applyFont="1" applyBorder="1" applyAlignment="1">
      <alignment horizontal="center" vertical="center"/>
      <protection/>
    </xf>
    <xf numFmtId="3" fontId="40" fillId="0" borderId="30" xfId="108" applyNumberFormat="1" applyFont="1" applyBorder="1" applyAlignment="1">
      <alignment vertical="center"/>
      <protection/>
    </xf>
    <xf numFmtId="3" fontId="40" fillId="0" borderId="41" xfId="108" applyNumberFormat="1" applyFont="1" applyBorder="1" applyAlignment="1">
      <alignment vertical="center"/>
      <protection/>
    </xf>
    <xf numFmtId="3" fontId="40" fillId="0" borderId="61" xfId="108" applyNumberFormat="1" applyFont="1" applyBorder="1" applyAlignment="1">
      <alignment vertical="center"/>
      <protection/>
    </xf>
    <xf numFmtId="0" fontId="42" fillId="20" borderId="11" xfId="108" applyFont="1" applyFill="1" applyBorder="1" applyAlignment="1">
      <alignment horizontal="left" vertical="center"/>
      <protection/>
    </xf>
    <xf numFmtId="3" fontId="42" fillId="20" borderId="11" xfId="108" applyNumberFormat="1" applyFont="1" applyFill="1" applyBorder="1" applyAlignment="1">
      <alignment vertical="center"/>
      <protection/>
    </xf>
    <xf numFmtId="0" fontId="42" fillId="20" borderId="64" xfId="108" applyFont="1" applyFill="1" applyBorder="1" applyAlignment="1">
      <alignment horizontal="left" vertical="center"/>
      <protection/>
    </xf>
    <xf numFmtId="3" fontId="42" fillId="20" borderId="64" xfId="108" applyNumberFormat="1" applyFont="1" applyFill="1" applyBorder="1" applyAlignment="1">
      <alignment vertical="center"/>
      <protection/>
    </xf>
    <xf numFmtId="3" fontId="42" fillId="20" borderId="12" xfId="108" applyNumberFormat="1" applyFont="1" applyFill="1" applyBorder="1" applyAlignment="1">
      <alignment vertical="center"/>
      <protection/>
    </xf>
    <xf numFmtId="180" fontId="48" fillId="0" borderId="51" xfId="106" applyNumberFormat="1" applyFont="1" applyFill="1" applyBorder="1" applyAlignment="1" applyProtection="1">
      <alignment horizontal="center" vertical="center" wrapText="1"/>
      <protection/>
    </xf>
    <xf numFmtId="180" fontId="49" fillId="0" borderId="0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2" xfId="106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6" xfId="100" applyNumberFormat="1" applyFont="1" applyFill="1" applyBorder="1" applyAlignment="1" applyProtection="1">
      <alignment vertical="center" wrapText="1"/>
      <protection locked="0"/>
    </xf>
    <xf numFmtId="3" fontId="15" fillId="0" borderId="14" xfId="100" applyNumberFormat="1" applyFont="1" applyBorder="1">
      <alignment/>
      <protection/>
    </xf>
    <xf numFmtId="3" fontId="15" fillId="0" borderId="58" xfId="100" applyNumberFormat="1" applyFont="1" applyBorder="1">
      <alignment/>
      <protection/>
    </xf>
    <xf numFmtId="3" fontId="15" fillId="0" borderId="15" xfId="100" applyNumberFormat="1" applyFont="1" applyFill="1" applyBorder="1" applyAlignment="1" applyProtection="1">
      <alignment vertical="center" wrapText="1"/>
      <protection locked="0"/>
    </xf>
    <xf numFmtId="3" fontId="15" fillId="0" borderId="15" xfId="100" applyNumberFormat="1" applyFont="1" applyBorder="1">
      <alignment/>
      <protection/>
    </xf>
    <xf numFmtId="3" fontId="15" fillId="0" borderId="68" xfId="100" applyNumberFormat="1" applyFont="1" applyFill="1" applyBorder="1" applyAlignment="1" applyProtection="1">
      <alignment vertical="center" wrapText="1"/>
      <protection locked="0"/>
    </xf>
    <xf numFmtId="3" fontId="26" fillId="0" borderId="69" xfId="100" applyNumberFormat="1" applyFont="1" applyBorder="1">
      <alignment/>
      <protection/>
    </xf>
    <xf numFmtId="3" fontId="15" fillId="0" borderId="58" xfId="100" applyNumberFormat="1" applyFont="1" applyFill="1" applyBorder="1" applyAlignment="1" applyProtection="1">
      <alignment vertical="center" wrapText="1"/>
      <protection locked="0"/>
    </xf>
    <xf numFmtId="167" fontId="33" fillId="0" borderId="91" xfId="98" applyNumberFormat="1" applyFont="1" applyBorder="1" applyAlignment="1">
      <alignment vertical="center"/>
      <protection/>
    </xf>
    <xf numFmtId="167" fontId="33" fillId="0" borderId="18" xfId="98" applyNumberFormat="1" applyFont="1" applyBorder="1" applyAlignment="1">
      <alignment vertical="center"/>
      <protection/>
    </xf>
    <xf numFmtId="0" fontId="34" fillId="20" borderId="14" xfId="101" applyFont="1" applyFill="1" applyBorder="1" applyAlignment="1">
      <alignment horizontal="center" vertical="center"/>
      <protection/>
    </xf>
    <xf numFmtId="0" fontId="38" fillId="0" borderId="92" xfId="98" applyFont="1" applyBorder="1" applyAlignment="1">
      <alignment vertical="center"/>
      <protection/>
    </xf>
    <xf numFmtId="0" fontId="38" fillId="0" borderId="93" xfId="98" applyFont="1" applyBorder="1" applyAlignment="1">
      <alignment vertical="center"/>
      <protection/>
    </xf>
    <xf numFmtId="0" fontId="1" fillId="0" borderId="93" xfId="98" applyFont="1" applyBorder="1" applyAlignment="1">
      <alignment vertical="center"/>
      <protection/>
    </xf>
    <xf numFmtId="0" fontId="38" fillId="0" borderId="94" xfId="98" applyFont="1" applyBorder="1" applyAlignment="1">
      <alignment vertical="center"/>
      <protection/>
    </xf>
    <xf numFmtId="0" fontId="34" fillId="21" borderId="13" xfId="98" applyFont="1" applyFill="1" applyBorder="1" applyAlignment="1">
      <alignment vertical="center"/>
      <protection/>
    </xf>
    <xf numFmtId="0" fontId="38" fillId="0" borderId="95" xfId="98" applyFont="1" applyBorder="1" applyAlignment="1">
      <alignment vertical="center"/>
      <protection/>
    </xf>
    <xf numFmtId="0" fontId="1" fillId="0" borderId="93" xfId="98" applyFont="1" applyBorder="1" applyAlignment="1">
      <alignment vertical="center" wrapText="1"/>
      <protection/>
    </xf>
    <xf numFmtId="0" fontId="1" fillId="0" borderId="96" xfId="98" applyFont="1" applyBorder="1" applyAlignment="1">
      <alignment vertical="center"/>
      <protection/>
    </xf>
    <xf numFmtId="0" fontId="1" fillId="0" borderId="15" xfId="98" applyFont="1" applyBorder="1" applyAlignment="1">
      <alignment vertical="center"/>
      <protection/>
    </xf>
    <xf numFmtId="0" fontId="1" fillId="0" borderId="58" xfId="98" applyFont="1" applyBorder="1" applyAlignment="1">
      <alignment vertical="center"/>
      <protection/>
    </xf>
    <xf numFmtId="0" fontId="1" fillId="0" borderId="62" xfId="98" applyFont="1" applyBorder="1" applyAlignment="1">
      <alignment vertical="center"/>
      <protection/>
    </xf>
    <xf numFmtId="0" fontId="59" fillId="20" borderId="14" xfId="101" applyFont="1" applyFill="1" applyBorder="1">
      <alignment/>
      <protection/>
    </xf>
    <xf numFmtId="0" fontId="59" fillId="20" borderId="58" xfId="101" applyFont="1" applyFill="1" applyBorder="1">
      <alignment/>
      <protection/>
    </xf>
    <xf numFmtId="0" fontId="42" fillId="0" borderId="13" xfId="101" applyFont="1" applyFill="1" applyBorder="1">
      <alignment/>
      <protection/>
    </xf>
    <xf numFmtId="0" fontId="15" fillId="0" borderId="14" xfId="100" applyFont="1" applyBorder="1" applyAlignment="1">
      <alignment wrapText="1"/>
      <protection/>
    </xf>
    <xf numFmtId="0" fontId="59" fillId="20" borderId="58" xfId="101" applyFont="1" applyFill="1" applyBorder="1" applyAlignment="1">
      <alignment wrapText="1"/>
      <protection/>
    </xf>
    <xf numFmtId="0" fontId="59" fillId="20" borderId="13" xfId="101" applyFont="1" applyFill="1" applyBorder="1">
      <alignment/>
      <protection/>
    </xf>
    <xf numFmtId="3" fontId="59" fillId="20" borderId="64" xfId="101" applyNumberFormat="1" applyFont="1" applyFill="1" applyBorder="1">
      <alignment/>
      <protection/>
    </xf>
    <xf numFmtId="0" fontId="59" fillId="20" borderId="11" xfId="104" applyFont="1" applyFill="1" applyBorder="1">
      <alignment/>
      <protection/>
    </xf>
    <xf numFmtId="3" fontId="59" fillId="20" borderId="12" xfId="98" applyNumberFormat="1" applyFont="1" applyFill="1" applyBorder="1" applyAlignment="1">
      <alignment vertical="center"/>
      <protection/>
    </xf>
    <xf numFmtId="0" fontId="39" fillId="0" borderId="0" xfId="108" applyFont="1" applyAlignment="1">
      <alignment horizontal="left"/>
      <protection/>
    </xf>
    <xf numFmtId="0" fontId="42" fillId="0" borderId="0" xfId="108" applyFont="1" applyAlignment="1">
      <alignment horizontal="center"/>
      <protection/>
    </xf>
    <xf numFmtId="0" fontId="56" fillId="0" borderId="17" xfId="108" applyFont="1" applyBorder="1" applyAlignment="1">
      <alignment horizontal="left" vertical="center"/>
      <protection/>
    </xf>
    <xf numFmtId="0" fontId="56" fillId="0" borderId="18" xfId="108" applyFont="1" applyBorder="1" applyAlignment="1">
      <alignment horizontal="left" vertical="center"/>
      <protection/>
    </xf>
    <xf numFmtId="0" fontId="1" fillId="0" borderId="85" xfId="108" applyFont="1" applyBorder="1" applyAlignment="1">
      <alignment horizontal="right"/>
      <protection/>
    </xf>
    <xf numFmtId="0" fontId="34" fillId="0" borderId="53" xfId="108" applyFont="1" applyFill="1" applyBorder="1" applyAlignment="1">
      <alignment horizontal="left" vertical="center"/>
      <protection/>
    </xf>
    <xf numFmtId="0" fontId="34" fillId="0" borderId="25" xfId="108" applyFont="1" applyFill="1" applyBorder="1" applyAlignment="1">
      <alignment horizontal="left" vertical="center"/>
      <protection/>
    </xf>
    <xf numFmtId="0" fontId="34" fillId="0" borderId="42" xfId="108" applyFont="1" applyFill="1" applyBorder="1" applyAlignment="1">
      <alignment horizontal="left" vertical="center"/>
      <protection/>
    </xf>
    <xf numFmtId="0" fontId="42" fillId="20" borderId="10" xfId="108" applyFont="1" applyFill="1" applyBorder="1" applyAlignment="1">
      <alignment horizontal="left" vertical="center"/>
      <protection/>
    </xf>
    <xf numFmtId="0" fontId="42" fillId="20" borderId="11" xfId="108" applyFont="1" applyFill="1" applyBorder="1" applyAlignment="1">
      <alignment horizontal="left" vertical="center"/>
      <protection/>
    </xf>
    <xf numFmtId="0" fontId="58" fillId="20" borderId="23" xfId="108" applyFont="1" applyFill="1" applyBorder="1" applyAlignment="1">
      <alignment horizontal="left" vertical="center"/>
      <protection/>
    </xf>
    <xf numFmtId="0" fontId="58" fillId="20" borderId="18" xfId="108" applyFont="1" applyFill="1" applyBorder="1" applyAlignment="1">
      <alignment horizontal="left" vertical="center"/>
      <protection/>
    </xf>
    <xf numFmtId="0" fontId="58" fillId="20" borderId="22" xfId="108" applyFont="1" applyFill="1" applyBorder="1" applyAlignment="1">
      <alignment horizontal="left" vertical="center"/>
      <protection/>
    </xf>
    <xf numFmtId="0" fontId="58" fillId="20" borderId="19" xfId="108" applyFont="1" applyFill="1" applyBorder="1" applyAlignment="1">
      <alignment horizontal="left" vertical="center"/>
      <protection/>
    </xf>
    <xf numFmtId="0" fontId="34" fillId="0" borderId="49" xfId="108" applyFont="1" applyFill="1" applyBorder="1" applyAlignment="1">
      <alignment horizontal="left" vertical="center"/>
      <protection/>
    </xf>
    <xf numFmtId="0" fontId="34" fillId="0" borderId="21" xfId="108" applyFont="1" applyFill="1" applyBorder="1" applyAlignment="1">
      <alignment horizontal="left" vertical="center"/>
      <protection/>
    </xf>
    <xf numFmtId="0" fontId="34" fillId="0" borderId="97" xfId="108" applyFont="1" applyFill="1" applyBorder="1" applyAlignment="1">
      <alignment horizontal="left" vertical="center"/>
      <protection/>
    </xf>
    <xf numFmtId="0" fontId="56" fillId="0" borderId="23" xfId="108" applyFont="1" applyBorder="1" applyAlignment="1">
      <alignment horizontal="left" vertical="center"/>
      <protection/>
    </xf>
    <xf numFmtId="0" fontId="41" fillId="0" borderId="18" xfId="108" applyFont="1" applyFill="1" applyBorder="1" applyAlignment="1">
      <alignment horizontal="left" vertical="center"/>
      <protection/>
    </xf>
    <xf numFmtId="0" fontId="41" fillId="0" borderId="19" xfId="108" applyFont="1" applyFill="1" applyBorder="1" applyAlignment="1">
      <alignment horizontal="left" vertical="center"/>
      <protection/>
    </xf>
    <xf numFmtId="0" fontId="34" fillId="0" borderId="17" xfId="108" applyFont="1" applyFill="1" applyBorder="1" applyAlignment="1">
      <alignment horizontal="left" vertical="center"/>
      <protection/>
    </xf>
    <xf numFmtId="0" fontId="34" fillId="0" borderId="18" xfId="108" applyFont="1" applyFill="1" applyBorder="1" applyAlignment="1">
      <alignment horizontal="left" vertical="center"/>
      <protection/>
    </xf>
    <xf numFmtId="0" fontId="58" fillId="20" borderId="35" xfId="108" applyFont="1" applyFill="1" applyBorder="1" applyAlignment="1">
      <alignment horizontal="left" vertical="center"/>
      <protection/>
    </xf>
    <xf numFmtId="0" fontId="34" fillId="0" borderId="98" xfId="108" applyFont="1" applyFill="1" applyBorder="1" applyAlignment="1">
      <alignment horizontal="left" vertical="center"/>
      <protection/>
    </xf>
    <xf numFmtId="0" fontId="57" fillId="0" borderId="48" xfId="108" applyFont="1" applyFill="1" applyBorder="1" applyAlignment="1">
      <alignment horizontal="left" vertical="center"/>
      <protection/>
    </xf>
    <xf numFmtId="0" fontId="56" fillId="0" borderId="17" xfId="108" applyFont="1" applyBorder="1" applyAlignment="1">
      <alignment horizontal="left"/>
      <protection/>
    </xf>
    <xf numFmtId="0" fontId="56" fillId="0" borderId="18" xfId="108" applyFont="1" applyBorder="1" applyAlignment="1">
      <alignment horizontal="left"/>
      <protection/>
    </xf>
    <xf numFmtId="0" fontId="34" fillId="0" borderId="34" xfId="108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7" fillId="0" borderId="33" xfId="0" applyFont="1" applyBorder="1" applyAlignment="1">
      <alignment wrapText="1"/>
    </xf>
    <xf numFmtId="0" fontId="27" fillId="0" borderId="73" xfId="0" applyFont="1" applyBorder="1" applyAlignment="1">
      <alignment wrapText="1"/>
    </xf>
    <xf numFmtId="0" fontId="33" fillId="0" borderId="34" xfId="0" applyFont="1" applyBorder="1" applyAlignment="1">
      <alignment/>
    </xf>
    <xf numFmtId="0" fontId="33" fillId="0" borderId="99" xfId="0" applyFont="1" applyBorder="1" applyAlignment="1">
      <alignment/>
    </xf>
    <xf numFmtId="0" fontId="34" fillId="20" borderId="57" xfId="101" applyFont="1" applyFill="1" applyBorder="1" applyAlignment="1">
      <alignment horizontal="center" vertical="center"/>
      <protection/>
    </xf>
    <xf numFmtId="0" fontId="34" fillId="20" borderId="14" xfId="101" applyFont="1" applyFill="1" applyBorder="1" applyAlignment="1">
      <alignment horizontal="center" vertical="center"/>
      <protection/>
    </xf>
    <xf numFmtId="0" fontId="34" fillId="20" borderId="100" xfId="101" applyFont="1" applyFill="1" applyBorder="1" applyAlignment="1">
      <alignment horizontal="center" vertical="center"/>
      <protection/>
    </xf>
    <xf numFmtId="0" fontId="34" fillId="20" borderId="84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1" fillId="0" borderId="0" xfId="108" applyFont="1" applyBorder="1" applyAlignment="1">
      <alignment horizontal="right"/>
      <protection/>
    </xf>
    <xf numFmtId="180" fontId="48" fillId="0" borderId="57" xfId="106" applyNumberFormat="1" applyFont="1" applyFill="1" applyBorder="1" applyAlignment="1" applyProtection="1">
      <alignment horizontal="center" vertical="center" wrapText="1"/>
      <protection/>
    </xf>
    <xf numFmtId="180" fontId="48" fillId="0" borderId="69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8" fillId="0" borderId="72" xfId="106" applyNumberFormat="1" applyFont="1" applyFill="1" applyBorder="1" applyAlignment="1" applyProtection="1">
      <alignment horizontal="center" vertical="center" wrapText="1"/>
      <protection/>
    </xf>
    <xf numFmtId="180" fontId="48" fillId="0" borderId="68" xfId="106" applyNumberFormat="1" applyFont="1" applyFill="1" applyBorder="1" applyAlignment="1" applyProtection="1">
      <alignment horizontal="center" vertical="center" wrapText="1"/>
      <protection/>
    </xf>
    <xf numFmtId="0" fontId="15" fillId="0" borderId="101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9" fillId="0" borderId="85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7" fillId="0" borderId="102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90" xfId="106" applyNumberFormat="1" applyFont="1" applyFill="1" applyBorder="1" applyAlignment="1" applyProtection="1">
      <alignment horizontal="center" vertical="center"/>
      <protection/>
    </xf>
    <xf numFmtId="180" fontId="48" fillId="0" borderId="43" xfId="106" applyNumberFormat="1" applyFont="1" applyFill="1" applyBorder="1" applyAlignment="1" applyProtection="1">
      <alignment horizontal="center" vertical="center"/>
      <protection/>
    </xf>
    <xf numFmtId="180" fontId="48" fillId="0" borderId="103" xfId="106" applyNumberFormat="1" applyFont="1" applyFill="1" applyBorder="1" applyAlignment="1" applyProtection="1">
      <alignment horizontal="center" vertical="center"/>
      <protection/>
    </xf>
    <xf numFmtId="180" fontId="48" fillId="0" borderId="104" xfId="106" applyNumberFormat="1" applyFont="1" applyFill="1" applyBorder="1" applyAlignment="1" applyProtection="1">
      <alignment horizontal="center" vertical="center"/>
      <protection/>
    </xf>
    <xf numFmtId="180" fontId="48" fillId="0" borderId="67" xfId="106" applyNumberFormat="1" applyFont="1" applyFill="1" applyBorder="1" applyAlignment="1" applyProtection="1">
      <alignment horizontal="center" vertical="center" wrapText="1"/>
      <protection/>
    </xf>
    <xf numFmtId="180" fontId="48" fillId="0" borderId="54" xfId="106" applyNumberFormat="1" applyFont="1" applyFill="1" applyBorder="1" applyAlignment="1" applyProtection="1">
      <alignment horizontal="center" vertical="center" wrapText="1"/>
      <protection/>
    </xf>
    <xf numFmtId="180" fontId="48" fillId="0" borderId="72" xfId="106" applyNumberFormat="1" applyFont="1" applyFill="1" applyBorder="1" applyAlignment="1" applyProtection="1">
      <alignment horizontal="center" vertical="center"/>
      <protection/>
    </xf>
    <xf numFmtId="180" fontId="48" fillId="0" borderId="58" xfId="106" applyNumberFormat="1" applyFont="1" applyFill="1" applyBorder="1" applyAlignment="1" applyProtection="1">
      <alignment horizontal="center" vertical="center"/>
      <protection/>
    </xf>
    <xf numFmtId="180" fontId="48" fillId="0" borderId="100" xfId="106" applyNumberFormat="1" applyFont="1" applyFill="1" applyBorder="1" applyAlignment="1" applyProtection="1">
      <alignment horizontal="center" vertical="center" wrapText="1"/>
      <protection/>
    </xf>
    <xf numFmtId="180" fontId="48" fillId="0" borderId="26" xfId="106" applyNumberFormat="1" applyFont="1" applyFill="1" applyBorder="1" applyAlignment="1" applyProtection="1">
      <alignment horizontal="center" vertical="center"/>
      <protection/>
    </xf>
    <xf numFmtId="180" fontId="48" fillId="0" borderId="72" xfId="106" applyNumberFormat="1" applyFont="1" applyFill="1" applyBorder="1" applyAlignment="1" applyProtection="1">
      <alignment horizontal="center" vertical="center" wrapText="1"/>
      <protection/>
    </xf>
    <xf numFmtId="180" fontId="48" fillId="0" borderId="58" xfId="106" applyNumberFormat="1" applyFont="1" applyFill="1" applyBorder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89" xfId="105" applyFont="1" applyFill="1" applyBorder="1" applyAlignment="1" applyProtection="1">
      <alignment horizontal="center" vertical="center" wrapText="1"/>
      <protection/>
    </xf>
    <xf numFmtId="0" fontId="44" fillId="0" borderId="90" xfId="105" applyFont="1" applyFill="1" applyBorder="1" applyAlignment="1" applyProtection="1">
      <alignment horizontal="center" vertical="center" wrapText="1"/>
      <protection/>
    </xf>
    <xf numFmtId="0" fontId="38" fillId="0" borderId="0" xfId="106" applyFont="1" applyAlignment="1">
      <alignment horizontal="right" wrapText="1"/>
      <protection/>
    </xf>
    <xf numFmtId="180" fontId="15" fillId="0" borderId="0" xfId="106" applyNumberFormat="1" applyFont="1" applyFill="1" applyBorder="1" applyAlignment="1">
      <alignment horizontal="right" vertical="center" wrapText="1"/>
      <protection/>
    </xf>
    <xf numFmtId="182" fontId="49" fillId="0" borderId="19" xfId="68" applyNumberFormat="1" applyFont="1" applyFill="1" applyBorder="1" applyAlignment="1" applyProtection="1">
      <alignment horizontal="center"/>
      <protection locked="0"/>
    </xf>
    <xf numFmtId="182" fontId="49" fillId="0" borderId="20" xfId="68" applyNumberFormat="1" applyFont="1" applyFill="1" applyBorder="1" applyAlignment="1" applyProtection="1">
      <alignment horizontal="center"/>
      <protection locked="0"/>
    </xf>
    <xf numFmtId="0" fontId="49" fillId="0" borderId="19" xfId="105" applyFont="1" applyFill="1" applyBorder="1" applyAlignment="1" applyProtection="1">
      <alignment horizontal="center" vertical="center"/>
      <protection/>
    </xf>
    <xf numFmtId="0" fontId="26" fillId="0" borderId="89" xfId="105" applyFont="1" applyFill="1" applyBorder="1" applyAlignment="1" applyProtection="1">
      <alignment horizontal="center" vertical="center" wrapText="1"/>
      <protection/>
    </xf>
    <xf numFmtId="0" fontId="49" fillId="0" borderId="20" xfId="105" applyFont="1" applyFill="1" applyBorder="1" applyAlignment="1" applyProtection="1">
      <alignment horizontal="center" vertical="center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49" fillId="0" borderId="101" xfId="105" applyFont="1" applyFill="1" applyBorder="1" applyAlignment="1">
      <alignment horizontal="center" vertical="center" wrapText="1"/>
      <protection/>
    </xf>
    <xf numFmtId="0" fontId="49" fillId="0" borderId="13" xfId="105" applyFont="1" applyFill="1" applyBorder="1" applyAlignment="1" applyProtection="1">
      <alignment horizontal="center" vertical="center"/>
      <protection/>
    </xf>
    <xf numFmtId="0" fontId="67" fillId="0" borderId="22" xfId="106" applyFont="1" applyBorder="1" applyAlignment="1">
      <alignment horizontal="left" wrapText="1"/>
      <protection/>
    </xf>
    <xf numFmtId="0" fontId="67" fillId="0" borderId="19" xfId="106" applyFont="1" applyBorder="1" applyAlignment="1">
      <alignment horizontal="left" wrapText="1"/>
      <protection/>
    </xf>
    <xf numFmtId="0" fontId="67" fillId="0" borderId="20" xfId="106" applyFont="1" applyBorder="1" applyAlignment="1">
      <alignment horizontal="left" wrapText="1"/>
      <protection/>
    </xf>
    <xf numFmtId="0" fontId="44" fillId="0" borderId="13" xfId="105" applyFont="1" applyFill="1" applyBorder="1" applyAlignment="1" applyProtection="1">
      <alignment horizontal="center" vertical="center" wrapText="1"/>
      <protection/>
    </xf>
    <xf numFmtId="0" fontId="49" fillId="0" borderId="19" xfId="105" applyFont="1" applyFill="1" applyBorder="1" applyAlignment="1" applyProtection="1">
      <alignment horizontal="center"/>
      <protection locked="0"/>
    </xf>
    <xf numFmtId="0" fontId="26" fillId="0" borderId="33" xfId="105" applyFont="1" applyFill="1" applyBorder="1" applyAlignment="1">
      <alignment horizontal="center" vertical="center" wrapText="1"/>
      <protection/>
    </xf>
    <xf numFmtId="0" fontId="26" fillId="0" borderId="32" xfId="105" applyFont="1" applyFill="1" applyBorder="1" applyAlignment="1">
      <alignment horizontal="center" vertical="center" wrapText="1"/>
      <protection/>
    </xf>
    <xf numFmtId="0" fontId="44" fillId="0" borderId="48" xfId="105" applyFont="1" applyFill="1" applyBorder="1" applyAlignment="1" applyProtection="1">
      <alignment horizontal="center" vertical="center" wrapText="1"/>
      <protection/>
    </xf>
    <xf numFmtId="0" fontId="26" fillId="0" borderId="73" xfId="105" applyFont="1" applyFill="1" applyBorder="1" applyAlignment="1">
      <alignment horizontal="center" vertical="center" wrapText="1"/>
      <protection/>
    </xf>
    <xf numFmtId="0" fontId="26" fillId="0" borderId="100" xfId="105" applyFont="1" applyFill="1" applyBorder="1" applyAlignment="1">
      <alignment horizontal="center" vertical="center" wrapText="1"/>
      <protection/>
    </xf>
    <xf numFmtId="0" fontId="26" fillId="0" borderId="88" xfId="105" applyFont="1" applyFill="1" applyBorder="1" applyAlignment="1">
      <alignment horizontal="center" vertical="center" wrapText="1"/>
      <protection/>
    </xf>
    <xf numFmtId="0" fontId="26" fillId="0" borderId="90" xfId="105" applyFont="1" applyFill="1" applyBorder="1" applyAlignment="1">
      <alignment horizontal="center" vertical="center" wrapText="1"/>
      <protection/>
    </xf>
    <xf numFmtId="0" fontId="26" fillId="0" borderId="61" xfId="105" applyFont="1" applyFill="1" applyBorder="1" applyAlignment="1">
      <alignment horizontal="center" vertical="center" wrapText="1"/>
      <protection/>
    </xf>
    <xf numFmtId="0" fontId="67" fillId="0" borderId="54" xfId="106" applyFont="1" applyBorder="1" applyAlignment="1">
      <alignment horizontal="left" wrapText="1"/>
      <protection/>
    </xf>
    <xf numFmtId="0" fontId="67" fillId="0" borderId="26" xfId="106" applyFont="1" applyBorder="1" applyAlignment="1">
      <alignment horizontal="left" wrapText="1"/>
      <protection/>
    </xf>
    <xf numFmtId="0" fontId="67" fillId="0" borderId="43" xfId="106" applyFont="1" applyBorder="1" applyAlignment="1">
      <alignment horizontal="left" wrapText="1"/>
      <protection/>
    </xf>
    <xf numFmtId="0" fontId="26" fillId="0" borderId="89" xfId="105" applyFont="1" applyFill="1" applyBorder="1" applyAlignment="1">
      <alignment horizontal="center" vertical="center" wrapText="1"/>
      <protection/>
    </xf>
    <xf numFmtId="0" fontId="26" fillId="0" borderId="30" xfId="105" applyFont="1" applyFill="1" applyBorder="1" applyAlignment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182" fontId="44" fillId="0" borderId="48" xfId="68" applyNumberFormat="1" applyFont="1" applyFill="1" applyBorder="1" applyAlignment="1" applyProtection="1">
      <alignment horizontal="center"/>
      <protection/>
    </xf>
    <xf numFmtId="182" fontId="44" fillId="0" borderId="86" xfId="68" applyNumberFormat="1" applyFont="1" applyFill="1" applyBorder="1" applyAlignment="1" applyProtection="1">
      <alignment horizontal="center"/>
      <protection/>
    </xf>
    <xf numFmtId="0" fontId="75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6" fillId="0" borderId="50" xfId="103" applyFont="1" applyFill="1" applyBorder="1" applyAlignment="1">
      <alignment horizontal="center" vertical="center" wrapText="1"/>
      <protection/>
    </xf>
    <xf numFmtId="0" fontId="24" fillId="24" borderId="13" xfId="103" applyFont="1" applyFill="1" applyBorder="1" applyAlignment="1">
      <alignment horizontal="center" vertical="center" wrapText="1"/>
      <protection/>
    </xf>
    <xf numFmtId="0" fontId="24" fillId="24" borderId="16" xfId="103" applyFont="1" applyFill="1" applyBorder="1" applyAlignment="1">
      <alignment horizontal="center" vertical="center" wrapText="1"/>
      <protection/>
    </xf>
    <xf numFmtId="0" fontId="24" fillId="24" borderId="52" xfId="103" applyFont="1" applyFill="1" applyBorder="1" applyAlignment="1">
      <alignment horizontal="center" vertical="center" wrapText="1"/>
      <protection/>
    </xf>
    <xf numFmtId="0" fontId="24" fillId="24" borderId="102" xfId="103" applyFont="1" applyFill="1" applyBorder="1" applyAlignment="1">
      <alignment horizontal="center" vertical="center" wrapText="1"/>
      <protection/>
    </xf>
    <xf numFmtId="0" fontId="24" fillId="24" borderId="105" xfId="103" applyFont="1" applyFill="1" applyBorder="1" applyAlignment="1">
      <alignment horizontal="center" vertical="center" wrapText="1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6"/>
  <sheetViews>
    <sheetView tabSelected="1" view="pageLayout" zoomScale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23" customWidth="1"/>
    <col min="2" max="2" width="43.421875" style="23" customWidth="1"/>
    <col min="3" max="4" width="13.8515625" style="23" customWidth="1"/>
    <col min="5" max="5" width="14.140625" style="23" customWidth="1"/>
    <col min="6" max="6" width="14.421875" style="23" customWidth="1"/>
    <col min="7" max="7" width="5.7109375" style="23" customWidth="1"/>
    <col min="8" max="8" width="42.8515625" style="23" customWidth="1"/>
    <col min="9" max="10" width="14.28125" style="23" customWidth="1"/>
    <col min="11" max="11" width="14.7109375" style="23" customWidth="1"/>
    <col min="12" max="12" width="15.28125" style="23" customWidth="1"/>
    <col min="13" max="16384" width="9.140625" style="23" customWidth="1"/>
  </cols>
  <sheetData>
    <row r="1" spans="1:12" ht="18.75">
      <c r="A1" s="663" t="s">
        <v>481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</row>
    <row r="2" spans="1:12" ht="18.75">
      <c r="A2" s="663" t="s">
        <v>534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spans="1:12" ht="18.75">
      <c r="A3" s="662" t="s">
        <v>570</v>
      </c>
      <c r="B3" s="152"/>
      <c r="C3" s="152"/>
      <c r="D3" s="152"/>
      <c r="E3" s="152"/>
      <c r="F3" s="152"/>
      <c r="G3" s="152"/>
      <c r="H3" s="152"/>
      <c r="I3" s="153"/>
      <c r="J3" s="153"/>
      <c r="K3" s="153"/>
      <c r="L3" s="151" t="s">
        <v>465</v>
      </c>
    </row>
    <row r="4" spans="1:12" ht="16.5" thickBot="1">
      <c r="A4" s="662" t="s">
        <v>569</v>
      </c>
      <c r="I4" s="184"/>
      <c r="J4" s="184"/>
      <c r="K4" s="666" t="s">
        <v>470</v>
      </c>
      <c r="L4" s="666"/>
    </row>
    <row r="5" spans="1:12" ht="74.25" customHeight="1" thickBot="1">
      <c r="A5" s="239"/>
      <c r="B5" s="590" t="s">
        <v>304</v>
      </c>
      <c r="C5" s="591" t="s">
        <v>533</v>
      </c>
      <c r="D5" s="592" t="s">
        <v>548</v>
      </c>
      <c r="E5" s="592" t="s">
        <v>560</v>
      </c>
      <c r="F5" s="593" t="s">
        <v>555</v>
      </c>
      <c r="G5" s="240"/>
      <c r="H5" s="590" t="s">
        <v>304</v>
      </c>
      <c r="I5" s="592" t="s">
        <v>533</v>
      </c>
      <c r="J5" s="593" t="s">
        <v>548</v>
      </c>
      <c r="K5" s="592" t="s">
        <v>560</v>
      </c>
      <c r="L5" s="593" t="s">
        <v>555</v>
      </c>
    </row>
    <row r="6" spans="1:12" ht="15" customHeight="1">
      <c r="A6" s="667" t="s">
        <v>305</v>
      </c>
      <c r="B6" s="668"/>
      <c r="C6" s="668"/>
      <c r="D6" s="668"/>
      <c r="E6" s="668"/>
      <c r="F6" s="669"/>
      <c r="G6" s="668" t="s">
        <v>306</v>
      </c>
      <c r="H6" s="668"/>
      <c r="I6" s="668"/>
      <c r="J6" s="668"/>
      <c r="K6" s="668"/>
      <c r="L6" s="669"/>
    </row>
    <row r="7" spans="1:12" ht="15" customHeight="1">
      <c r="A7" s="74" t="s">
        <v>99</v>
      </c>
      <c r="B7" s="29" t="s">
        <v>307</v>
      </c>
      <c r="C7" s="30"/>
      <c r="D7" s="30"/>
      <c r="E7" s="580"/>
      <c r="F7" s="56"/>
      <c r="G7" s="52" t="s">
        <v>99</v>
      </c>
      <c r="H7" s="31" t="s">
        <v>307</v>
      </c>
      <c r="I7" s="30"/>
      <c r="J7" s="30"/>
      <c r="K7" s="30"/>
      <c r="L7" s="56"/>
    </row>
    <row r="8" spans="1:12" ht="15" customHeight="1">
      <c r="A8" s="74"/>
      <c r="B8" s="38" t="s">
        <v>308</v>
      </c>
      <c r="C8" s="45">
        <v>19523216</v>
      </c>
      <c r="D8" s="45">
        <v>19479216</v>
      </c>
      <c r="E8" s="581">
        <v>1132345</v>
      </c>
      <c r="F8" s="57">
        <v>20611561</v>
      </c>
      <c r="G8" s="32"/>
      <c r="H8" s="38" t="s">
        <v>341</v>
      </c>
      <c r="I8" s="30">
        <v>6981000</v>
      </c>
      <c r="J8" s="30">
        <v>6942000</v>
      </c>
      <c r="K8" s="30">
        <v>928152</v>
      </c>
      <c r="L8" s="56">
        <v>7870152</v>
      </c>
    </row>
    <row r="9" spans="1:12" ht="35.25" customHeight="1">
      <c r="A9" s="74"/>
      <c r="B9" s="46" t="s">
        <v>309</v>
      </c>
      <c r="C9" s="37">
        <v>1698000</v>
      </c>
      <c r="D9" s="37">
        <v>1698000</v>
      </c>
      <c r="E9" s="582">
        <v>0</v>
      </c>
      <c r="F9" s="58">
        <v>1698000</v>
      </c>
      <c r="G9" s="52"/>
      <c r="H9" s="70" t="s">
        <v>342</v>
      </c>
      <c r="I9" s="30">
        <v>1463000</v>
      </c>
      <c r="J9" s="30">
        <v>1458000</v>
      </c>
      <c r="K9" s="30">
        <v>204193</v>
      </c>
      <c r="L9" s="56">
        <v>1662193</v>
      </c>
    </row>
    <row r="10" spans="1:12" ht="15" customHeight="1">
      <c r="A10" s="74"/>
      <c r="B10" s="38" t="s">
        <v>310</v>
      </c>
      <c r="C10" s="37">
        <v>660580</v>
      </c>
      <c r="D10" s="37">
        <v>660580</v>
      </c>
      <c r="E10" s="582">
        <v>0</v>
      </c>
      <c r="F10" s="58">
        <v>660580</v>
      </c>
      <c r="G10" s="52"/>
      <c r="H10" s="38" t="s">
        <v>343</v>
      </c>
      <c r="I10" s="30">
        <v>11120000</v>
      </c>
      <c r="J10" s="30">
        <v>11120000</v>
      </c>
      <c r="K10" s="30">
        <v>-612798</v>
      </c>
      <c r="L10" s="56">
        <v>10507202</v>
      </c>
    </row>
    <row r="11" spans="1:12" ht="15" customHeight="1">
      <c r="A11" s="74"/>
      <c r="B11" s="38" t="s">
        <v>311</v>
      </c>
      <c r="C11" s="37">
        <v>0</v>
      </c>
      <c r="D11" s="37">
        <v>0</v>
      </c>
      <c r="E11" s="582">
        <v>0</v>
      </c>
      <c r="F11" s="58">
        <v>0</v>
      </c>
      <c r="G11" s="52"/>
      <c r="H11" s="38" t="s">
        <v>344</v>
      </c>
      <c r="I11" s="30">
        <v>1195000</v>
      </c>
      <c r="J11" s="30">
        <v>1195000</v>
      </c>
      <c r="K11" s="30">
        <v>0</v>
      </c>
      <c r="L11" s="56">
        <v>1195000</v>
      </c>
    </row>
    <row r="12" spans="1:12" ht="15" customHeight="1">
      <c r="A12" s="74"/>
      <c r="B12" s="48"/>
      <c r="C12" s="47"/>
      <c r="D12" s="47"/>
      <c r="E12" s="583"/>
      <c r="F12" s="59"/>
      <c r="G12" s="52"/>
      <c r="H12" s="38" t="s">
        <v>345</v>
      </c>
      <c r="I12" s="30">
        <v>650000</v>
      </c>
      <c r="J12" s="30">
        <v>650000</v>
      </c>
      <c r="K12" s="30">
        <v>181000</v>
      </c>
      <c r="L12" s="56">
        <v>831000</v>
      </c>
    </row>
    <row r="13" spans="1:12" ht="15" customHeight="1">
      <c r="A13" s="74"/>
      <c r="B13" s="36"/>
      <c r="C13" s="37"/>
      <c r="D13" s="37"/>
      <c r="E13" s="582"/>
      <c r="F13" s="58"/>
      <c r="G13" s="52"/>
      <c r="H13" s="38" t="s">
        <v>312</v>
      </c>
      <c r="I13" s="30">
        <v>0</v>
      </c>
      <c r="J13" s="30">
        <v>0</v>
      </c>
      <c r="K13" s="30">
        <v>439798</v>
      </c>
      <c r="L13" s="56">
        <v>439798</v>
      </c>
    </row>
    <row r="14" spans="1:12" ht="15" customHeight="1">
      <c r="A14" s="679" t="s">
        <v>313</v>
      </c>
      <c r="B14" s="665"/>
      <c r="C14" s="47">
        <f>SUM(C8:C13)</f>
        <v>21881796</v>
      </c>
      <c r="D14" s="47">
        <f>SUM(D8:D13)</f>
        <v>21837796</v>
      </c>
      <c r="E14" s="583">
        <f>SUM(E8:E13)</f>
        <v>1132345</v>
      </c>
      <c r="F14" s="47">
        <f>SUM(F8:F13)</f>
        <v>22970141</v>
      </c>
      <c r="G14" s="687" t="s">
        <v>314</v>
      </c>
      <c r="H14" s="688"/>
      <c r="I14" s="51">
        <f>SUM(I8:I13)</f>
        <v>21409000</v>
      </c>
      <c r="J14" s="51">
        <f>SUM(J8:J13)</f>
        <v>21365000</v>
      </c>
      <c r="K14" s="51">
        <f>SUM(K8:K13)</f>
        <v>1140345</v>
      </c>
      <c r="L14" s="63">
        <f>SUM(L8:L13)</f>
        <v>22505345</v>
      </c>
    </row>
    <row r="15" spans="1:12" ht="15" customHeight="1">
      <c r="A15" s="75"/>
      <c r="B15" s="40"/>
      <c r="C15" s="35"/>
      <c r="D15" s="35"/>
      <c r="E15" s="584"/>
      <c r="F15" s="60"/>
      <c r="G15" s="53"/>
      <c r="H15" s="49"/>
      <c r="I15" s="39"/>
      <c r="J15" s="39"/>
      <c r="K15" s="39"/>
      <c r="L15" s="62"/>
    </row>
    <row r="16" spans="1:12" ht="15" customHeight="1">
      <c r="A16" s="679" t="s">
        <v>336</v>
      </c>
      <c r="B16" s="665"/>
      <c r="C16" s="47">
        <v>0</v>
      </c>
      <c r="D16" s="47">
        <v>0</v>
      </c>
      <c r="E16" s="583">
        <v>0</v>
      </c>
      <c r="F16" s="47">
        <v>0</v>
      </c>
      <c r="G16" s="664" t="s">
        <v>340</v>
      </c>
      <c r="H16" s="665"/>
      <c r="I16" s="51">
        <v>715186</v>
      </c>
      <c r="J16" s="51">
        <v>715186</v>
      </c>
      <c r="K16" s="51">
        <v>0</v>
      </c>
      <c r="L16" s="63">
        <v>715186</v>
      </c>
    </row>
    <row r="17" spans="1:12" ht="15" customHeight="1">
      <c r="A17" s="76"/>
      <c r="B17" s="36"/>
      <c r="C17" s="37"/>
      <c r="D17" s="37"/>
      <c r="E17" s="582"/>
      <c r="F17" s="58"/>
      <c r="G17" s="54"/>
      <c r="H17" s="36"/>
      <c r="I17" s="39"/>
      <c r="J17" s="39"/>
      <c r="K17" s="39"/>
      <c r="L17" s="62"/>
    </row>
    <row r="18" spans="1:12" ht="15" customHeight="1">
      <c r="A18" s="674" t="s">
        <v>315</v>
      </c>
      <c r="B18" s="675"/>
      <c r="C18" s="166">
        <f>C14+C16</f>
        <v>21881796</v>
      </c>
      <c r="D18" s="166">
        <f>D14+D16</f>
        <v>21837796</v>
      </c>
      <c r="E18" s="585">
        <f>E14+E16</f>
        <v>1132345</v>
      </c>
      <c r="F18" s="166">
        <f>F14+F16</f>
        <v>22970141</v>
      </c>
      <c r="G18" s="673" t="s">
        <v>316</v>
      </c>
      <c r="H18" s="675" t="s">
        <v>316</v>
      </c>
      <c r="I18" s="167">
        <f>I14+I16</f>
        <v>22124186</v>
      </c>
      <c r="J18" s="167">
        <f>J14+J16</f>
        <v>22080186</v>
      </c>
      <c r="K18" s="167">
        <f>K14+K16</f>
        <v>1140345</v>
      </c>
      <c r="L18" s="168">
        <f>L14+L16</f>
        <v>23220531</v>
      </c>
    </row>
    <row r="19" spans="1:12" ht="15" customHeight="1">
      <c r="A19" s="164"/>
      <c r="B19" s="165"/>
      <c r="C19" s="166"/>
      <c r="D19" s="166"/>
      <c r="E19" s="585"/>
      <c r="F19" s="170"/>
      <c r="G19" s="163"/>
      <c r="H19" s="165"/>
      <c r="I19" s="167"/>
      <c r="J19" s="167"/>
      <c r="K19" s="167"/>
      <c r="L19" s="168"/>
    </row>
    <row r="20" spans="1:12" ht="15" customHeight="1" thickBot="1">
      <c r="A20" s="689" t="s">
        <v>317</v>
      </c>
      <c r="B20" s="686"/>
      <c r="C20" s="586"/>
      <c r="D20" s="586"/>
      <c r="E20" s="586"/>
      <c r="F20" s="587"/>
      <c r="G20" s="685" t="s">
        <v>335</v>
      </c>
      <c r="H20" s="686"/>
      <c r="I20" s="588"/>
      <c r="J20" s="588"/>
      <c r="K20" s="588"/>
      <c r="L20" s="589"/>
    </row>
    <row r="21" spans="1:12" ht="15" customHeight="1" thickBot="1">
      <c r="A21" s="676" t="s">
        <v>318</v>
      </c>
      <c r="B21" s="677"/>
      <c r="C21" s="601"/>
      <c r="D21" s="601"/>
      <c r="E21" s="601"/>
      <c r="F21" s="602"/>
      <c r="G21" s="678" t="s">
        <v>319</v>
      </c>
      <c r="H21" s="677"/>
      <c r="I21" s="603"/>
      <c r="J21" s="603"/>
      <c r="K21" s="603"/>
      <c r="L21" s="604"/>
    </row>
    <row r="22" spans="1:12" ht="15" customHeight="1">
      <c r="A22" s="605" t="s">
        <v>99</v>
      </c>
      <c r="B22" s="606" t="s">
        <v>307</v>
      </c>
      <c r="C22" s="607"/>
      <c r="D22" s="607"/>
      <c r="E22" s="608"/>
      <c r="F22" s="609"/>
      <c r="G22" s="610" t="s">
        <v>99</v>
      </c>
      <c r="H22" s="611" t="s">
        <v>307</v>
      </c>
      <c r="I22" s="607"/>
      <c r="J22" s="607"/>
      <c r="K22" s="608"/>
      <c r="L22" s="609"/>
    </row>
    <row r="23" spans="1:12" ht="15" customHeight="1">
      <c r="A23" s="77"/>
      <c r="B23" s="34" t="s">
        <v>320</v>
      </c>
      <c r="C23" s="30">
        <v>0</v>
      </c>
      <c r="D23" s="30">
        <v>0</v>
      </c>
      <c r="E23" s="580">
        <v>13215505</v>
      </c>
      <c r="F23" s="56">
        <v>13215505</v>
      </c>
      <c r="G23" s="55"/>
      <c r="H23" s="38" t="s">
        <v>321</v>
      </c>
      <c r="I23" s="30">
        <v>2540000</v>
      </c>
      <c r="J23" s="30">
        <v>2540000</v>
      </c>
      <c r="K23" s="580">
        <v>-508000</v>
      </c>
      <c r="L23" s="56">
        <v>2032000</v>
      </c>
    </row>
    <row r="24" spans="1:12" ht="15" customHeight="1">
      <c r="A24" s="77"/>
      <c r="B24" s="34" t="s">
        <v>322</v>
      </c>
      <c r="C24" s="30">
        <v>0</v>
      </c>
      <c r="D24" s="30">
        <v>0</v>
      </c>
      <c r="E24" s="580">
        <v>0</v>
      </c>
      <c r="F24" s="56">
        <v>0</v>
      </c>
      <c r="G24" s="55"/>
      <c r="H24" s="42" t="s">
        <v>323</v>
      </c>
      <c r="I24" s="30">
        <v>1905751</v>
      </c>
      <c r="J24" s="30">
        <v>1905751</v>
      </c>
      <c r="K24" s="580">
        <v>13715505</v>
      </c>
      <c r="L24" s="56">
        <v>15621256</v>
      </c>
    </row>
    <row r="25" spans="1:12" ht="15" customHeight="1">
      <c r="A25" s="77"/>
      <c r="B25" s="34" t="s">
        <v>324</v>
      </c>
      <c r="C25" s="30">
        <v>0</v>
      </c>
      <c r="D25" s="30">
        <v>0</v>
      </c>
      <c r="E25" s="580">
        <v>0</v>
      </c>
      <c r="F25" s="56">
        <v>0</v>
      </c>
      <c r="G25" s="55"/>
      <c r="H25" s="42" t="s">
        <v>325</v>
      </c>
      <c r="I25" s="30">
        <v>0</v>
      </c>
      <c r="J25" s="30">
        <v>0</v>
      </c>
      <c r="K25" s="580">
        <v>0</v>
      </c>
      <c r="L25" s="56">
        <v>0</v>
      </c>
    </row>
    <row r="26" spans="1:12" ht="15" customHeight="1">
      <c r="A26" s="77"/>
      <c r="B26" s="34" t="s">
        <v>326</v>
      </c>
      <c r="C26" s="30">
        <v>0</v>
      </c>
      <c r="D26" s="30">
        <v>0</v>
      </c>
      <c r="E26" s="580">
        <v>0</v>
      </c>
      <c r="F26" s="56">
        <v>0</v>
      </c>
      <c r="G26" s="55"/>
      <c r="H26" s="38" t="s">
        <v>327</v>
      </c>
      <c r="I26" s="30">
        <v>0</v>
      </c>
      <c r="J26" s="30">
        <v>0</v>
      </c>
      <c r="K26" s="580">
        <v>0</v>
      </c>
      <c r="L26" s="56">
        <v>0</v>
      </c>
    </row>
    <row r="27" spans="1:12" s="169" customFormat="1" ht="15" customHeight="1">
      <c r="A27" s="77"/>
      <c r="B27" s="50"/>
      <c r="C27" s="68"/>
      <c r="D27" s="68"/>
      <c r="E27" s="594"/>
      <c r="F27" s="69"/>
      <c r="G27" s="55"/>
      <c r="H27" s="38" t="s">
        <v>461</v>
      </c>
      <c r="I27" s="30">
        <v>0</v>
      </c>
      <c r="J27" s="30"/>
      <c r="K27" s="580">
        <v>0</v>
      </c>
      <c r="L27" s="56"/>
    </row>
    <row r="28" spans="1:12" s="169" customFormat="1" ht="15" customHeight="1">
      <c r="A28" s="78" t="s">
        <v>328</v>
      </c>
      <c r="B28" s="73"/>
      <c r="C28" s="47">
        <f>SUM(C23:C27)</f>
        <v>0</v>
      </c>
      <c r="D28" s="47">
        <f>SUM(D23:D27)</f>
        <v>0</v>
      </c>
      <c r="E28" s="583">
        <f>SUM(E23:E27)</f>
        <v>13215505</v>
      </c>
      <c r="F28" s="47">
        <f>SUM(F23:F27)</f>
        <v>13215505</v>
      </c>
      <c r="G28" s="680" t="s">
        <v>329</v>
      </c>
      <c r="H28" s="681"/>
      <c r="I28" s="51">
        <f>SUM(I23:I27)</f>
        <v>4445751</v>
      </c>
      <c r="J28" s="51">
        <f>SUM(J23:J27)</f>
        <v>4445751</v>
      </c>
      <c r="K28" s="597">
        <f>SUM(K23:K27)</f>
        <v>13207505</v>
      </c>
      <c r="L28" s="63">
        <f>SUM(L23:L27)</f>
        <v>17653256</v>
      </c>
    </row>
    <row r="29" spans="1:12" ht="15" customHeight="1">
      <c r="A29" s="79"/>
      <c r="B29" s="43"/>
      <c r="C29" s="35"/>
      <c r="D29" s="35"/>
      <c r="E29" s="584"/>
      <c r="F29" s="60"/>
      <c r="G29" s="27"/>
      <c r="H29" s="28"/>
      <c r="I29" s="39"/>
      <c r="J29" s="39"/>
      <c r="K29" s="598"/>
      <c r="L29" s="62"/>
    </row>
    <row r="30" spans="1:12" ht="15" customHeight="1">
      <c r="A30" s="78" t="s">
        <v>337</v>
      </c>
      <c r="B30" s="43"/>
      <c r="C30" s="35"/>
      <c r="D30" s="35"/>
      <c r="E30" s="584"/>
      <c r="F30" s="60"/>
      <c r="G30" s="682" t="s">
        <v>330</v>
      </c>
      <c r="H30" s="683"/>
      <c r="I30" s="39"/>
      <c r="J30" s="39"/>
      <c r="K30" s="598"/>
      <c r="L30" s="62"/>
    </row>
    <row r="31" spans="1:12" ht="15" customHeight="1">
      <c r="A31" s="74" t="s">
        <v>99</v>
      </c>
      <c r="B31" s="41" t="s">
        <v>307</v>
      </c>
      <c r="C31" s="35"/>
      <c r="D31" s="35"/>
      <c r="E31" s="584"/>
      <c r="F31" s="60"/>
      <c r="G31" s="74" t="s">
        <v>99</v>
      </c>
      <c r="H31" s="41" t="s">
        <v>307</v>
      </c>
      <c r="I31" s="30"/>
      <c r="J31" s="30"/>
      <c r="K31" s="580"/>
      <c r="L31" s="56"/>
    </row>
    <row r="32" spans="1:12" ht="15" customHeight="1">
      <c r="A32" s="77"/>
      <c r="B32" s="64" t="s">
        <v>338</v>
      </c>
      <c r="C32" s="65">
        <v>4688141</v>
      </c>
      <c r="D32" s="65">
        <v>4688141</v>
      </c>
      <c r="E32" s="595">
        <v>0</v>
      </c>
      <c r="F32" s="66">
        <v>4688141</v>
      </c>
      <c r="G32" s="55"/>
      <c r="H32" s="38"/>
      <c r="I32" s="33"/>
      <c r="J32" s="33"/>
      <c r="K32" s="599"/>
      <c r="L32" s="61"/>
    </row>
    <row r="33" spans="1:12" ht="36.75" customHeight="1">
      <c r="A33" s="74"/>
      <c r="B33" s="172" t="s">
        <v>474</v>
      </c>
      <c r="C33" s="30">
        <v>0</v>
      </c>
      <c r="D33" s="30">
        <v>0</v>
      </c>
      <c r="E33" s="580">
        <v>0</v>
      </c>
      <c r="F33" s="56">
        <v>0</v>
      </c>
      <c r="G33" s="55"/>
      <c r="H33" s="172" t="s">
        <v>475</v>
      </c>
      <c r="I33" s="30">
        <v>0</v>
      </c>
      <c r="J33" s="30">
        <v>0</v>
      </c>
      <c r="K33" s="580">
        <v>0</v>
      </c>
      <c r="L33" s="56">
        <v>0</v>
      </c>
    </row>
    <row r="34" spans="1:12" ht="15" customHeight="1">
      <c r="A34" s="77"/>
      <c r="B34" s="44"/>
      <c r="C34" s="37"/>
      <c r="D34" s="37"/>
      <c r="E34" s="582"/>
      <c r="F34" s="58"/>
      <c r="G34" s="55"/>
      <c r="H34" s="36"/>
      <c r="I34" s="30"/>
      <c r="J34" s="30"/>
      <c r="K34" s="580"/>
      <c r="L34" s="56"/>
    </row>
    <row r="35" spans="1:12" ht="15" customHeight="1">
      <c r="A35" s="679" t="s">
        <v>331</v>
      </c>
      <c r="B35" s="665"/>
      <c r="C35" s="47">
        <f>SUM(C32:C34)</f>
        <v>4688141</v>
      </c>
      <c r="D35" s="47">
        <f>SUM(D32:D34)</f>
        <v>4688141</v>
      </c>
      <c r="E35" s="583">
        <f>SUM(E32:E34)</f>
        <v>0</v>
      </c>
      <c r="F35" s="47">
        <f>SUM(F32:F34)</f>
        <v>4688141</v>
      </c>
      <c r="G35" s="679" t="s">
        <v>330</v>
      </c>
      <c r="H35" s="665"/>
      <c r="I35" s="51">
        <f>SUM(I33:I34)</f>
        <v>0</v>
      </c>
      <c r="J35" s="51">
        <f>SUM(J33:J34)</f>
        <v>0</v>
      </c>
      <c r="K35" s="597">
        <f>SUM(K33:K34)</f>
        <v>0</v>
      </c>
      <c r="L35" s="63">
        <f>SUM(L33:L34)</f>
        <v>0</v>
      </c>
    </row>
    <row r="36" spans="1:12" ht="15" customHeight="1">
      <c r="A36" s="80"/>
      <c r="B36" s="55"/>
      <c r="C36" s="35"/>
      <c r="D36" s="35"/>
      <c r="E36" s="584"/>
      <c r="F36" s="60"/>
      <c r="G36" s="67"/>
      <c r="H36" s="67"/>
      <c r="I36" s="39"/>
      <c r="J36" s="39"/>
      <c r="K36" s="598"/>
      <c r="L36" s="62"/>
    </row>
    <row r="37" spans="1:12" s="24" customFormat="1" ht="17.25">
      <c r="A37" s="672" t="s">
        <v>332</v>
      </c>
      <c r="B37" s="673"/>
      <c r="C37" s="171">
        <f>C28+C35</f>
        <v>4688141</v>
      </c>
      <c r="D37" s="171">
        <f>D28+D35</f>
        <v>4688141</v>
      </c>
      <c r="E37" s="596">
        <f>E28+E35</f>
        <v>13215505</v>
      </c>
      <c r="F37" s="171">
        <f>F28+F35</f>
        <v>17903646</v>
      </c>
      <c r="G37" s="684" t="s">
        <v>339</v>
      </c>
      <c r="H37" s="673"/>
      <c r="I37" s="167">
        <f>I28+I35</f>
        <v>4445751</v>
      </c>
      <c r="J37" s="167">
        <f>J28+J35</f>
        <v>4445751</v>
      </c>
      <c r="K37" s="600">
        <f>K28+K35</f>
        <v>13207505</v>
      </c>
      <c r="L37" s="168">
        <f>L28+L35</f>
        <v>17653256</v>
      </c>
    </row>
    <row r="38" spans="1:12" s="24" customFormat="1" ht="16.5" thickBot="1">
      <c r="A38" s="612"/>
      <c r="B38" s="613"/>
      <c r="C38" s="614"/>
      <c r="D38" s="614"/>
      <c r="E38" s="615"/>
      <c r="F38" s="616"/>
      <c r="G38" s="617"/>
      <c r="H38" s="617"/>
      <c r="I38" s="618"/>
      <c r="J38" s="618"/>
      <c r="K38" s="619"/>
      <c r="L38" s="620"/>
    </row>
    <row r="39" spans="1:12" s="24" customFormat="1" ht="19.5" thickBot="1">
      <c r="A39" s="670" t="s">
        <v>333</v>
      </c>
      <c r="B39" s="671"/>
      <c r="C39" s="622">
        <f>C18+C37</f>
        <v>26569937</v>
      </c>
      <c r="D39" s="622">
        <f>D18+D37</f>
        <v>26525937</v>
      </c>
      <c r="E39" s="622">
        <f>E18+E37</f>
        <v>14347850</v>
      </c>
      <c r="F39" s="622">
        <f>F18+F37</f>
        <v>40873787</v>
      </c>
      <c r="G39" s="623"/>
      <c r="H39" s="621" t="s">
        <v>334</v>
      </c>
      <c r="I39" s="622">
        <f>I18+I37</f>
        <v>26569937</v>
      </c>
      <c r="J39" s="622">
        <f>J18+J37</f>
        <v>26525937</v>
      </c>
      <c r="K39" s="624">
        <f>K18+K37</f>
        <v>14347850</v>
      </c>
      <c r="L39" s="625">
        <f>L18+L37</f>
        <v>40873787</v>
      </c>
    </row>
    <row r="40" spans="1:12" s="24" customFormat="1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s="24" customFormat="1" ht="14.25">
      <c r="A41" s="71"/>
      <c r="B41" s="72"/>
      <c r="C41" s="71"/>
      <c r="D41" s="71"/>
      <c r="E41" s="71"/>
      <c r="F41" s="71"/>
      <c r="G41" s="71"/>
      <c r="H41" s="71"/>
      <c r="I41" s="71"/>
      <c r="J41" s="71"/>
      <c r="K41" s="71"/>
      <c r="L41" s="71"/>
    </row>
    <row r="42" spans="1:12" s="24" customFormat="1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1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15" customHeight="1">
      <c r="A46" s="25"/>
      <c r="B46" s="25"/>
      <c r="C46" s="25"/>
      <c r="D46" s="25"/>
      <c r="E46" s="25"/>
      <c r="F46" s="25"/>
      <c r="G46" s="25"/>
      <c r="H46" s="26"/>
      <c r="I46" s="25"/>
      <c r="J46" s="25"/>
      <c r="K46" s="25"/>
      <c r="L46" s="25"/>
    </row>
    <row r="47" spans="1:12" ht="1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1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s="169" customFormat="1" ht="1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1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s="169" customFormat="1" ht="1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="25" customFormat="1" ht="12.75"/>
    <row r="56" spans="1:12" ht="1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  <row r="206" s="25" customFormat="1" ht="12.75"/>
    <row r="207" s="25" customFormat="1" ht="12.75"/>
    <row r="208" s="25" customFormat="1" ht="12.75"/>
    <row r="209" s="25" customFormat="1" ht="12.75"/>
    <row r="210" s="25" customFormat="1" ht="12.75"/>
    <row r="211" s="25" customFormat="1" ht="12.75"/>
    <row r="212" spans="1:12" s="25" customFormat="1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s="25" customFormat="1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s="25" customFormat="1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s="25" customFormat="1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s="25" customFormat="1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s="25" customFormat="1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s="25" customFormat="1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s="25" customFormat="1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s="25" customFormat="1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s="25" customFormat="1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s="25" customFormat="1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s="25" customFormat="1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s="25" customFormat="1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s="25" customFormat="1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s="25" customFormat="1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</sheetData>
  <sheetProtection/>
  <mergeCells count="22">
    <mergeCell ref="G35:H35"/>
    <mergeCell ref="G20:H20"/>
    <mergeCell ref="A14:B14"/>
    <mergeCell ref="A16:B16"/>
    <mergeCell ref="G14:H14"/>
    <mergeCell ref="A20:B20"/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A1:L1"/>
    <mergeCell ref="A2:L2"/>
    <mergeCell ref="G16:H16"/>
    <mergeCell ref="K4:L4"/>
    <mergeCell ref="A6:F6"/>
    <mergeCell ref="G6:L6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69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22">
      <selection activeCell="I3" sqref="I3"/>
    </sheetView>
  </sheetViews>
  <sheetFormatPr defaultColWidth="8.00390625" defaultRowHeight="12.75"/>
  <cols>
    <col min="1" max="1" width="4.8515625" style="102" customWidth="1"/>
    <col min="2" max="2" width="30.57421875" style="102" customWidth="1"/>
    <col min="3" max="4" width="12.00390625" style="102" customWidth="1"/>
    <col min="5" max="5" width="12.57421875" style="102" customWidth="1"/>
    <col min="6" max="6" width="12.00390625" style="102" customWidth="1"/>
    <col min="7" max="16384" width="8.00390625" style="102" customWidth="1"/>
  </cols>
  <sheetData>
    <row r="1" spans="1:6" s="162" customFormat="1" ht="48.75" customHeight="1">
      <c r="A1" s="731" t="s">
        <v>538</v>
      </c>
      <c r="B1" s="731"/>
      <c r="C1" s="731"/>
      <c r="D1" s="731"/>
      <c r="E1" s="731"/>
      <c r="F1" s="731"/>
    </row>
    <row r="2" spans="1:9" s="126" customFormat="1" ht="15.75" customHeight="1">
      <c r="A2" s="133"/>
      <c r="B2" s="125"/>
      <c r="C2" s="712"/>
      <c r="D2" s="712"/>
      <c r="E2" s="734" t="s">
        <v>469</v>
      </c>
      <c r="F2" s="734"/>
      <c r="G2" s="160"/>
      <c r="I2" s="159"/>
    </row>
    <row r="3" spans="1:9" s="127" customFormat="1" ht="15.75" customHeight="1">
      <c r="A3" s="134"/>
      <c r="B3" s="135"/>
      <c r="C3" s="136"/>
      <c r="D3" s="158"/>
      <c r="E3" s="735" t="s">
        <v>490</v>
      </c>
      <c r="F3" s="735"/>
      <c r="G3" s="161"/>
      <c r="I3" s="158"/>
    </row>
    <row r="4" spans="1:7" ht="15.75" customHeight="1">
      <c r="A4" s="741" t="s">
        <v>539</v>
      </c>
      <c r="B4" s="741"/>
      <c r="C4" s="741"/>
      <c r="D4" s="741"/>
      <c r="E4" s="741"/>
      <c r="F4" s="105"/>
      <c r="G4" s="106"/>
    </row>
    <row r="5" spans="1:7" ht="15.75" customHeight="1" thickBot="1">
      <c r="A5" s="103"/>
      <c r="B5" s="103"/>
      <c r="C5" s="104"/>
      <c r="D5" s="104"/>
      <c r="E5" s="105"/>
      <c r="F5" s="105"/>
      <c r="G5" s="106"/>
    </row>
    <row r="6" spans="1:7" ht="22.5" customHeight="1">
      <c r="A6" s="119" t="s">
        <v>409</v>
      </c>
      <c r="B6" s="739" t="s">
        <v>424</v>
      </c>
      <c r="C6" s="739"/>
      <c r="D6" s="739"/>
      <c r="E6" s="732" t="s">
        <v>425</v>
      </c>
      <c r="F6" s="733"/>
      <c r="G6" s="106"/>
    </row>
    <row r="7" spans="1:7" ht="15.75" customHeight="1">
      <c r="A7" s="120" t="s">
        <v>99</v>
      </c>
      <c r="B7" s="738" t="s">
        <v>100</v>
      </c>
      <c r="C7" s="738"/>
      <c r="D7" s="738"/>
      <c r="E7" s="738" t="s">
        <v>101</v>
      </c>
      <c r="F7" s="740"/>
      <c r="G7" s="106"/>
    </row>
    <row r="8" spans="1:7" ht="15.75" customHeight="1">
      <c r="A8" s="120" t="s">
        <v>106</v>
      </c>
      <c r="B8" s="748"/>
      <c r="C8" s="748"/>
      <c r="D8" s="748"/>
      <c r="E8" s="736"/>
      <c r="F8" s="737"/>
      <c r="G8" s="106"/>
    </row>
    <row r="9" spans="1:7" ht="15.75" customHeight="1">
      <c r="A9" s="120" t="s">
        <v>107</v>
      </c>
      <c r="B9" s="748"/>
      <c r="C9" s="748"/>
      <c r="D9" s="748"/>
      <c r="E9" s="736"/>
      <c r="F9" s="737"/>
      <c r="G9" s="106"/>
    </row>
    <row r="10" spans="1:7" ht="15.75" customHeight="1">
      <c r="A10" s="120" t="s">
        <v>108</v>
      </c>
      <c r="B10" s="748"/>
      <c r="C10" s="748"/>
      <c r="D10" s="748"/>
      <c r="E10" s="736"/>
      <c r="F10" s="737"/>
      <c r="G10" s="106"/>
    </row>
    <row r="11" spans="1:7" ht="25.5" customHeight="1" thickBot="1">
      <c r="A11" s="129" t="s">
        <v>109</v>
      </c>
      <c r="B11" s="751" t="s">
        <v>426</v>
      </c>
      <c r="C11" s="751"/>
      <c r="D11" s="751"/>
      <c r="E11" s="763">
        <f>SUM(E8:E10)</f>
        <v>0</v>
      </c>
      <c r="F11" s="764"/>
      <c r="G11" s="106"/>
    </row>
    <row r="12" spans="1:7" ht="25.5" customHeight="1">
      <c r="A12" s="130"/>
      <c r="B12" s="131"/>
      <c r="C12" s="131"/>
      <c r="D12" s="131"/>
      <c r="E12" s="132"/>
      <c r="F12" s="132"/>
      <c r="G12" s="106"/>
    </row>
    <row r="13" spans="1:7" ht="15.75" customHeight="1">
      <c r="A13" s="741" t="s">
        <v>457</v>
      </c>
      <c r="B13" s="741"/>
      <c r="C13" s="741"/>
      <c r="D13" s="741"/>
      <c r="E13" s="741"/>
      <c r="F13" s="741"/>
      <c r="G13" s="106"/>
    </row>
    <row r="14" spans="1:7" ht="15.75" customHeight="1" thickBot="1">
      <c r="A14" s="103"/>
      <c r="B14" s="103"/>
      <c r="C14" s="104"/>
      <c r="D14" s="104"/>
      <c r="E14" s="105"/>
      <c r="F14" s="105"/>
      <c r="G14" s="106"/>
    </row>
    <row r="15" spans="1:6" ht="15" customHeight="1">
      <c r="A15" s="749" t="s">
        <v>409</v>
      </c>
      <c r="B15" s="760" t="s">
        <v>410</v>
      </c>
      <c r="C15" s="752" t="s">
        <v>411</v>
      </c>
      <c r="D15" s="753"/>
      <c r="E15" s="754"/>
      <c r="F15" s="755" t="s">
        <v>412</v>
      </c>
    </row>
    <row r="16" spans="1:6" ht="13.5" customHeight="1" thickBot="1">
      <c r="A16" s="750"/>
      <c r="B16" s="761"/>
      <c r="C16" s="107" t="s">
        <v>493</v>
      </c>
      <c r="D16" s="107" t="s">
        <v>500</v>
      </c>
      <c r="E16" s="107" t="s">
        <v>540</v>
      </c>
      <c r="F16" s="756"/>
    </row>
    <row r="17" spans="1:6" ht="15.75" thickBot="1">
      <c r="A17" s="108" t="s">
        <v>99</v>
      </c>
      <c r="B17" s="109" t="s">
        <v>100</v>
      </c>
      <c r="C17" s="109" t="s">
        <v>101</v>
      </c>
      <c r="D17" s="109" t="s">
        <v>102</v>
      </c>
      <c r="E17" s="109" t="s">
        <v>103</v>
      </c>
      <c r="F17" s="110" t="s">
        <v>413</v>
      </c>
    </row>
    <row r="18" spans="1:6" ht="15">
      <c r="A18" s="111" t="s">
        <v>106</v>
      </c>
      <c r="B18" s="175"/>
      <c r="C18" s="176"/>
      <c r="D18" s="176"/>
      <c r="E18" s="176"/>
      <c r="F18" s="177">
        <f>SUM(C18:E18)</f>
        <v>0</v>
      </c>
    </row>
    <row r="19" spans="1:6" ht="15">
      <c r="A19" s="112" t="s">
        <v>107</v>
      </c>
      <c r="B19" s="174"/>
      <c r="C19" s="176"/>
      <c r="D19" s="176"/>
      <c r="E19" s="176"/>
      <c r="F19" s="178">
        <f>SUM(C19:E19)</f>
        <v>0</v>
      </c>
    </row>
    <row r="20" spans="1:6" ht="15">
      <c r="A20" s="112" t="s">
        <v>108</v>
      </c>
      <c r="B20" s="113"/>
      <c r="C20" s="179"/>
      <c r="D20" s="179"/>
      <c r="E20" s="179"/>
      <c r="F20" s="178">
        <f>SUM(C20:E20)</f>
        <v>0</v>
      </c>
    </row>
    <row r="21" spans="1:6" ht="15">
      <c r="A21" s="112" t="s">
        <v>109</v>
      </c>
      <c r="B21" s="113"/>
      <c r="C21" s="179"/>
      <c r="D21" s="179"/>
      <c r="E21" s="179"/>
      <c r="F21" s="178">
        <f>SUM(C21:E21)</f>
        <v>0</v>
      </c>
    </row>
    <row r="22" spans="1:6" ht="15.75" thickBot="1">
      <c r="A22" s="114" t="s">
        <v>110</v>
      </c>
      <c r="B22" s="115"/>
      <c r="C22" s="180"/>
      <c r="D22" s="180"/>
      <c r="E22" s="180"/>
      <c r="F22" s="178">
        <f>SUM(C22:E22)</f>
        <v>0</v>
      </c>
    </row>
    <row r="23" spans="1:6" s="118" customFormat="1" ht="15" thickBot="1">
      <c r="A23" s="116" t="s">
        <v>111</v>
      </c>
      <c r="B23" s="117" t="s">
        <v>414</v>
      </c>
      <c r="C23" s="181">
        <f>SUM(C18:C22)</f>
        <v>0</v>
      </c>
      <c r="D23" s="181">
        <f>SUM(D18:D22)</f>
        <v>0</v>
      </c>
      <c r="E23" s="181">
        <f>SUM(E18:E22)</f>
        <v>0</v>
      </c>
      <c r="F23" s="182">
        <f>SUM(F18:F22)</f>
        <v>0</v>
      </c>
    </row>
    <row r="24" spans="1:6" s="118" customFormat="1" ht="14.25">
      <c r="A24" s="142"/>
      <c r="B24" s="143"/>
      <c r="C24" s="144"/>
      <c r="D24" s="144"/>
      <c r="E24" s="144"/>
      <c r="F24" s="144"/>
    </row>
    <row r="25" spans="1:6" s="145" customFormat="1" ht="30.75" customHeight="1">
      <c r="A25" s="762" t="s">
        <v>458</v>
      </c>
      <c r="B25" s="762"/>
      <c r="C25" s="762"/>
      <c r="D25" s="762"/>
      <c r="E25" s="762"/>
      <c r="F25" s="762"/>
    </row>
    <row r="26" ht="15.75" thickBot="1"/>
    <row r="27" spans="1:6" ht="32.25" thickBot="1">
      <c r="A27" s="140" t="s">
        <v>409</v>
      </c>
      <c r="B27" s="747" t="s">
        <v>415</v>
      </c>
      <c r="C27" s="747"/>
      <c r="D27" s="747"/>
      <c r="E27" s="747"/>
      <c r="F27" s="140" t="s">
        <v>541</v>
      </c>
    </row>
    <row r="28" spans="1:6" ht="15.75" thickBot="1">
      <c r="A28" s="412" t="s">
        <v>99</v>
      </c>
      <c r="B28" s="743" t="s">
        <v>100</v>
      </c>
      <c r="C28" s="743"/>
      <c r="D28" s="743"/>
      <c r="E28" s="743"/>
      <c r="F28" s="412" t="s">
        <v>101</v>
      </c>
    </row>
    <row r="29" spans="1:6" ht="15">
      <c r="A29" s="409" t="s">
        <v>106</v>
      </c>
      <c r="B29" s="413" t="s">
        <v>416</v>
      </c>
      <c r="C29" s="410"/>
      <c r="D29" s="411"/>
      <c r="E29" s="414"/>
      <c r="F29" s="141">
        <v>1363000</v>
      </c>
    </row>
    <row r="30" spans="1:6" ht="23.25" customHeight="1">
      <c r="A30" s="146" t="s">
        <v>107</v>
      </c>
      <c r="B30" s="744" t="s">
        <v>417</v>
      </c>
      <c r="C30" s="745"/>
      <c r="D30" s="745"/>
      <c r="E30" s="746"/>
      <c r="F30" s="141">
        <v>0</v>
      </c>
    </row>
    <row r="31" spans="1:6" ht="15">
      <c r="A31" s="146" t="s">
        <v>108</v>
      </c>
      <c r="B31" s="744" t="s">
        <v>418</v>
      </c>
      <c r="C31" s="745"/>
      <c r="D31" s="745"/>
      <c r="E31" s="746"/>
      <c r="F31" s="141">
        <v>0</v>
      </c>
    </row>
    <row r="32" spans="1:6" ht="30" customHeight="1">
      <c r="A32" s="146" t="s">
        <v>109</v>
      </c>
      <c r="B32" s="744" t="s">
        <v>419</v>
      </c>
      <c r="C32" s="745"/>
      <c r="D32" s="745"/>
      <c r="E32" s="746"/>
      <c r="F32" s="141">
        <v>0</v>
      </c>
    </row>
    <row r="33" spans="1:6" ht="15">
      <c r="A33" s="146" t="s">
        <v>110</v>
      </c>
      <c r="B33" s="744" t="s">
        <v>420</v>
      </c>
      <c r="C33" s="745"/>
      <c r="D33" s="745"/>
      <c r="E33" s="746"/>
      <c r="F33" s="141">
        <v>10000</v>
      </c>
    </row>
    <row r="34" spans="1:6" ht="17.25" customHeight="1" thickBot="1">
      <c r="A34" s="415" t="s">
        <v>111</v>
      </c>
      <c r="B34" s="757" t="s">
        <v>421</v>
      </c>
      <c r="C34" s="758"/>
      <c r="D34" s="758"/>
      <c r="E34" s="759"/>
      <c r="F34" s="416">
        <v>0</v>
      </c>
    </row>
    <row r="35" spans="1:6" ht="29.25" customHeight="1" thickBot="1">
      <c r="A35" s="417" t="s">
        <v>422</v>
      </c>
      <c r="B35" s="418"/>
      <c r="C35" s="419"/>
      <c r="D35" s="419"/>
      <c r="E35" s="419"/>
      <c r="F35" s="420">
        <f>SUM(F29:F34)</f>
        <v>1373000</v>
      </c>
    </row>
    <row r="36" spans="1:5" ht="27" customHeight="1">
      <c r="A36" s="742" t="s">
        <v>423</v>
      </c>
      <c r="B36" s="742"/>
      <c r="C36" s="742"/>
      <c r="D36" s="742"/>
      <c r="E36" s="742"/>
    </row>
  </sheetData>
  <sheetProtection/>
  <mergeCells count="31">
    <mergeCell ref="B15:B16"/>
    <mergeCell ref="A25:F25"/>
    <mergeCell ref="B33:E33"/>
    <mergeCell ref="E11:F11"/>
    <mergeCell ref="E10:F10"/>
    <mergeCell ref="B10:D10"/>
    <mergeCell ref="A15:A16"/>
    <mergeCell ref="B11:D11"/>
    <mergeCell ref="C15:E15"/>
    <mergeCell ref="E8:F8"/>
    <mergeCell ref="B8:D8"/>
    <mergeCell ref="B9:D9"/>
    <mergeCell ref="A13:F13"/>
    <mergeCell ref="F15:F16"/>
    <mergeCell ref="A36:E36"/>
    <mergeCell ref="B28:E28"/>
    <mergeCell ref="B30:E30"/>
    <mergeCell ref="B31:E31"/>
    <mergeCell ref="B32:E32"/>
    <mergeCell ref="B27:E27"/>
    <mergeCell ref="B34:E34"/>
    <mergeCell ref="A1:F1"/>
    <mergeCell ref="E6:F6"/>
    <mergeCell ref="C2:D2"/>
    <mergeCell ref="E2:F2"/>
    <mergeCell ref="E3:F3"/>
    <mergeCell ref="E9:F9"/>
    <mergeCell ref="B7:D7"/>
    <mergeCell ref="B6:D6"/>
    <mergeCell ref="E7:F7"/>
    <mergeCell ref="A4:E4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C1">
      <selection activeCell="C6" sqref="C6"/>
    </sheetView>
  </sheetViews>
  <sheetFormatPr defaultColWidth="8.00390625" defaultRowHeight="12.75"/>
  <cols>
    <col min="1" max="1" width="9.8515625" style="215" hidden="1" customWidth="1"/>
    <col min="2" max="2" width="3.28125" style="215" hidden="1" customWidth="1"/>
    <col min="3" max="3" width="54.28125" style="215" customWidth="1"/>
    <col min="4" max="6" width="13.57421875" style="215" customWidth="1"/>
    <col min="7" max="7" width="51.421875" style="215" customWidth="1"/>
    <col min="8" max="10" width="12.7109375" style="215" customWidth="1"/>
    <col min="11" max="16384" width="8.00390625" style="215" customWidth="1"/>
  </cols>
  <sheetData>
    <row r="1" spans="3:9" ht="30" customHeight="1">
      <c r="C1" s="765" t="s">
        <v>528</v>
      </c>
      <c r="D1" s="765"/>
      <c r="E1" s="765"/>
      <c r="F1" s="765"/>
      <c r="G1" s="765"/>
      <c r="H1" s="765"/>
      <c r="I1" s="216"/>
    </row>
    <row r="2" spans="3:9" ht="30" customHeight="1">
      <c r="C2" s="765" t="s">
        <v>501</v>
      </c>
      <c r="D2" s="765"/>
      <c r="E2" s="765"/>
      <c r="F2" s="765"/>
      <c r="G2" s="765"/>
      <c r="H2" s="765"/>
      <c r="I2" s="216"/>
    </row>
    <row r="3" spans="3:9" ht="17.25" customHeight="1">
      <c r="C3" s="765" t="s">
        <v>492</v>
      </c>
      <c r="D3" s="765"/>
      <c r="E3" s="765"/>
      <c r="F3" s="765"/>
      <c r="G3" s="765"/>
      <c r="H3" s="765"/>
      <c r="I3" s="216"/>
    </row>
    <row r="4" spans="3:10" ht="17.25" customHeight="1">
      <c r="C4" s="662" t="s">
        <v>585</v>
      </c>
      <c r="D4" s="216"/>
      <c r="E4" s="216"/>
      <c r="F4" s="216"/>
      <c r="G4" s="216"/>
      <c r="H4" s="217"/>
      <c r="I4" s="217"/>
      <c r="J4" s="217" t="s">
        <v>468</v>
      </c>
    </row>
    <row r="5" spans="3:10" ht="19.5" customHeight="1" thickBot="1">
      <c r="C5" s="662" t="s">
        <v>586</v>
      </c>
      <c r="G5" s="218"/>
      <c r="H5" s="219"/>
      <c r="I5" s="219"/>
      <c r="J5" s="219" t="s">
        <v>502</v>
      </c>
    </row>
    <row r="6" spans="1:10" ht="42" customHeight="1" thickBot="1">
      <c r="A6" s="220" t="s">
        <v>503</v>
      </c>
      <c r="B6" s="421" t="s">
        <v>504</v>
      </c>
      <c r="C6" s="439" t="s">
        <v>505</v>
      </c>
      <c r="D6" s="439" t="s">
        <v>533</v>
      </c>
      <c r="E6" s="296" t="s">
        <v>556</v>
      </c>
      <c r="F6" s="626" t="s">
        <v>557</v>
      </c>
      <c r="G6" s="439" t="s">
        <v>506</v>
      </c>
      <c r="H6" s="440" t="s">
        <v>533</v>
      </c>
      <c r="I6" s="296" t="s">
        <v>556</v>
      </c>
      <c r="J6" s="304" t="s">
        <v>557</v>
      </c>
    </row>
    <row r="7" spans="1:10" s="222" customFormat="1" ht="11.25" thickBot="1">
      <c r="A7" s="221">
        <v>1</v>
      </c>
      <c r="B7" s="422">
        <v>2</v>
      </c>
      <c r="C7" s="444" t="s">
        <v>99</v>
      </c>
      <c r="D7" s="444" t="s">
        <v>100</v>
      </c>
      <c r="E7" s="444" t="s">
        <v>101</v>
      </c>
      <c r="F7" s="445" t="s">
        <v>102</v>
      </c>
      <c r="G7" s="444" t="s">
        <v>103</v>
      </c>
      <c r="H7" s="446" t="s">
        <v>413</v>
      </c>
      <c r="I7" s="446" t="s">
        <v>430</v>
      </c>
      <c r="J7" s="446" t="s">
        <v>551</v>
      </c>
    </row>
    <row r="8" spans="1:10" ht="27.75" customHeight="1">
      <c r="A8" s="223" t="s">
        <v>507</v>
      </c>
      <c r="B8" s="423" t="s">
        <v>508</v>
      </c>
      <c r="C8" s="441" t="s">
        <v>545</v>
      </c>
      <c r="D8" s="632">
        <v>2540000</v>
      </c>
      <c r="E8" s="632">
        <v>-508000</v>
      </c>
      <c r="F8" s="442">
        <v>2032000</v>
      </c>
      <c r="G8" s="656" t="s">
        <v>566</v>
      </c>
      <c r="H8" s="443">
        <v>0</v>
      </c>
      <c r="I8" s="443">
        <v>13215505</v>
      </c>
      <c r="J8" s="443">
        <v>13215505</v>
      </c>
    </row>
    <row r="9" spans="1:10" ht="15" customHeight="1">
      <c r="A9" s="223" t="s">
        <v>507</v>
      </c>
      <c r="B9" s="423" t="s">
        <v>508</v>
      </c>
      <c r="C9" s="491" t="s">
        <v>544</v>
      </c>
      <c r="D9" s="633">
        <v>1905751</v>
      </c>
      <c r="E9" s="633">
        <v>13715505</v>
      </c>
      <c r="F9" s="429">
        <v>15621256</v>
      </c>
      <c r="G9" s="435"/>
      <c r="H9" s="433"/>
      <c r="I9" s="433"/>
      <c r="J9" s="433"/>
    </row>
    <row r="10" spans="1:10" ht="12.75" customHeight="1">
      <c r="A10" s="223" t="s">
        <v>509</v>
      </c>
      <c r="B10" s="423" t="s">
        <v>510</v>
      </c>
      <c r="C10" s="425"/>
      <c r="D10" s="634"/>
      <c r="E10" s="634"/>
      <c r="F10" s="430"/>
      <c r="G10" s="435"/>
      <c r="H10" s="433"/>
      <c r="I10" s="433"/>
      <c r="J10" s="433"/>
    </row>
    <row r="11" spans="1:10" ht="17.25" customHeight="1">
      <c r="A11" s="223" t="s">
        <v>511</v>
      </c>
      <c r="B11" s="423" t="s">
        <v>512</v>
      </c>
      <c r="C11" s="426"/>
      <c r="D11" s="634"/>
      <c r="E11" s="634"/>
      <c r="F11" s="430"/>
      <c r="G11" s="435"/>
      <c r="H11" s="433"/>
      <c r="I11" s="433"/>
      <c r="J11" s="433"/>
    </row>
    <row r="12" spans="1:10" ht="15" customHeight="1">
      <c r="A12" s="223" t="s">
        <v>507</v>
      </c>
      <c r="B12" s="423" t="s">
        <v>513</v>
      </c>
      <c r="C12" s="426"/>
      <c r="D12" s="634"/>
      <c r="E12" s="634"/>
      <c r="F12" s="430"/>
      <c r="G12" s="435"/>
      <c r="H12" s="433"/>
      <c r="I12" s="433"/>
      <c r="J12" s="433"/>
    </row>
    <row r="13" spans="1:10" ht="12.75">
      <c r="A13" s="223" t="s">
        <v>511</v>
      </c>
      <c r="B13" s="423" t="s">
        <v>512</v>
      </c>
      <c r="C13" s="425"/>
      <c r="D13" s="635"/>
      <c r="E13" s="635"/>
      <c r="F13" s="428"/>
      <c r="G13" s="435"/>
      <c r="H13" s="433"/>
      <c r="I13" s="433"/>
      <c r="J13" s="433"/>
    </row>
    <row r="14" spans="1:10" ht="16.5" customHeight="1">
      <c r="A14" s="224">
        <v>999000</v>
      </c>
      <c r="B14" s="423" t="s">
        <v>513</v>
      </c>
      <c r="C14" s="425"/>
      <c r="D14" s="635"/>
      <c r="E14" s="635"/>
      <c r="F14" s="428"/>
      <c r="G14" s="436"/>
      <c r="H14" s="433"/>
      <c r="I14" s="433"/>
      <c r="J14" s="433"/>
    </row>
    <row r="15" spans="1:10" ht="12.75">
      <c r="A15" s="223" t="s">
        <v>514</v>
      </c>
      <c r="B15" s="423" t="s">
        <v>515</v>
      </c>
      <c r="C15" s="425"/>
      <c r="D15" s="635"/>
      <c r="E15" s="635"/>
      <c r="F15" s="428"/>
      <c r="G15" s="435"/>
      <c r="H15" s="432"/>
      <c r="I15" s="432"/>
      <c r="J15" s="432"/>
    </row>
    <row r="16" spans="1:10" ht="12.75">
      <c r="A16" s="223" t="s">
        <v>516</v>
      </c>
      <c r="B16" s="423" t="s">
        <v>517</v>
      </c>
      <c r="C16" s="425"/>
      <c r="D16" s="635"/>
      <c r="E16" s="635"/>
      <c r="F16" s="428"/>
      <c r="G16" s="435"/>
      <c r="H16" s="432"/>
      <c r="I16" s="432"/>
      <c r="J16" s="432"/>
    </row>
    <row r="17" spans="1:10" ht="15" customHeight="1">
      <c r="A17" s="223" t="s">
        <v>507</v>
      </c>
      <c r="B17" s="423" t="s">
        <v>518</v>
      </c>
      <c r="C17" s="426"/>
      <c r="D17" s="634"/>
      <c r="E17" s="638"/>
      <c r="F17" s="631"/>
      <c r="G17" s="437"/>
      <c r="H17" s="432"/>
      <c r="I17" s="432"/>
      <c r="J17" s="432"/>
    </row>
    <row r="18" spans="1:10" ht="15" customHeight="1" thickBot="1">
      <c r="A18" s="225"/>
      <c r="B18" s="424"/>
      <c r="C18" s="427"/>
      <c r="D18" s="636"/>
      <c r="E18" s="636"/>
      <c r="F18" s="431"/>
      <c r="G18" s="438"/>
      <c r="H18" s="434"/>
      <c r="I18" s="434"/>
      <c r="J18" s="434"/>
    </row>
    <row r="19" spans="1:10" ht="13.5" thickBot="1">
      <c r="A19" s="226"/>
      <c r="B19" s="488"/>
      <c r="C19" s="489"/>
      <c r="D19" s="637">
        <f>SUM(D8:D17)</f>
        <v>4445751</v>
      </c>
      <c r="E19" s="637">
        <f>SUM(E8:E17)</f>
        <v>13207505</v>
      </c>
      <c r="F19" s="637">
        <f>SUM(F8:F17)</f>
        <v>17653256</v>
      </c>
      <c r="G19" s="447"/>
      <c r="H19" s="490">
        <f>SUM(H8:H17)</f>
        <v>0</v>
      </c>
      <c r="I19" s="490">
        <f>SUM(I8:I17)</f>
        <v>13215505</v>
      </c>
      <c r="J19" s="490">
        <f>SUM(J8:J17)</f>
        <v>13215505</v>
      </c>
    </row>
    <row r="20" spans="1:2" ht="12.75">
      <c r="A20" s="226"/>
      <c r="B20" s="227"/>
    </row>
    <row r="21" spans="1:2" ht="12.75">
      <c r="A21" s="226"/>
      <c r="B21" s="227"/>
    </row>
    <row r="22" spans="1:2" ht="13.5" thickBot="1">
      <c r="A22" s="229" t="s">
        <v>498</v>
      </c>
      <c r="B22" s="228"/>
    </row>
  </sheetData>
  <sheetProtection/>
  <mergeCells count="3">
    <mergeCell ref="C1:H1"/>
    <mergeCell ref="C2:H2"/>
    <mergeCell ref="C3:H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6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H4" sqref="H4"/>
    </sheetView>
  </sheetViews>
  <sheetFormatPr defaultColWidth="9.140625" defaultRowHeight="12.75"/>
  <cols>
    <col min="1" max="1" width="8.421875" style="231" customWidth="1"/>
    <col min="2" max="2" width="44.421875" style="231" customWidth="1"/>
    <col min="3" max="3" width="5.57421875" style="231" hidden="1" customWidth="1"/>
    <col min="4" max="4" width="14.7109375" style="231" customWidth="1"/>
    <col min="5" max="5" width="21.140625" style="231" customWidth="1"/>
    <col min="6" max="16384" width="9.140625" style="231" customWidth="1"/>
  </cols>
  <sheetData>
    <row r="1" spans="1:5" ht="15.75">
      <c r="A1" s="766" t="s">
        <v>542</v>
      </c>
      <c r="B1" s="766"/>
      <c r="C1" s="766"/>
      <c r="D1" s="766"/>
      <c r="E1" s="766"/>
    </row>
    <row r="2" spans="1:5" ht="15.75">
      <c r="A2" s="230"/>
      <c r="B2" s="230"/>
      <c r="C2" s="230"/>
      <c r="D2" s="230"/>
      <c r="E2" s="230"/>
    </row>
    <row r="3" spans="1:5" ht="15.75">
      <c r="A3" s="230"/>
      <c r="B3" s="230"/>
      <c r="C3" s="230"/>
      <c r="D3" s="230"/>
      <c r="E3" s="230"/>
    </row>
    <row r="4" spans="1:5" ht="12.75" customHeight="1">
      <c r="A4" s="232"/>
      <c r="B4" s="232"/>
      <c r="C4" s="232"/>
      <c r="D4" s="232"/>
      <c r="E4" s="526" t="s">
        <v>519</v>
      </c>
    </row>
    <row r="5" spans="1:5" ht="15.75" thickBot="1">
      <c r="A5" s="233"/>
      <c r="B5" s="233"/>
      <c r="C5" s="233"/>
      <c r="D5" s="233"/>
      <c r="E5" s="527" t="s">
        <v>470</v>
      </c>
    </row>
    <row r="6" spans="1:5" ht="15.75" thickBot="1">
      <c r="A6" s="233"/>
      <c r="B6" s="455"/>
      <c r="C6" s="233"/>
      <c r="D6" s="233"/>
      <c r="E6" s="233"/>
    </row>
    <row r="7" spans="1:5" ht="15.75" customHeight="1" thickBot="1">
      <c r="A7" s="767" t="s">
        <v>520</v>
      </c>
      <c r="B7" s="768" t="s">
        <v>521</v>
      </c>
      <c r="C7" s="769"/>
      <c r="D7" s="770" t="s">
        <v>543</v>
      </c>
      <c r="E7" s="768" t="s">
        <v>522</v>
      </c>
    </row>
    <row r="8" spans="1:5" ht="15.75" customHeight="1" thickBot="1">
      <c r="A8" s="767"/>
      <c r="B8" s="768"/>
      <c r="C8" s="769"/>
      <c r="D8" s="771"/>
      <c r="E8" s="768"/>
    </row>
    <row r="9" spans="1:5" ht="15.75" customHeight="1" thickBot="1">
      <c r="A9" s="767"/>
      <c r="B9" s="768"/>
      <c r="C9" s="769"/>
      <c r="D9" s="771"/>
      <c r="E9" s="768"/>
    </row>
    <row r="10" spans="1:5" ht="15.75" customHeight="1" thickBot="1">
      <c r="A10" s="767"/>
      <c r="B10" s="768"/>
      <c r="C10" s="769"/>
      <c r="D10" s="772"/>
      <c r="E10" s="768"/>
    </row>
    <row r="11" spans="1:5" s="235" customFormat="1" ht="27.75" customHeight="1">
      <c r="A11" s="451" t="s">
        <v>523</v>
      </c>
      <c r="B11" s="456" t="s">
        <v>524</v>
      </c>
      <c r="C11" s="454"/>
      <c r="D11" s="234">
        <v>0</v>
      </c>
      <c r="E11" s="459"/>
    </row>
    <row r="12" spans="1:5" s="235" customFormat="1" ht="27.75" customHeight="1" thickBot="1">
      <c r="A12" s="452" t="s">
        <v>525</v>
      </c>
      <c r="B12" s="457" t="s">
        <v>526</v>
      </c>
      <c r="C12" s="236"/>
      <c r="D12" s="448">
        <v>0</v>
      </c>
      <c r="E12" s="460"/>
    </row>
    <row r="13" spans="1:5" ht="27.75" customHeight="1" thickBot="1">
      <c r="A13" s="453"/>
      <c r="B13" s="458" t="s">
        <v>527</v>
      </c>
      <c r="C13" s="449"/>
      <c r="D13" s="450">
        <f>D11+D12</f>
        <v>0</v>
      </c>
      <c r="E13" s="461"/>
    </row>
    <row r="14" spans="1:5" ht="16.5" customHeight="1">
      <c r="A14" s="237"/>
      <c r="B14" s="237"/>
      <c r="C14" s="237"/>
      <c r="D14" s="237"/>
      <c r="E14" s="237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4" width="13.28125" style="0" customWidth="1"/>
    <col min="5" max="5" width="13.140625" style="0" customWidth="1"/>
    <col min="6" max="6" width="13.421875" style="0" customWidth="1"/>
  </cols>
  <sheetData>
    <row r="1" spans="1:6" ht="30" customHeight="1">
      <c r="A1" s="690" t="s">
        <v>482</v>
      </c>
      <c r="B1" s="690"/>
      <c r="C1" s="690"/>
      <c r="D1" s="690"/>
      <c r="E1" s="690"/>
      <c r="F1" s="690"/>
    </row>
    <row r="2" spans="1:6" ht="18" customHeight="1">
      <c r="A2" s="691" t="s">
        <v>492</v>
      </c>
      <c r="B2" s="691"/>
      <c r="C2" s="691"/>
      <c r="D2" s="691"/>
      <c r="E2" s="691"/>
      <c r="F2" s="691"/>
    </row>
    <row r="3" spans="1:6" ht="17.25" customHeight="1">
      <c r="A3" s="662" t="s">
        <v>571</v>
      </c>
      <c r="B3" s="2"/>
      <c r="C3" s="185"/>
      <c r="D3" s="185"/>
      <c r="E3" s="692" t="s">
        <v>466</v>
      </c>
      <c r="F3" s="692"/>
    </row>
    <row r="4" spans="1:6" ht="16.5" thickBot="1">
      <c r="A4" s="662" t="s">
        <v>572</v>
      </c>
      <c r="B4" s="3"/>
      <c r="C4" s="186"/>
      <c r="D4" s="186"/>
      <c r="E4" s="693" t="s">
        <v>470</v>
      </c>
      <c r="F4" s="693"/>
    </row>
    <row r="5" spans="1:6" ht="44.25" customHeight="1" thickBot="1">
      <c r="A5" s="241" t="s">
        <v>0</v>
      </c>
      <c r="B5" s="262" t="s">
        <v>1</v>
      </c>
      <c r="C5" s="249" t="s">
        <v>533</v>
      </c>
      <c r="D5" s="249" t="s">
        <v>548</v>
      </c>
      <c r="E5" s="273" t="s">
        <v>554</v>
      </c>
      <c r="F5" s="249" t="s">
        <v>555</v>
      </c>
    </row>
    <row r="6" spans="1:6" ht="12.75" customHeight="1" thickBot="1">
      <c r="A6" s="242" t="s">
        <v>99</v>
      </c>
      <c r="B6" s="263" t="s">
        <v>100</v>
      </c>
      <c r="C6" s="250" t="s">
        <v>101</v>
      </c>
      <c r="D6" s="250" t="s">
        <v>102</v>
      </c>
      <c r="E6" s="263" t="s">
        <v>103</v>
      </c>
      <c r="F6" s="250" t="s">
        <v>413</v>
      </c>
    </row>
    <row r="7" spans="1:6" ht="21.75" customHeight="1">
      <c r="A7" s="243" t="s">
        <v>2</v>
      </c>
      <c r="B7" s="264" t="s">
        <v>3</v>
      </c>
      <c r="C7" s="251">
        <f>C8+C15</f>
        <v>19523216</v>
      </c>
      <c r="D7" s="251">
        <f>D8+D15</f>
        <v>19479216</v>
      </c>
      <c r="E7" s="251">
        <f>E8+E15</f>
        <v>1132345</v>
      </c>
      <c r="F7" s="251">
        <f>F8+F15</f>
        <v>20611561</v>
      </c>
    </row>
    <row r="8" spans="1:6" s="8" customFormat="1" ht="21.75" customHeight="1">
      <c r="A8" s="244" t="s">
        <v>4</v>
      </c>
      <c r="B8" s="265" t="s">
        <v>5</v>
      </c>
      <c r="C8" s="252">
        <v>18387894</v>
      </c>
      <c r="D8" s="252">
        <v>18387894</v>
      </c>
      <c r="E8" s="274">
        <v>1132345</v>
      </c>
      <c r="F8" s="252">
        <v>19520239</v>
      </c>
    </row>
    <row r="9" spans="1:6" s="8" customFormat="1" ht="21.75" customHeight="1" hidden="1">
      <c r="A9" s="244" t="s">
        <v>124</v>
      </c>
      <c r="B9" s="265" t="s">
        <v>6</v>
      </c>
      <c r="C9" s="252"/>
      <c r="D9" s="252"/>
      <c r="E9" s="274"/>
      <c r="F9" s="252"/>
    </row>
    <row r="10" spans="1:6" s="8" customFormat="1" ht="21.75" customHeight="1" hidden="1">
      <c r="A10" s="244" t="s">
        <v>125</v>
      </c>
      <c r="B10" s="265" t="s">
        <v>7</v>
      </c>
      <c r="C10" s="252"/>
      <c r="D10" s="252"/>
      <c r="E10" s="274"/>
      <c r="F10" s="252"/>
    </row>
    <row r="11" spans="1:6" s="8" customFormat="1" ht="21.75" customHeight="1" hidden="1">
      <c r="A11" s="244" t="s">
        <v>126</v>
      </c>
      <c r="B11" s="265" t="s">
        <v>8</v>
      </c>
      <c r="C11" s="252"/>
      <c r="D11" s="252"/>
      <c r="E11" s="274"/>
      <c r="F11" s="252"/>
    </row>
    <row r="12" spans="1:6" s="8" customFormat="1" ht="21.75" customHeight="1" hidden="1">
      <c r="A12" s="244" t="s">
        <v>127</v>
      </c>
      <c r="B12" s="265" t="s">
        <v>9</v>
      </c>
      <c r="C12" s="252"/>
      <c r="D12" s="252"/>
      <c r="E12" s="274"/>
      <c r="F12" s="252"/>
    </row>
    <row r="13" spans="1:6" s="8" customFormat="1" ht="21.75" customHeight="1" hidden="1">
      <c r="A13" s="244" t="s">
        <v>128</v>
      </c>
      <c r="B13" s="266" t="s">
        <v>10</v>
      </c>
      <c r="C13" s="253"/>
      <c r="D13" s="253"/>
      <c r="E13" s="274"/>
      <c r="F13" s="253"/>
    </row>
    <row r="14" spans="1:6" s="8" customFormat="1" ht="21.75" customHeight="1" hidden="1">
      <c r="A14" s="244" t="s">
        <v>129</v>
      </c>
      <c r="B14" s="266" t="s">
        <v>11</v>
      </c>
      <c r="C14" s="254"/>
      <c r="D14" s="254"/>
      <c r="E14" s="274"/>
      <c r="F14" s="254"/>
    </row>
    <row r="15" spans="1:6" s="8" customFormat="1" ht="21.75" customHeight="1">
      <c r="A15" s="244" t="s">
        <v>12</v>
      </c>
      <c r="B15" s="265" t="s">
        <v>13</v>
      </c>
      <c r="C15" s="252">
        <v>1135322</v>
      </c>
      <c r="D15" s="252">
        <v>1091322</v>
      </c>
      <c r="E15" s="274"/>
      <c r="F15" s="252">
        <v>1091322</v>
      </c>
    </row>
    <row r="16" spans="1:6" ht="21.75" customHeight="1">
      <c r="A16" s="245" t="s">
        <v>14</v>
      </c>
      <c r="B16" s="267" t="s">
        <v>15</v>
      </c>
      <c r="C16" s="255">
        <v>0</v>
      </c>
      <c r="D16" s="255">
        <v>0</v>
      </c>
      <c r="E16" s="275">
        <v>13215505</v>
      </c>
      <c r="F16" s="255">
        <v>13215505</v>
      </c>
    </row>
    <row r="17" spans="1:6" ht="21.75" customHeight="1" hidden="1">
      <c r="A17" s="244" t="s">
        <v>158</v>
      </c>
      <c r="B17" s="266" t="s">
        <v>293</v>
      </c>
      <c r="C17" s="253">
        <v>0</v>
      </c>
      <c r="D17" s="253"/>
      <c r="E17" s="274"/>
      <c r="F17" s="253"/>
    </row>
    <row r="18" spans="1:6" ht="21.75" customHeight="1" hidden="1">
      <c r="A18" s="244" t="s">
        <v>159</v>
      </c>
      <c r="B18" s="265" t="s">
        <v>186</v>
      </c>
      <c r="C18" s="252">
        <v>14220</v>
      </c>
      <c r="D18" s="252"/>
      <c r="E18" s="274"/>
      <c r="F18" s="252"/>
    </row>
    <row r="19" spans="1:6" ht="21.75" customHeight="1">
      <c r="A19" s="245" t="s">
        <v>16</v>
      </c>
      <c r="B19" s="267" t="s">
        <v>17</v>
      </c>
      <c r="C19" s="255">
        <f>C21+C26+C20</f>
        <v>1698000</v>
      </c>
      <c r="D19" s="255">
        <f>D21+D26+D20</f>
        <v>1698000</v>
      </c>
      <c r="E19" s="255">
        <f>E21+E26+E20</f>
        <v>0</v>
      </c>
      <c r="F19" s="255">
        <f>F21+F26+F20</f>
        <v>1698000</v>
      </c>
    </row>
    <row r="20" spans="1:6" ht="21.75" customHeight="1">
      <c r="A20" s="244" t="s">
        <v>472</v>
      </c>
      <c r="B20" s="265" t="s">
        <v>471</v>
      </c>
      <c r="C20" s="252">
        <v>0</v>
      </c>
      <c r="D20" s="255">
        <v>0</v>
      </c>
      <c r="E20" s="275">
        <v>0</v>
      </c>
      <c r="F20" s="255">
        <v>0</v>
      </c>
    </row>
    <row r="21" spans="1:6" s="8" customFormat="1" ht="23.25" customHeight="1">
      <c r="A21" s="244" t="s">
        <v>18</v>
      </c>
      <c r="B21" s="265" t="s">
        <v>19</v>
      </c>
      <c r="C21" s="252">
        <v>1688000</v>
      </c>
      <c r="D21" s="252">
        <v>1688000</v>
      </c>
      <c r="E21" s="274">
        <v>0</v>
      </c>
      <c r="F21" s="252">
        <v>1688000</v>
      </c>
    </row>
    <row r="22" spans="1:6" s="8" customFormat="1" ht="21.75" customHeight="1" hidden="1">
      <c r="A22" s="244" t="s">
        <v>20</v>
      </c>
      <c r="B22" s="265" t="s">
        <v>21</v>
      </c>
      <c r="C22" s="252"/>
      <c r="D22" s="252"/>
      <c r="E22" s="274"/>
      <c r="F22" s="252"/>
    </row>
    <row r="23" spans="1:6" s="8" customFormat="1" ht="21.75" customHeight="1" hidden="1">
      <c r="A23" s="244"/>
      <c r="B23" s="265" t="s">
        <v>22</v>
      </c>
      <c r="C23" s="252"/>
      <c r="D23" s="252"/>
      <c r="E23" s="274"/>
      <c r="F23" s="252"/>
    </row>
    <row r="24" spans="1:6" s="8" customFormat="1" ht="21.75" customHeight="1" hidden="1">
      <c r="A24" s="244" t="s">
        <v>23</v>
      </c>
      <c r="B24" s="265" t="s">
        <v>24</v>
      </c>
      <c r="C24" s="252"/>
      <c r="D24" s="252"/>
      <c r="E24" s="274"/>
      <c r="F24" s="252"/>
    </row>
    <row r="25" spans="1:6" s="8" customFormat="1" ht="21.75" customHeight="1" hidden="1">
      <c r="A25" s="244" t="s">
        <v>25</v>
      </c>
      <c r="B25" s="265" t="s">
        <v>26</v>
      </c>
      <c r="C25" s="252"/>
      <c r="D25" s="252"/>
      <c r="E25" s="274"/>
      <c r="F25" s="252"/>
    </row>
    <row r="26" spans="1:6" s="8" customFormat="1" ht="21.75" customHeight="1">
      <c r="A26" s="244" t="s">
        <v>27</v>
      </c>
      <c r="B26" s="265" t="s">
        <v>28</v>
      </c>
      <c r="C26" s="252">
        <v>10000</v>
      </c>
      <c r="D26" s="252">
        <v>10000</v>
      </c>
      <c r="E26" s="274">
        <v>0</v>
      </c>
      <c r="F26" s="252">
        <v>10000</v>
      </c>
    </row>
    <row r="27" spans="1:6" ht="21.75" customHeight="1">
      <c r="A27" s="245" t="s">
        <v>29</v>
      </c>
      <c r="B27" s="267" t="s">
        <v>30</v>
      </c>
      <c r="C27" s="255">
        <f>SUM(C28:C35)</f>
        <v>660580</v>
      </c>
      <c r="D27" s="255">
        <f>SUM(D28:D35)</f>
        <v>660580</v>
      </c>
      <c r="E27" s="255">
        <f>SUM(E28:E35)</f>
        <v>0</v>
      </c>
      <c r="F27" s="255">
        <f>SUM(F28:F35)</f>
        <v>660580</v>
      </c>
    </row>
    <row r="28" spans="1:6" ht="21.75" customHeight="1">
      <c r="A28" s="244" t="s">
        <v>31</v>
      </c>
      <c r="B28" s="265" t="s">
        <v>119</v>
      </c>
      <c r="C28" s="252">
        <v>0</v>
      </c>
      <c r="D28" s="252">
        <v>0</v>
      </c>
      <c r="E28" s="274">
        <v>0</v>
      </c>
      <c r="F28" s="252">
        <v>0</v>
      </c>
    </row>
    <row r="29" spans="1:6" ht="21.75" customHeight="1">
      <c r="A29" s="244" t="s">
        <v>294</v>
      </c>
      <c r="B29" s="265" t="s">
        <v>295</v>
      </c>
      <c r="C29" s="252">
        <v>10000</v>
      </c>
      <c r="D29" s="252">
        <v>10000</v>
      </c>
      <c r="E29" s="274">
        <v>0</v>
      </c>
      <c r="F29" s="252">
        <v>10000</v>
      </c>
    </row>
    <row r="30" spans="1:6" ht="21.75" customHeight="1">
      <c r="A30" s="244" t="s">
        <v>32</v>
      </c>
      <c r="B30" s="265" t="s">
        <v>33</v>
      </c>
      <c r="C30" s="252">
        <v>0</v>
      </c>
      <c r="D30" s="252">
        <v>0</v>
      </c>
      <c r="E30" s="274">
        <v>0</v>
      </c>
      <c r="F30" s="252">
        <v>0</v>
      </c>
    </row>
    <row r="31" spans="1:6" ht="18.75" customHeight="1">
      <c r="A31" s="244" t="s">
        <v>34</v>
      </c>
      <c r="B31" s="265" t="s">
        <v>35</v>
      </c>
      <c r="C31" s="252">
        <v>647580</v>
      </c>
      <c r="D31" s="252">
        <v>647580</v>
      </c>
      <c r="E31" s="274">
        <v>0</v>
      </c>
      <c r="F31" s="252">
        <v>647580</v>
      </c>
    </row>
    <row r="32" spans="1:6" ht="24.75" customHeight="1">
      <c r="A32" s="244" t="s">
        <v>36</v>
      </c>
      <c r="B32" s="265" t="s">
        <v>37</v>
      </c>
      <c r="C32" s="252">
        <v>0</v>
      </c>
      <c r="D32" s="252">
        <v>0</v>
      </c>
      <c r="E32" s="274">
        <v>0</v>
      </c>
      <c r="F32" s="252">
        <v>0</v>
      </c>
    </row>
    <row r="33" spans="1:6" ht="21.75" customHeight="1">
      <c r="A33" s="246" t="s">
        <v>38</v>
      </c>
      <c r="B33" s="268" t="s">
        <v>39</v>
      </c>
      <c r="C33" s="256">
        <v>0</v>
      </c>
      <c r="D33" s="256">
        <v>0</v>
      </c>
      <c r="E33" s="276">
        <v>0</v>
      </c>
      <c r="F33" s="256">
        <v>0</v>
      </c>
    </row>
    <row r="34" spans="1:6" ht="21.75" customHeight="1">
      <c r="A34" s="244" t="s">
        <v>40</v>
      </c>
      <c r="B34" s="265" t="s">
        <v>41</v>
      </c>
      <c r="C34" s="252">
        <v>3000</v>
      </c>
      <c r="D34" s="252">
        <v>3000</v>
      </c>
      <c r="E34" s="277">
        <v>0</v>
      </c>
      <c r="F34" s="252">
        <v>3000</v>
      </c>
    </row>
    <row r="35" spans="1:6" ht="21.75" customHeight="1">
      <c r="A35" s="244" t="s">
        <v>552</v>
      </c>
      <c r="B35" s="265" t="s">
        <v>42</v>
      </c>
      <c r="C35" s="257">
        <v>0</v>
      </c>
      <c r="D35" s="257">
        <v>0</v>
      </c>
      <c r="E35" s="265">
        <v>0</v>
      </c>
      <c r="F35" s="257">
        <v>0</v>
      </c>
    </row>
    <row r="36" spans="1:6" ht="21.75" customHeight="1">
      <c r="A36" s="245" t="s">
        <v>43</v>
      </c>
      <c r="B36" s="267" t="s">
        <v>44</v>
      </c>
      <c r="C36" s="255">
        <v>0</v>
      </c>
      <c r="D36" s="272">
        <v>0</v>
      </c>
      <c r="E36" s="278">
        <v>0</v>
      </c>
      <c r="F36" s="272">
        <v>0</v>
      </c>
    </row>
    <row r="37" spans="1:6" ht="21.75" customHeight="1" hidden="1">
      <c r="A37" s="244" t="s">
        <v>296</v>
      </c>
      <c r="B37" s="265" t="s">
        <v>297</v>
      </c>
      <c r="C37" s="257">
        <v>0</v>
      </c>
      <c r="D37" s="257"/>
      <c r="E37" s="265"/>
      <c r="F37" s="257"/>
    </row>
    <row r="38" spans="1:6" ht="21.75" customHeight="1">
      <c r="A38" s="245" t="s">
        <v>45</v>
      </c>
      <c r="B38" s="267" t="s">
        <v>46</v>
      </c>
      <c r="C38" s="255">
        <v>0</v>
      </c>
      <c r="D38" s="255">
        <v>0</v>
      </c>
      <c r="E38" s="275">
        <v>0</v>
      </c>
      <c r="F38" s="255">
        <v>0</v>
      </c>
    </row>
    <row r="39" spans="1:6" ht="21.75" customHeight="1" hidden="1">
      <c r="A39" s="244" t="s">
        <v>120</v>
      </c>
      <c r="B39" s="265" t="s">
        <v>47</v>
      </c>
      <c r="C39" s="252"/>
      <c r="D39" s="252"/>
      <c r="E39" s="274"/>
      <c r="F39" s="252"/>
    </row>
    <row r="40" spans="1:6" ht="21.75" customHeight="1" hidden="1">
      <c r="A40" s="244" t="s">
        <v>300</v>
      </c>
      <c r="B40" s="265" t="s">
        <v>301</v>
      </c>
      <c r="C40" s="252"/>
      <c r="D40" s="252"/>
      <c r="E40" s="274"/>
      <c r="F40" s="252"/>
    </row>
    <row r="41" spans="1:6" ht="21.75" customHeight="1" thickBot="1">
      <c r="A41" s="245" t="s">
        <v>48</v>
      </c>
      <c r="B41" s="267" t="s">
        <v>187</v>
      </c>
      <c r="C41" s="258">
        <v>0</v>
      </c>
      <c r="D41" s="258">
        <v>0</v>
      </c>
      <c r="E41" s="267">
        <v>0</v>
      </c>
      <c r="F41" s="258">
        <v>0</v>
      </c>
    </row>
    <row r="42" spans="1:6" ht="21.75" customHeight="1" hidden="1">
      <c r="A42" s="247" t="s">
        <v>121</v>
      </c>
      <c r="B42" s="269" t="s">
        <v>122</v>
      </c>
      <c r="C42" s="462">
        <v>0</v>
      </c>
      <c r="D42" s="462"/>
      <c r="E42" s="269"/>
      <c r="F42" s="462"/>
    </row>
    <row r="43" spans="1:6" ht="30" customHeight="1" thickBot="1">
      <c r="A43" s="248" t="s">
        <v>184</v>
      </c>
      <c r="B43" s="270" t="s">
        <v>49</v>
      </c>
      <c r="C43" s="261">
        <f>C7+C16+C19+C27+C36+C38+C41</f>
        <v>21881796</v>
      </c>
      <c r="D43" s="261">
        <f>D7+D16+D19+D27+D36+D38+D41</f>
        <v>21837796</v>
      </c>
      <c r="E43" s="261">
        <f>E7+E16+E19+E27+E36+E38+E41</f>
        <v>14347850</v>
      </c>
      <c r="F43" s="261">
        <f>F7+F16+F19+F27+F36+F38+F41</f>
        <v>36185646</v>
      </c>
    </row>
    <row r="44" spans="1:6" ht="21.75" customHeight="1" thickBot="1">
      <c r="A44" s="463" t="s">
        <v>50</v>
      </c>
      <c r="B44" s="464" t="s">
        <v>51</v>
      </c>
      <c r="C44" s="465">
        <f>SUM(C45:C47)</f>
        <v>4688141</v>
      </c>
      <c r="D44" s="465">
        <f>SUM(D45:D47)</f>
        <v>4688141</v>
      </c>
      <c r="E44" s="465">
        <f>SUM(E45:E47)</f>
        <v>0</v>
      </c>
      <c r="F44" s="465">
        <f>SUM(F45:F47)</f>
        <v>4688141</v>
      </c>
    </row>
    <row r="45" spans="1:6" ht="24" customHeight="1">
      <c r="A45" s="246" t="s">
        <v>494</v>
      </c>
      <c r="B45" s="268" t="s">
        <v>476</v>
      </c>
      <c r="C45" s="256">
        <v>0</v>
      </c>
      <c r="D45" s="256">
        <v>0</v>
      </c>
      <c r="E45" s="276">
        <v>0</v>
      </c>
      <c r="F45" s="256">
        <v>0</v>
      </c>
    </row>
    <row r="46" spans="1:6" ht="21.75" customHeight="1">
      <c r="A46" s="244" t="s">
        <v>52</v>
      </c>
      <c r="B46" s="265" t="s">
        <v>53</v>
      </c>
      <c r="C46" s="252">
        <v>4688141</v>
      </c>
      <c r="D46" s="252">
        <v>4688141</v>
      </c>
      <c r="E46" s="274">
        <v>0</v>
      </c>
      <c r="F46" s="252">
        <v>4688141</v>
      </c>
    </row>
    <row r="47" spans="1:6" ht="21.75" customHeight="1" thickBot="1">
      <c r="A47" s="247" t="s">
        <v>298</v>
      </c>
      <c r="B47" s="269" t="s">
        <v>299</v>
      </c>
      <c r="C47" s="260">
        <v>0</v>
      </c>
      <c r="D47" s="260">
        <v>0</v>
      </c>
      <c r="E47" s="280">
        <v>0</v>
      </c>
      <c r="F47" s="260">
        <v>0</v>
      </c>
    </row>
    <row r="48" spans="1:6" s="4" customFormat="1" ht="37.5" customHeight="1" thickBot="1">
      <c r="A48" s="248" t="s">
        <v>123</v>
      </c>
      <c r="B48" s="270" t="s">
        <v>54</v>
      </c>
      <c r="C48" s="261">
        <f>C43+C44</f>
        <v>26569937</v>
      </c>
      <c r="D48" s="261">
        <f>D43+D44</f>
        <v>26525937</v>
      </c>
      <c r="E48" s="261">
        <f>E43+E44</f>
        <v>14347850</v>
      </c>
      <c r="F48" s="261">
        <f>F43+F44</f>
        <v>40873787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2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</cols>
  <sheetData>
    <row r="1" spans="1:6" ht="30" customHeight="1">
      <c r="A1" s="690" t="s">
        <v>483</v>
      </c>
      <c r="B1" s="690"/>
      <c r="C1" s="690"/>
      <c r="D1" s="690"/>
      <c r="E1" s="690"/>
      <c r="F1" s="690"/>
    </row>
    <row r="2" spans="1:6" ht="18" customHeight="1">
      <c r="A2" s="691" t="s">
        <v>492</v>
      </c>
      <c r="B2" s="691"/>
      <c r="C2" s="691"/>
      <c r="D2" s="691"/>
      <c r="E2" s="691"/>
      <c r="F2" s="691"/>
    </row>
    <row r="3" spans="1:6" ht="19.5" customHeight="1">
      <c r="A3" s="662" t="s">
        <v>573</v>
      </c>
      <c r="B3" s="2"/>
      <c r="C3" s="183"/>
      <c r="D3" s="183"/>
      <c r="E3" s="692" t="s">
        <v>467</v>
      </c>
      <c r="F3" s="692"/>
    </row>
    <row r="4" spans="1:6" ht="16.5" thickBot="1">
      <c r="A4" s="662" t="s">
        <v>574</v>
      </c>
      <c r="B4" s="3"/>
      <c r="C4" s="186"/>
      <c r="D4" s="186"/>
      <c r="E4" s="693" t="s">
        <v>470</v>
      </c>
      <c r="F4" s="693"/>
    </row>
    <row r="5" spans="1:6" ht="38.25" customHeight="1" thickBot="1">
      <c r="A5" s="241" t="s">
        <v>0</v>
      </c>
      <c r="B5" s="262" t="s">
        <v>1</v>
      </c>
      <c r="C5" s="249" t="s">
        <v>533</v>
      </c>
      <c r="D5" s="249" t="s">
        <v>548</v>
      </c>
      <c r="E5" s="273" t="s">
        <v>554</v>
      </c>
      <c r="F5" s="249" t="s">
        <v>555</v>
      </c>
    </row>
    <row r="6" spans="1:6" ht="12.75" customHeight="1" thickBot="1">
      <c r="A6" s="242" t="s">
        <v>99</v>
      </c>
      <c r="B6" s="263" t="s">
        <v>100</v>
      </c>
      <c r="C6" s="250" t="s">
        <v>101</v>
      </c>
      <c r="D6" s="250" t="s">
        <v>102</v>
      </c>
      <c r="E6" s="263" t="s">
        <v>103</v>
      </c>
      <c r="F6" s="250" t="s">
        <v>413</v>
      </c>
    </row>
    <row r="7" spans="1:6" s="6" customFormat="1" ht="21.75" customHeight="1">
      <c r="A7" s="243" t="s">
        <v>55</v>
      </c>
      <c r="B7" s="264" t="s">
        <v>56</v>
      </c>
      <c r="C7" s="251">
        <f>C8+C16</f>
        <v>6981000</v>
      </c>
      <c r="D7" s="251">
        <f>D8+D16</f>
        <v>6942000</v>
      </c>
      <c r="E7" s="251">
        <f>E8+E16</f>
        <v>928152</v>
      </c>
      <c r="F7" s="251">
        <f>F8+F16</f>
        <v>7870152</v>
      </c>
    </row>
    <row r="8" spans="1:6" s="5" customFormat="1" ht="21.75" customHeight="1">
      <c r="A8" s="244" t="s">
        <v>57</v>
      </c>
      <c r="B8" s="265" t="s">
        <v>58</v>
      </c>
      <c r="C8" s="252">
        <v>3490000</v>
      </c>
      <c r="D8" s="252">
        <v>3451000</v>
      </c>
      <c r="E8" s="274">
        <v>204791</v>
      </c>
      <c r="F8" s="252">
        <v>3655791</v>
      </c>
    </row>
    <row r="9" spans="1:6" s="5" customFormat="1" ht="22.5" customHeight="1" hidden="1">
      <c r="A9" s="244" t="s">
        <v>130</v>
      </c>
      <c r="B9" s="265" t="s">
        <v>59</v>
      </c>
      <c r="C9" s="252"/>
      <c r="D9" s="252"/>
      <c r="E9" s="274"/>
      <c r="F9" s="252"/>
    </row>
    <row r="10" spans="1:6" s="5" customFormat="1" ht="22.5" customHeight="1" hidden="1">
      <c r="A10" s="244" t="s">
        <v>189</v>
      </c>
      <c r="B10" s="265" t="s">
        <v>190</v>
      </c>
      <c r="C10" s="252"/>
      <c r="D10" s="252"/>
      <c r="E10" s="274"/>
      <c r="F10" s="252"/>
    </row>
    <row r="11" spans="1:6" s="5" customFormat="1" ht="22.5" customHeight="1" hidden="1">
      <c r="A11" s="244" t="s">
        <v>285</v>
      </c>
      <c r="B11" s="265" t="s">
        <v>286</v>
      </c>
      <c r="C11" s="252"/>
      <c r="D11" s="252"/>
      <c r="E11" s="274"/>
      <c r="F11" s="252"/>
    </row>
    <row r="12" spans="1:6" s="5" customFormat="1" ht="21.75" customHeight="1" hidden="1">
      <c r="A12" s="244" t="s">
        <v>131</v>
      </c>
      <c r="B12" s="265" t="s">
        <v>60</v>
      </c>
      <c r="C12" s="252"/>
      <c r="D12" s="252"/>
      <c r="E12" s="274"/>
      <c r="F12" s="252"/>
    </row>
    <row r="13" spans="1:6" s="5" customFormat="1" ht="21.75" customHeight="1" hidden="1">
      <c r="A13" s="244" t="s">
        <v>132</v>
      </c>
      <c r="B13" s="265" t="s">
        <v>61</v>
      </c>
      <c r="C13" s="253"/>
      <c r="D13" s="253"/>
      <c r="E13" s="274"/>
      <c r="F13" s="253"/>
    </row>
    <row r="14" spans="1:6" s="5" customFormat="1" ht="21.75" customHeight="1" hidden="1">
      <c r="A14" s="244" t="s">
        <v>133</v>
      </c>
      <c r="B14" s="265" t="s">
        <v>62</v>
      </c>
      <c r="C14" s="254"/>
      <c r="D14" s="254"/>
      <c r="E14" s="274"/>
      <c r="F14" s="254"/>
    </row>
    <row r="15" spans="1:6" s="5" customFormat="1" ht="21.75" customHeight="1" hidden="1">
      <c r="A15" s="244" t="s">
        <v>134</v>
      </c>
      <c r="B15" s="265" t="s">
        <v>63</v>
      </c>
      <c r="C15" s="254"/>
      <c r="D15" s="254"/>
      <c r="E15" s="274"/>
      <c r="F15" s="254"/>
    </row>
    <row r="16" spans="1:6" s="5" customFormat="1" ht="21.75" customHeight="1">
      <c r="A16" s="244" t="s">
        <v>64</v>
      </c>
      <c r="B16" s="265" t="s">
        <v>65</v>
      </c>
      <c r="C16" s="252">
        <v>3491000</v>
      </c>
      <c r="D16" s="252">
        <v>3491000</v>
      </c>
      <c r="E16" s="274">
        <v>723361</v>
      </c>
      <c r="F16" s="252">
        <v>4214361</v>
      </c>
    </row>
    <row r="17" spans="1:6" s="5" customFormat="1" ht="21.75" customHeight="1" hidden="1">
      <c r="A17" s="244" t="s">
        <v>135</v>
      </c>
      <c r="B17" s="265" t="s">
        <v>66</v>
      </c>
      <c r="C17" s="252">
        <v>2800</v>
      </c>
      <c r="D17" s="252"/>
      <c r="E17" s="274"/>
      <c r="F17" s="252"/>
    </row>
    <row r="18" spans="1:6" s="5" customFormat="1" ht="28.5" customHeight="1" hidden="1">
      <c r="A18" s="244" t="s">
        <v>136</v>
      </c>
      <c r="B18" s="265" t="s">
        <v>67</v>
      </c>
      <c r="C18" s="252">
        <v>2730</v>
      </c>
      <c r="D18" s="252"/>
      <c r="E18" s="274"/>
      <c r="F18" s="252"/>
    </row>
    <row r="19" spans="1:6" s="5" customFormat="1" ht="21.75" customHeight="1" hidden="1">
      <c r="A19" s="244" t="s">
        <v>137</v>
      </c>
      <c r="B19" s="265" t="s">
        <v>68</v>
      </c>
      <c r="C19" s="252">
        <v>900</v>
      </c>
      <c r="D19" s="252"/>
      <c r="E19" s="274"/>
      <c r="F19" s="252"/>
    </row>
    <row r="20" spans="1:6" s="6" customFormat="1" ht="34.5" customHeight="1">
      <c r="A20" s="245" t="s">
        <v>69</v>
      </c>
      <c r="B20" s="283" t="s">
        <v>156</v>
      </c>
      <c r="C20" s="255">
        <v>1463000</v>
      </c>
      <c r="D20" s="255">
        <v>1458000</v>
      </c>
      <c r="E20" s="275">
        <v>204193</v>
      </c>
      <c r="F20" s="255">
        <v>1662193</v>
      </c>
    </row>
    <row r="21" spans="1:6" s="6" customFormat="1" ht="21.75" customHeight="1">
      <c r="A21" s="245" t="s">
        <v>70</v>
      </c>
      <c r="B21" s="267" t="s">
        <v>71</v>
      </c>
      <c r="C21" s="259">
        <f>C22+C25+C28+C34+C35</f>
        <v>11120000</v>
      </c>
      <c r="D21" s="259">
        <f>D22+D25+D28+D34+D35</f>
        <v>11120000</v>
      </c>
      <c r="E21" s="259">
        <f>E22+E25+E28+E34+E35</f>
        <v>-612798</v>
      </c>
      <c r="F21" s="259">
        <f>F22+F25+F28+F34+F35</f>
        <v>10507202</v>
      </c>
    </row>
    <row r="22" spans="1:6" s="5" customFormat="1" ht="21.75" customHeight="1">
      <c r="A22" s="244" t="s">
        <v>72</v>
      </c>
      <c r="B22" s="265" t="s">
        <v>73</v>
      </c>
      <c r="C22" s="252">
        <v>1800000</v>
      </c>
      <c r="D22" s="252">
        <v>1800000</v>
      </c>
      <c r="E22" s="274">
        <v>0</v>
      </c>
      <c r="F22" s="252">
        <v>1800000</v>
      </c>
    </row>
    <row r="23" spans="1:6" s="5" customFormat="1" ht="21.75" customHeight="1" hidden="1">
      <c r="A23" s="244" t="s">
        <v>142</v>
      </c>
      <c r="B23" s="265" t="s">
        <v>144</v>
      </c>
      <c r="C23" s="252"/>
      <c r="D23" s="252"/>
      <c r="E23" s="274"/>
      <c r="F23" s="252"/>
    </row>
    <row r="24" spans="1:6" s="5" customFormat="1" ht="21.75" customHeight="1" hidden="1">
      <c r="A24" s="244" t="s">
        <v>143</v>
      </c>
      <c r="B24" s="265" t="s">
        <v>145</v>
      </c>
      <c r="C24" s="252"/>
      <c r="D24" s="252"/>
      <c r="E24" s="274"/>
      <c r="F24" s="252"/>
    </row>
    <row r="25" spans="1:6" s="5" customFormat="1" ht="21.75" customHeight="1">
      <c r="A25" s="244" t="s">
        <v>74</v>
      </c>
      <c r="B25" s="265" t="s">
        <v>75</v>
      </c>
      <c r="C25" s="252">
        <v>350000</v>
      </c>
      <c r="D25" s="252">
        <v>350000</v>
      </c>
      <c r="E25" s="274">
        <v>0</v>
      </c>
      <c r="F25" s="252">
        <v>350000</v>
      </c>
    </row>
    <row r="26" spans="1:6" s="5" customFormat="1" ht="21.75" customHeight="1" hidden="1">
      <c r="A26" s="244" t="s">
        <v>138</v>
      </c>
      <c r="B26" s="265" t="s">
        <v>140</v>
      </c>
      <c r="C26" s="271"/>
      <c r="D26" s="271"/>
      <c r="E26" s="277"/>
      <c r="F26" s="271"/>
    </row>
    <row r="27" spans="1:6" s="5" customFormat="1" ht="21.75" customHeight="1" hidden="1">
      <c r="A27" s="244" t="s">
        <v>139</v>
      </c>
      <c r="B27" s="265" t="s">
        <v>141</v>
      </c>
      <c r="C27" s="252"/>
      <c r="D27" s="252"/>
      <c r="E27" s="274"/>
      <c r="F27" s="252"/>
    </row>
    <row r="28" spans="1:6" s="5" customFormat="1" ht="21.75" customHeight="1">
      <c r="A28" s="244" t="s">
        <v>76</v>
      </c>
      <c r="B28" s="265" t="s">
        <v>77</v>
      </c>
      <c r="C28" s="252">
        <v>6210000</v>
      </c>
      <c r="D28" s="252">
        <v>6210000</v>
      </c>
      <c r="E28" s="274">
        <v>-470000</v>
      </c>
      <c r="F28" s="252">
        <v>5740000</v>
      </c>
    </row>
    <row r="29" spans="1:6" s="5" customFormat="1" ht="21.75" customHeight="1" hidden="1">
      <c r="A29" s="244" t="s">
        <v>146</v>
      </c>
      <c r="B29" s="266" t="s">
        <v>78</v>
      </c>
      <c r="C29" s="252"/>
      <c r="D29" s="252"/>
      <c r="E29" s="274"/>
      <c r="F29" s="252"/>
    </row>
    <row r="30" spans="1:6" s="5" customFormat="1" ht="21.75" customHeight="1" hidden="1">
      <c r="A30" s="244" t="s">
        <v>147</v>
      </c>
      <c r="B30" s="266" t="s">
        <v>148</v>
      </c>
      <c r="C30" s="252"/>
      <c r="D30" s="252"/>
      <c r="E30" s="274"/>
      <c r="F30" s="252"/>
    </row>
    <row r="31" spans="1:6" s="5" customFormat="1" ht="21.75" customHeight="1" hidden="1">
      <c r="A31" s="244" t="s">
        <v>149</v>
      </c>
      <c r="B31" s="265" t="s">
        <v>150</v>
      </c>
      <c r="C31" s="252"/>
      <c r="D31" s="252"/>
      <c r="E31" s="274"/>
      <c r="F31" s="252"/>
    </row>
    <row r="32" spans="1:6" s="5" customFormat="1" ht="21.75" customHeight="1" hidden="1">
      <c r="A32" s="244" t="s">
        <v>151</v>
      </c>
      <c r="B32" s="265" t="s">
        <v>153</v>
      </c>
      <c r="C32" s="252"/>
      <c r="D32" s="252"/>
      <c r="E32" s="274"/>
      <c r="F32" s="252"/>
    </row>
    <row r="33" spans="1:6" s="5" customFormat="1" ht="21.75" customHeight="1" hidden="1">
      <c r="A33" s="244" t="s">
        <v>152</v>
      </c>
      <c r="B33" s="265" t="s">
        <v>79</v>
      </c>
      <c r="C33" s="252"/>
      <c r="D33" s="252"/>
      <c r="E33" s="274"/>
      <c r="F33" s="252"/>
    </row>
    <row r="34" spans="1:6" s="5" customFormat="1" ht="21.75" customHeight="1">
      <c r="A34" s="246" t="s">
        <v>80</v>
      </c>
      <c r="B34" s="268" t="s">
        <v>81</v>
      </c>
      <c r="C34" s="256">
        <v>60000</v>
      </c>
      <c r="D34" s="256">
        <v>60000</v>
      </c>
      <c r="E34" s="276">
        <v>0</v>
      </c>
      <c r="F34" s="256">
        <v>60000</v>
      </c>
    </row>
    <row r="35" spans="1:6" s="5" customFormat="1" ht="21.75" customHeight="1">
      <c r="A35" s="244" t="s">
        <v>82</v>
      </c>
      <c r="B35" s="265" t="s">
        <v>83</v>
      </c>
      <c r="C35" s="252">
        <v>2700000</v>
      </c>
      <c r="D35" s="252">
        <v>2700000</v>
      </c>
      <c r="E35" s="274">
        <v>-142798</v>
      </c>
      <c r="F35" s="252">
        <v>2557202</v>
      </c>
    </row>
    <row r="36" spans="1:6" s="5" customFormat="1" ht="21.75" customHeight="1" hidden="1">
      <c r="A36" s="244" t="s">
        <v>154</v>
      </c>
      <c r="B36" s="265" t="s">
        <v>84</v>
      </c>
      <c r="C36" s="257">
        <v>12112</v>
      </c>
      <c r="D36" s="257"/>
      <c r="E36" s="265"/>
      <c r="F36" s="257"/>
    </row>
    <row r="37" spans="1:6" s="5" customFormat="1" ht="21.75" customHeight="1" hidden="1">
      <c r="A37" s="244" t="s">
        <v>287</v>
      </c>
      <c r="B37" s="265" t="s">
        <v>288</v>
      </c>
      <c r="C37" s="257">
        <v>0</v>
      </c>
      <c r="D37" s="257"/>
      <c r="E37" s="265"/>
      <c r="F37" s="257"/>
    </row>
    <row r="38" spans="1:6" s="5" customFormat="1" ht="21.75" customHeight="1" hidden="1">
      <c r="A38" s="244" t="s">
        <v>289</v>
      </c>
      <c r="B38" s="265" t="s">
        <v>290</v>
      </c>
      <c r="C38" s="257">
        <v>0</v>
      </c>
      <c r="D38" s="257"/>
      <c r="E38" s="265"/>
      <c r="F38" s="257"/>
    </row>
    <row r="39" spans="1:6" s="5" customFormat="1" ht="21.75" customHeight="1" hidden="1">
      <c r="A39" s="244" t="s">
        <v>155</v>
      </c>
      <c r="B39" s="265" t="s">
        <v>85</v>
      </c>
      <c r="C39" s="257">
        <v>1050</v>
      </c>
      <c r="D39" s="257"/>
      <c r="E39" s="265"/>
      <c r="F39" s="257"/>
    </row>
    <row r="40" spans="1:6" s="6" customFormat="1" ht="21" customHeight="1">
      <c r="A40" s="245" t="s">
        <v>86</v>
      </c>
      <c r="B40" s="267" t="s">
        <v>87</v>
      </c>
      <c r="C40" s="255">
        <v>1195000</v>
      </c>
      <c r="D40" s="255">
        <v>1195000</v>
      </c>
      <c r="E40" s="275">
        <v>0</v>
      </c>
      <c r="F40" s="255">
        <v>1195000</v>
      </c>
    </row>
    <row r="41" spans="1:6" s="6" customFormat="1" ht="21.75" customHeight="1" hidden="1">
      <c r="A41" s="244" t="s">
        <v>157</v>
      </c>
      <c r="B41" s="265" t="s">
        <v>115</v>
      </c>
      <c r="C41" s="252">
        <v>100</v>
      </c>
      <c r="D41" s="252"/>
      <c r="E41" s="274"/>
      <c r="F41" s="252"/>
    </row>
    <row r="42" spans="1:6" s="6" customFormat="1" ht="32.25" customHeight="1" hidden="1">
      <c r="A42" s="244" t="s">
        <v>160</v>
      </c>
      <c r="B42" s="265" t="s">
        <v>161</v>
      </c>
      <c r="C42" s="257">
        <v>1800</v>
      </c>
      <c r="D42" s="257"/>
      <c r="E42" s="265"/>
      <c r="F42" s="257"/>
    </row>
    <row r="43" spans="1:6" s="6" customFormat="1" ht="20.25" customHeight="1" hidden="1">
      <c r="A43" s="244" t="s">
        <v>162</v>
      </c>
      <c r="B43" s="265" t="s">
        <v>116</v>
      </c>
      <c r="C43" s="257">
        <v>1600</v>
      </c>
      <c r="D43" s="257"/>
      <c r="E43" s="265"/>
      <c r="F43" s="257"/>
    </row>
    <row r="44" spans="1:6" s="6" customFormat="1" ht="24" customHeight="1" hidden="1">
      <c r="A44" s="244" t="s">
        <v>163</v>
      </c>
      <c r="B44" s="265" t="s">
        <v>117</v>
      </c>
      <c r="C44" s="257">
        <v>3700</v>
      </c>
      <c r="D44" s="257"/>
      <c r="E44" s="265"/>
      <c r="F44" s="257"/>
    </row>
    <row r="45" spans="1:6" s="6" customFormat="1" ht="21.75" customHeight="1">
      <c r="A45" s="245" t="s">
        <v>88</v>
      </c>
      <c r="B45" s="267" t="s">
        <v>118</v>
      </c>
      <c r="C45" s="259">
        <f>SUM(C46:C50)</f>
        <v>650000</v>
      </c>
      <c r="D45" s="259">
        <f>SUM(D46:D50)</f>
        <v>650000</v>
      </c>
      <c r="E45" s="259">
        <f>SUM(E46:E50)</f>
        <v>620798</v>
      </c>
      <c r="F45" s="259">
        <f>SUM(F46:F50)</f>
        <v>1270798</v>
      </c>
    </row>
    <row r="46" spans="1:6" s="6" customFormat="1" ht="21.75" customHeight="1">
      <c r="A46" s="244" t="s">
        <v>164</v>
      </c>
      <c r="B46" s="265" t="s">
        <v>165</v>
      </c>
      <c r="C46" s="252">
        <v>0</v>
      </c>
      <c r="D46" s="252">
        <v>0</v>
      </c>
      <c r="E46" s="274">
        <v>439798</v>
      </c>
      <c r="F46" s="252">
        <v>439798</v>
      </c>
    </row>
    <row r="47" spans="1:6" s="6" customFormat="1" ht="21.75" customHeight="1">
      <c r="A47" s="244" t="s">
        <v>166</v>
      </c>
      <c r="B47" s="265" t="s">
        <v>191</v>
      </c>
      <c r="C47" s="252">
        <v>500000</v>
      </c>
      <c r="D47" s="252">
        <v>500000</v>
      </c>
      <c r="E47" s="274">
        <v>181000</v>
      </c>
      <c r="F47" s="252">
        <v>681000</v>
      </c>
    </row>
    <row r="48" spans="1:6" s="6" customFormat="1" ht="30.75" customHeight="1">
      <c r="A48" s="244" t="s">
        <v>167</v>
      </c>
      <c r="B48" s="265" t="s">
        <v>168</v>
      </c>
      <c r="C48" s="252">
        <v>0</v>
      </c>
      <c r="D48" s="252">
        <v>0</v>
      </c>
      <c r="E48" s="274">
        <v>0</v>
      </c>
      <c r="F48" s="252">
        <v>0</v>
      </c>
    </row>
    <row r="49" spans="1:6" s="6" customFormat="1" ht="21.75" customHeight="1">
      <c r="A49" s="244" t="s">
        <v>553</v>
      </c>
      <c r="B49" s="265" t="s">
        <v>169</v>
      </c>
      <c r="C49" s="252">
        <v>150000</v>
      </c>
      <c r="D49" s="252">
        <v>150000</v>
      </c>
      <c r="E49" s="274">
        <v>0</v>
      </c>
      <c r="F49" s="252">
        <v>150000</v>
      </c>
    </row>
    <row r="50" spans="1:6" s="6" customFormat="1" ht="21.75" customHeight="1">
      <c r="A50" s="244" t="s">
        <v>281</v>
      </c>
      <c r="B50" s="265" t="s">
        <v>282</v>
      </c>
      <c r="C50" s="252">
        <v>0</v>
      </c>
      <c r="D50" s="252">
        <v>0</v>
      </c>
      <c r="E50" s="274">
        <v>0</v>
      </c>
      <c r="F50" s="252">
        <v>0</v>
      </c>
    </row>
    <row r="51" spans="1:6" s="6" customFormat="1" ht="21.75" customHeight="1">
      <c r="A51" s="245" t="s">
        <v>89</v>
      </c>
      <c r="B51" s="267" t="s">
        <v>90</v>
      </c>
      <c r="C51" s="259">
        <v>2540000</v>
      </c>
      <c r="D51" s="259">
        <v>2540000</v>
      </c>
      <c r="E51" s="279">
        <v>-508000</v>
      </c>
      <c r="F51" s="259">
        <v>2032000</v>
      </c>
    </row>
    <row r="52" spans="1:6" s="6" customFormat="1" ht="21.75" customHeight="1" hidden="1">
      <c r="A52" s="244" t="s">
        <v>283</v>
      </c>
      <c r="B52" s="265" t="s">
        <v>284</v>
      </c>
      <c r="C52" s="252"/>
      <c r="D52" s="252"/>
      <c r="E52" s="274"/>
      <c r="F52" s="252"/>
    </row>
    <row r="53" spans="1:6" s="6" customFormat="1" ht="21.75" customHeight="1" hidden="1">
      <c r="A53" s="244" t="s">
        <v>170</v>
      </c>
      <c r="B53" s="265" t="s">
        <v>173</v>
      </c>
      <c r="C53" s="252"/>
      <c r="D53" s="252"/>
      <c r="E53" s="274"/>
      <c r="F53" s="252"/>
    </row>
    <row r="54" spans="1:6" s="5" customFormat="1" ht="21.75" customHeight="1" hidden="1">
      <c r="A54" s="244" t="s">
        <v>171</v>
      </c>
      <c r="B54" s="265" t="s">
        <v>174</v>
      </c>
      <c r="C54" s="256"/>
      <c r="D54" s="256"/>
      <c r="E54" s="276"/>
      <c r="F54" s="256"/>
    </row>
    <row r="55" spans="1:6" s="6" customFormat="1" ht="21.75" customHeight="1" hidden="1">
      <c r="A55" s="244" t="s">
        <v>172</v>
      </c>
      <c r="B55" s="265" t="s">
        <v>175</v>
      </c>
      <c r="C55" s="252"/>
      <c r="D55" s="252"/>
      <c r="E55" s="274"/>
      <c r="F55" s="252"/>
    </row>
    <row r="56" spans="1:6" s="6" customFormat="1" ht="21.75" customHeight="1">
      <c r="A56" s="245" t="s">
        <v>91</v>
      </c>
      <c r="B56" s="267" t="s">
        <v>92</v>
      </c>
      <c r="C56" s="259">
        <v>1905751</v>
      </c>
      <c r="D56" s="259">
        <v>1905751</v>
      </c>
      <c r="E56" s="279">
        <v>13715505</v>
      </c>
      <c r="F56" s="259">
        <v>15621256</v>
      </c>
    </row>
    <row r="57" spans="1:6" s="6" customFormat="1" ht="21.75" customHeight="1" hidden="1">
      <c r="A57" s="244" t="s">
        <v>176</v>
      </c>
      <c r="B57" s="265" t="s">
        <v>178</v>
      </c>
      <c r="C57" s="252"/>
      <c r="D57" s="252"/>
      <c r="E57" s="274"/>
      <c r="F57" s="252"/>
    </row>
    <row r="58" spans="1:6" s="6" customFormat="1" ht="21.75" customHeight="1" hidden="1">
      <c r="A58" s="244" t="s">
        <v>291</v>
      </c>
      <c r="B58" s="265" t="s">
        <v>292</v>
      </c>
      <c r="C58" s="252"/>
      <c r="D58" s="252"/>
      <c r="E58" s="274"/>
      <c r="F58" s="252"/>
    </row>
    <row r="59" spans="1:6" s="6" customFormat="1" ht="21.75" customHeight="1" hidden="1">
      <c r="A59" s="244" t="s">
        <v>177</v>
      </c>
      <c r="B59" s="265" t="s">
        <v>179</v>
      </c>
      <c r="C59" s="252"/>
      <c r="D59" s="252"/>
      <c r="E59" s="274"/>
      <c r="F59" s="252"/>
    </row>
    <row r="60" spans="1:6" s="6" customFormat="1" ht="21.75" customHeight="1" thickBot="1">
      <c r="A60" s="466" t="s">
        <v>93</v>
      </c>
      <c r="B60" s="467" t="s">
        <v>181</v>
      </c>
      <c r="C60" s="468">
        <v>0</v>
      </c>
      <c r="D60" s="468">
        <v>0</v>
      </c>
      <c r="E60" s="469">
        <v>0</v>
      </c>
      <c r="F60" s="468">
        <v>0</v>
      </c>
    </row>
    <row r="61" spans="1:6" s="7" customFormat="1" ht="36" customHeight="1" thickBot="1">
      <c r="A61" s="281" t="s">
        <v>183</v>
      </c>
      <c r="B61" s="284" t="s">
        <v>94</v>
      </c>
      <c r="C61" s="282">
        <f>C7+C20+C21+C40+C45+C51+C56+C60</f>
        <v>25854751</v>
      </c>
      <c r="D61" s="282">
        <f>D7+D20+D21+D40+D45+D51+D56+D60</f>
        <v>25810751</v>
      </c>
      <c r="E61" s="282">
        <f>E7+E20+E21+E40+E45+E51+E56+E60</f>
        <v>14347850</v>
      </c>
      <c r="F61" s="282">
        <f>F7+F20+F21+F40+F45+F51+F56+F60</f>
        <v>40158601</v>
      </c>
    </row>
    <row r="62" spans="1:6" s="5" customFormat="1" ht="21.75" customHeight="1" thickBot="1">
      <c r="A62" s="281" t="s">
        <v>95</v>
      </c>
      <c r="B62" s="284" t="s">
        <v>96</v>
      </c>
      <c r="C62" s="261">
        <f>SUM(C63:C65)</f>
        <v>715186</v>
      </c>
      <c r="D62" s="261">
        <f>SUM(D63:D65)</f>
        <v>715186</v>
      </c>
      <c r="E62" s="261">
        <f>SUM(E63:E65)</f>
        <v>0</v>
      </c>
      <c r="F62" s="261">
        <f>SUM(F63:F65)</f>
        <v>715186</v>
      </c>
    </row>
    <row r="63" spans="1:6" s="5" customFormat="1" ht="27.75" customHeight="1">
      <c r="A63" s="470" t="s">
        <v>495</v>
      </c>
      <c r="B63" s="471" t="s">
        <v>477</v>
      </c>
      <c r="C63" s="256">
        <v>0</v>
      </c>
      <c r="D63" s="256">
        <v>0</v>
      </c>
      <c r="E63" s="276">
        <v>0</v>
      </c>
      <c r="F63" s="256">
        <v>0</v>
      </c>
    </row>
    <row r="64" spans="1:6" s="5" customFormat="1" ht="21.75" customHeight="1">
      <c r="A64" s="244" t="s">
        <v>192</v>
      </c>
      <c r="B64" s="265" t="s">
        <v>193</v>
      </c>
      <c r="C64" s="252">
        <v>715186</v>
      </c>
      <c r="D64" s="252">
        <v>715186</v>
      </c>
      <c r="E64" s="274">
        <v>0</v>
      </c>
      <c r="F64" s="252">
        <v>715186</v>
      </c>
    </row>
    <row r="65" spans="1:6" s="7" customFormat="1" ht="21.75" customHeight="1" thickBot="1">
      <c r="A65" s="247" t="s">
        <v>180</v>
      </c>
      <c r="B65" s="269" t="s">
        <v>97</v>
      </c>
      <c r="C65" s="260">
        <v>0</v>
      </c>
      <c r="D65" s="260">
        <v>0</v>
      </c>
      <c r="E65" s="280">
        <v>0</v>
      </c>
      <c r="F65" s="260">
        <v>0</v>
      </c>
    </row>
    <row r="66" spans="1:6" ht="30" thickBot="1">
      <c r="A66" s="529" t="s">
        <v>185</v>
      </c>
      <c r="B66" s="530" t="s">
        <v>98</v>
      </c>
      <c r="C66" s="528">
        <f>C61+C62</f>
        <v>26569937</v>
      </c>
      <c r="D66" s="528">
        <f>D61+D62</f>
        <v>26525937</v>
      </c>
      <c r="E66" s="528">
        <f>E61+E62</f>
        <v>14347850</v>
      </c>
      <c r="F66" s="528">
        <f>F61+F62</f>
        <v>40873787</v>
      </c>
    </row>
    <row r="67" spans="1:6" ht="15">
      <c r="A67" s="694" t="s">
        <v>529</v>
      </c>
      <c r="B67" s="695"/>
      <c r="C67" s="532">
        <v>6</v>
      </c>
      <c r="D67" s="535">
        <v>6</v>
      </c>
      <c r="E67" s="538">
        <v>0</v>
      </c>
      <c r="F67" s="535">
        <v>6</v>
      </c>
    </row>
    <row r="68" spans="1:6" ht="15">
      <c r="A68" s="238"/>
      <c r="B68" s="531" t="s">
        <v>531</v>
      </c>
      <c r="C68" s="533">
        <v>0</v>
      </c>
      <c r="D68" s="536">
        <v>0</v>
      </c>
      <c r="E68" s="539">
        <v>0</v>
      </c>
      <c r="F68" s="536">
        <v>0</v>
      </c>
    </row>
    <row r="69" spans="1:6" ht="15.75" thickBot="1">
      <c r="A69" s="696" t="s">
        <v>530</v>
      </c>
      <c r="B69" s="697"/>
      <c r="C69" s="534">
        <v>1</v>
      </c>
      <c r="D69" s="537">
        <v>1</v>
      </c>
      <c r="E69" s="540">
        <v>0</v>
      </c>
      <c r="F69" s="537">
        <v>1</v>
      </c>
    </row>
  </sheetData>
  <sheetProtection/>
  <mergeCells count="6">
    <mergeCell ref="A67:B67"/>
    <mergeCell ref="A69:B69"/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51"/>
  <sheetViews>
    <sheetView view="pageBreakPreview" zoomScaleSheetLayoutView="100" zoomScalePageLayoutView="0" workbookViewId="0" topLeftCell="A1">
      <selection activeCell="A2" sqref="A2:A3"/>
    </sheetView>
  </sheetViews>
  <sheetFormatPr defaultColWidth="9.140625" defaultRowHeight="12.75"/>
  <cols>
    <col min="1" max="1" width="87.8515625" style="98" customWidth="1"/>
    <col min="2" max="2" width="9.28125" style="98" bestFit="1" customWidth="1"/>
    <col min="3" max="3" width="11.8515625" style="98" customWidth="1"/>
    <col min="4" max="4" width="14.00390625" style="98" customWidth="1"/>
    <col min="5" max="5" width="10.7109375" style="98" customWidth="1"/>
    <col min="6" max="6" width="12.28125" style="98" customWidth="1"/>
    <col min="7" max="7" width="14.57421875" style="98" customWidth="1"/>
    <col min="8" max="8" width="10.7109375" style="98" customWidth="1"/>
    <col min="9" max="9" width="12.28125" style="98" customWidth="1"/>
    <col min="10" max="10" width="14.57421875" style="98" customWidth="1"/>
    <col min="11" max="16384" width="9.140625" style="81" customWidth="1"/>
  </cols>
  <sheetData>
    <row r="1" spans="1:10" ht="15" customHeight="1">
      <c r="A1" s="702" t="s">
        <v>535</v>
      </c>
      <c r="B1" s="702"/>
      <c r="C1" s="702"/>
      <c r="D1" s="702"/>
      <c r="E1" s="702"/>
      <c r="F1" s="702"/>
      <c r="G1" s="702"/>
      <c r="H1" s="81"/>
      <c r="I1" s="81"/>
      <c r="J1" s="81"/>
    </row>
    <row r="2" spans="1:10" ht="12.75" customHeight="1">
      <c r="A2" s="662" t="s">
        <v>575</v>
      </c>
      <c r="B2" s="154"/>
      <c r="C2" s="154"/>
      <c r="D2" s="187"/>
      <c r="E2" s="154"/>
      <c r="F2" s="154"/>
      <c r="G2" s="151"/>
      <c r="H2" s="154"/>
      <c r="I2" s="154"/>
      <c r="J2" s="151" t="s">
        <v>486</v>
      </c>
    </row>
    <row r="3" spans="1:10" ht="16.5" thickBot="1">
      <c r="A3" s="662" t="s">
        <v>576</v>
      </c>
      <c r="D3" s="188"/>
      <c r="F3" s="703"/>
      <c r="G3" s="703"/>
      <c r="I3" s="703" t="s">
        <v>470</v>
      </c>
      <c r="J3" s="703"/>
    </row>
    <row r="4" spans="1:10" ht="14.25">
      <c r="A4" s="698" t="s">
        <v>346</v>
      </c>
      <c r="B4" s="700" t="s">
        <v>563</v>
      </c>
      <c r="C4" s="700"/>
      <c r="D4" s="701"/>
      <c r="E4" s="700" t="s">
        <v>564</v>
      </c>
      <c r="F4" s="700"/>
      <c r="G4" s="701"/>
      <c r="H4" s="700" t="s">
        <v>565</v>
      </c>
      <c r="I4" s="700"/>
      <c r="J4" s="701"/>
    </row>
    <row r="5" spans="1:10" s="82" customFormat="1" ht="28.5">
      <c r="A5" s="699"/>
      <c r="B5" s="189" t="s">
        <v>347</v>
      </c>
      <c r="C5" s="84" t="s">
        <v>348</v>
      </c>
      <c r="D5" s="202" t="s">
        <v>385</v>
      </c>
      <c r="E5" s="189" t="s">
        <v>347</v>
      </c>
      <c r="F5" s="84" t="s">
        <v>348</v>
      </c>
      <c r="G5" s="202" t="s">
        <v>385</v>
      </c>
      <c r="H5" s="189" t="s">
        <v>347</v>
      </c>
      <c r="I5" s="84" t="s">
        <v>348</v>
      </c>
      <c r="J5" s="202" t="s">
        <v>385</v>
      </c>
    </row>
    <row r="6" spans="1:10" ht="14.25">
      <c r="A6" s="641"/>
      <c r="B6" s="85"/>
      <c r="C6" s="86" t="s">
        <v>349</v>
      </c>
      <c r="D6" s="203" t="s">
        <v>473</v>
      </c>
      <c r="E6" s="85"/>
      <c r="F6" s="86" t="s">
        <v>349</v>
      </c>
      <c r="G6" s="203" t="s">
        <v>473</v>
      </c>
      <c r="H6" s="85"/>
      <c r="I6" s="86" t="s">
        <v>349</v>
      </c>
      <c r="J6" s="203" t="s">
        <v>473</v>
      </c>
    </row>
    <row r="7" spans="1:10" ht="14.25">
      <c r="A7" s="642" t="s">
        <v>372</v>
      </c>
      <c r="B7" s="190"/>
      <c r="C7" s="87"/>
      <c r="D7" s="204"/>
      <c r="E7" s="190"/>
      <c r="F7" s="87"/>
      <c r="G7" s="204"/>
      <c r="H7" s="190"/>
      <c r="I7" s="87"/>
      <c r="J7" s="204"/>
    </row>
    <row r="8" spans="1:10" ht="14.25">
      <c r="A8" s="643" t="s">
        <v>364</v>
      </c>
      <c r="B8" s="191">
        <v>0</v>
      </c>
      <c r="C8" s="88">
        <v>0</v>
      </c>
      <c r="D8" s="205">
        <f>B8*C8</f>
        <v>0</v>
      </c>
      <c r="E8" s="288"/>
      <c r="F8" s="88"/>
      <c r="G8" s="205">
        <f>E8*F8</f>
        <v>0</v>
      </c>
      <c r="H8" s="288">
        <v>0</v>
      </c>
      <c r="I8" s="88">
        <v>0</v>
      </c>
      <c r="J8" s="205">
        <f>H8*I8</f>
        <v>0</v>
      </c>
    </row>
    <row r="9" spans="1:10" ht="15.75">
      <c r="A9" s="643" t="s">
        <v>369</v>
      </c>
      <c r="B9" s="191"/>
      <c r="C9" s="88"/>
      <c r="D9" s="285">
        <v>0</v>
      </c>
      <c r="E9" s="191"/>
      <c r="F9" s="88"/>
      <c r="G9" s="285">
        <v>0</v>
      </c>
      <c r="H9" s="191"/>
      <c r="I9" s="88"/>
      <c r="J9" s="285">
        <v>0</v>
      </c>
    </row>
    <row r="10" spans="1:10" ht="14.25">
      <c r="A10" s="643" t="s">
        <v>350</v>
      </c>
      <c r="B10" s="192"/>
      <c r="C10" s="88"/>
      <c r="D10" s="205">
        <v>5964636</v>
      </c>
      <c r="E10" s="192"/>
      <c r="F10" s="88"/>
      <c r="G10" s="205">
        <v>0</v>
      </c>
      <c r="H10" s="192"/>
      <c r="I10" s="88"/>
      <c r="J10" s="205">
        <v>5964636</v>
      </c>
    </row>
    <row r="11" spans="1:10" ht="15.75">
      <c r="A11" s="643" t="s">
        <v>370</v>
      </c>
      <c r="B11" s="192"/>
      <c r="C11" s="88"/>
      <c r="D11" s="285">
        <v>0</v>
      </c>
      <c r="E11" s="192"/>
      <c r="F11" s="88"/>
      <c r="G11" s="285">
        <v>0</v>
      </c>
      <c r="H11" s="192"/>
      <c r="I11" s="88"/>
      <c r="J11" s="285">
        <v>0</v>
      </c>
    </row>
    <row r="12" spans="1:10" ht="15">
      <c r="A12" s="644" t="s">
        <v>351</v>
      </c>
      <c r="B12" s="193"/>
      <c r="C12" s="89"/>
      <c r="D12" s="206">
        <v>2493140</v>
      </c>
      <c r="E12" s="193"/>
      <c r="F12" s="89"/>
      <c r="G12" s="206">
        <v>0</v>
      </c>
      <c r="H12" s="193"/>
      <c r="I12" s="89"/>
      <c r="J12" s="206">
        <v>2493140</v>
      </c>
    </row>
    <row r="13" spans="1:10" ht="15">
      <c r="A13" s="644" t="s">
        <v>365</v>
      </c>
      <c r="B13" s="193"/>
      <c r="C13" s="89"/>
      <c r="D13" s="206">
        <v>0</v>
      </c>
      <c r="E13" s="193"/>
      <c r="F13" s="89"/>
      <c r="G13" s="206">
        <v>0</v>
      </c>
      <c r="H13" s="193"/>
      <c r="I13" s="89"/>
      <c r="J13" s="206">
        <v>0</v>
      </c>
    </row>
    <row r="14" spans="1:10" ht="15">
      <c r="A14" s="644" t="s">
        <v>352</v>
      </c>
      <c r="B14" s="194"/>
      <c r="C14" s="90"/>
      <c r="D14" s="206">
        <v>1248000</v>
      </c>
      <c r="E14" s="194"/>
      <c r="F14" s="90"/>
      <c r="G14" s="206">
        <v>0</v>
      </c>
      <c r="H14" s="194"/>
      <c r="I14" s="90"/>
      <c r="J14" s="206">
        <v>1248000</v>
      </c>
    </row>
    <row r="15" spans="1:10" ht="15">
      <c r="A15" s="644" t="s">
        <v>366</v>
      </c>
      <c r="B15" s="194"/>
      <c r="C15" s="90"/>
      <c r="D15" s="206">
        <v>0</v>
      </c>
      <c r="E15" s="194"/>
      <c r="F15" s="90"/>
      <c r="G15" s="206">
        <v>0</v>
      </c>
      <c r="H15" s="194"/>
      <c r="I15" s="90"/>
      <c r="J15" s="206">
        <v>0</v>
      </c>
    </row>
    <row r="16" spans="1:10" ht="15">
      <c r="A16" s="644" t="s">
        <v>353</v>
      </c>
      <c r="B16" s="194"/>
      <c r="C16" s="90"/>
      <c r="D16" s="206">
        <v>468786</v>
      </c>
      <c r="E16" s="194"/>
      <c r="F16" s="90"/>
      <c r="G16" s="206">
        <v>0</v>
      </c>
      <c r="H16" s="194"/>
      <c r="I16" s="90"/>
      <c r="J16" s="206">
        <v>468786</v>
      </c>
    </row>
    <row r="17" spans="1:10" ht="15">
      <c r="A17" s="644" t="s">
        <v>367</v>
      </c>
      <c r="B17" s="194"/>
      <c r="C17" s="90"/>
      <c r="D17" s="206">
        <v>0</v>
      </c>
      <c r="E17" s="194"/>
      <c r="F17" s="90"/>
      <c r="G17" s="206">
        <v>0</v>
      </c>
      <c r="H17" s="194"/>
      <c r="I17" s="90"/>
      <c r="J17" s="206">
        <v>0</v>
      </c>
    </row>
    <row r="18" spans="1:10" ht="15">
      <c r="A18" s="644" t="s">
        <v>354</v>
      </c>
      <c r="B18" s="194"/>
      <c r="C18" s="90"/>
      <c r="D18" s="206">
        <v>1754710</v>
      </c>
      <c r="E18" s="194"/>
      <c r="F18" s="90"/>
      <c r="G18" s="206">
        <v>0</v>
      </c>
      <c r="H18" s="194"/>
      <c r="I18" s="90"/>
      <c r="J18" s="206">
        <v>1754710</v>
      </c>
    </row>
    <row r="19" spans="1:10" ht="15">
      <c r="A19" s="644" t="s">
        <v>368</v>
      </c>
      <c r="B19" s="194"/>
      <c r="C19" s="90"/>
      <c r="D19" s="206">
        <v>0</v>
      </c>
      <c r="E19" s="194"/>
      <c r="F19" s="90"/>
      <c r="G19" s="206">
        <v>0</v>
      </c>
      <c r="H19" s="194"/>
      <c r="I19" s="90"/>
      <c r="J19" s="206">
        <v>0</v>
      </c>
    </row>
    <row r="20" spans="1:10" ht="14.25">
      <c r="A20" s="643" t="s">
        <v>355</v>
      </c>
      <c r="B20" s="195"/>
      <c r="C20" s="91"/>
      <c r="D20" s="207">
        <v>5000000</v>
      </c>
      <c r="E20" s="195"/>
      <c r="F20" s="91"/>
      <c r="G20" s="207">
        <v>0</v>
      </c>
      <c r="H20" s="195"/>
      <c r="I20" s="91"/>
      <c r="J20" s="207">
        <v>5000000</v>
      </c>
    </row>
    <row r="21" spans="1:10" ht="14.25" customHeight="1">
      <c r="A21" s="643" t="s">
        <v>371</v>
      </c>
      <c r="B21" s="195"/>
      <c r="C21" s="91"/>
      <c r="D21" s="286">
        <v>5000000</v>
      </c>
      <c r="E21" s="195"/>
      <c r="F21" s="91"/>
      <c r="G21" s="286">
        <v>0</v>
      </c>
      <c r="H21" s="195"/>
      <c r="I21" s="91"/>
      <c r="J21" s="286">
        <v>5000000</v>
      </c>
    </row>
    <row r="22" spans="1:10" ht="14.25" customHeight="1">
      <c r="A22" s="643" t="s">
        <v>479</v>
      </c>
      <c r="B22" s="195"/>
      <c r="C22" s="91"/>
      <c r="D22" s="286">
        <v>0</v>
      </c>
      <c r="E22" s="195"/>
      <c r="F22" s="91"/>
      <c r="G22" s="286">
        <v>0</v>
      </c>
      <c r="H22" s="195"/>
      <c r="I22" s="91"/>
      <c r="J22" s="286">
        <v>0</v>
      </c>
    </row>
    <row r="23" spans="1:10" ht="14.25" customHeight="1">
      <c r="A23" s="643" t="s">
        <v>480</v>
      </c>
      <c r="B23" s="195"/>
      <c r="C23" s="91"/>
      <c r="D23" s="286">
        <v>0</v>
      </c>
      <c r="E23" s="195"/>
      <c r="F23" s="91"/>
      <c r="G23" s="286">
        <v>0</v>
      </c>
      <c r="H23" s="195"/>
      <c r="I23" s="91"/>
      <c r="J23" s="286">
        <v>0</v>
      </c>
    </row>
    <row r="24" spans="1:10" ht="14.25" customHeight="1">
      <c r="A24" s="643" t="s">
        <v>356</v>
      </c>
      <c r="B24" s="195"/>
      <c r="C24" s="91"/>
      <c r="D24" s="207">
        <v>29000</v>
      </c>
      <c r="E24" s="195"/>
      <c r="F24" s="91"/>
      <c r="G24" s="207">
        <v>0</v>
      </c>
      <c r="H24" s="195"/>
      <c r="I24" s="91"/>
      <c r="J24" s="207">
        <v>29000</v>
      </c>
    </row>
    <row r="25" spans="1:10" ht="14.25" customHeight="1">
      <c r="A25" s="643" t="s">
        <v>357</v>
      </c>
      <c r="B25" s="195"/>
      <c r="C25" s="91"/>
      <c r="D25" s="286">
        <v>0</v>
      </c>
      <c r="E25" s="195"/>
      <c r="F25" s="91"/>
      <c r="G25" s="286">
        <v>0</v>
      </c>
      <c r="H25" s="195"/>
      <c r="I25" s="91"/>
      <c r="J25" s="286">
        <v>0</v>
      </c>
    </row>
    <row r="26" spans="1:10" ht="14.25" customHeight="1">
      <c r="A26" s="643" t="s">
        <v>484</v>
      </c>
      <c r="B26" s="195"/>
      <c r="C26" s="91"/>
      <c r="D26" s="208">
        <v>1978854</v>
      </c>
      <c r="E26" s="195"/>
      <c r="F26" s="91"/>
      <c r="G26" s="208">
        <v>0</v>
      </c>
      <c r="H26" s="195"/>
      <c r="I26" s="91"/>
      <c r="J26" s="208">
        <v>1978854</v>
      </c>
    </row>
    <row r="27" spans="1:10" ht="14.25" customHeight="1">
      <c r="A27" s="643" t="s">
        <v>485</v>
      </c>
      <c r="B27" s="195"/>
      <c r="C27" s="91"/>
      <c r="D27" s="207">
        <v>0</v>
      </c>
      <c r="E27" s="195"/>
      <c r="F27" s="91"/>
      <c r="G27" s="207">
        <v>0</v>
      </c>
      <c r="H27" s="195"/>
      <c r="I27" s="91"/>
      <c r="J27" s="207">
        <v>0</v>
      </c>
    </row>
    <row r="28" spans="1:10" ht="14.25" customHeight="1">
      <c r="A28" s="643" t="s">
        <v>358</v>
      </c>
      <c r="B28" s="195"/>
      <c r="C28" s="91"/>
      <c r="D28" s="207">
        <v>0</v>
      </c>
      <c r="E28" s="195"/>
      <c r="F28" s="91"/>
      <c r="G28" s="207">
        <v>0</v>
      </c>
      <c r="H28" s="195"/>
      <c r="I28" s="91"/>
      <c r="J28" s="207">
        <v>0</v>
      </c>
    </row>
    <row r="29" spans="1:10" ht="14.25" customHeight="1" thickBot="1">
      <c r="A29" s="645" t="s">
        <v>532</v>
      </c>
      <c r="B29" s="495"/>
      <c r="C29" s="493"/>
      <c r="D29" s="494">
        <v>0</v>
      </c>
      <c r="E29" s="495"/>
      <c r="F29" s="493"/>
      <c r="G29" s="494">
        <v>0</v>
      </c>
      <c r="H29" s="495"/>
      <c r="I29" s="493"/>
      <c r="J29" s="494">
        <v>0</v>
      </c>
    </row>
    <row r="30" spans="1:10" ht="15" thickBot="1">
      <c r="A30" s="646" t="s">
        <v>382</v>
      </c>
      <c r="B30" s="500"/>
      <c r="C30" s="499"/>
      <c r="D30" s="499">
        <f>D10+D21+D22+D24+D26+D29</f>
        <v>12972490</v>
      </c>
      <c r="E30" s="499"/>
      <c r="F30" s="499"/>
      <c r="G30" s="499">
        <f>G10+G21+G22+G24+G26+G29</f>
        <v>0</v>
      </c>
      <c r="H30" s="499"/>
      <c r="I30" s="499"/>
      <c r="J30" s="499">
        <f>J10+J21+J22+J24+J26+J29</f>
        <v>12972490</v>
      </c>
    </row>
    <row r="31" spans="1:10" ht="14.25">
      <c r="A31" s="647" t="s">
        <v>359</v>
      </c>
      <c r="B31" s="498"/>
      <c r="C31" s="496"/>
      <c r="D31" s="497"/>
      <c r="E31" s="498"/>
      <c r="F31" s="496"/>
      <c r="G31" s="497"/>
      <c r="H31" s="498"/>
      <c r="I31" s="496"/>
      <c r="J31" s="497"/>
    </row>
    <row r="32" spans="1:10" ht="15">
      <c r="A32" s="644" t="s">
        <v>373</v>
      </c>
      <c r="B32" s="196"/>
      <c r="C32" s="92"/>
      <c r="D32" s="209"/>
      <c r="E32" s="196"/>
      <c r="F32" s="92"/>
      <c r="G32" s="209"/>
      <c r="H32" s="196"/>
      <c r="I32" s="92"/>
      <c r="J32" s="209"/>
    </row>
    <row r="33" spans="1:10" ht="15">
      <c r="A33" s="648" t="s">
        <v>374</v>
      </c>
      <c r="B33" s="194"/>
      <c r="C33" s="92"/>
      <c r="D33" s="209"/>
      <c r="E33" s="194"/>
      <c r="F33" s="92"/>
      <c r="G33" s="209"/>
      <c r="H33" s="194"/>
      <c r="I33" s="92"/>
      <c r="J33" s="209"/>
    </row>
    <row r="34" spans="1:10" ht="15">
      <c r="A34" s="644" t="s">
        <v>375</v>
      </c>
      <c r="B34" s="196"/>
      <c r="C34" s="92"/>
      <c r="D34" s="209"/>
      <c r="E34" s="196"/>
      <c r="F34" s="92"/>
      <c r="G34" s="209"/>
      <c r="H34" s="196"/>
      <c r="I34" s="92"/>
      <c r="J34" s="209"/>
    </row>
    <row r="35" spans="1:10" ht="15">
      <c r="A35" s="649" t="s">
        <v>360</v>
      </c>
      <c r="B35" s="197"/>
      <c r="C35" s="93"/>
      <c r="D35" s="210"/>
      <c r="E35" s="197"/>
      <c r="F35" s="93"/>
      <c r="G35" s="210"/>
      <c r="H35" s="197"/>
      <c r="I35" s="93"/>
      <c r="J35" s="210"/>
    </row>
    <row r="36" spans="1:10" ht="15">
      <c r="A36" s="650" t="s">
        <v>376</v>
      </c>
      <c r="B36" s="198"/>
      <c r="C36" s="97"/>
      <c r="D36" s="211"/>
      <c r="E36" s="198"/>
      <c r="F36" s="97"/>
      <c r="G36" s="211"/>
      <c r="H36" s="198"/>
      <c r="I36" s="97"/>
      <c r="J36" s="211"/>
    </row>
    <row r="37" spans="1:10" ht="15.75" thickBot="1">
      <c r="A37" s="651" t="s">
        <v>377</v>
      </c>
      <c r="B37" s="503"/>
      <c r="C37" s="504"/>
      <c r="D37" s="502"/>
      <c r="E37" s="503"/>
      <c r="F37" s="504"/>
      <c r="G37" s="502"/>
      <c r="H37" s="503"/>
      <c r="I37" s="504"/>
      <c r="J37" s="502"/>
    </row>
    <row r="38" spans="1:10" ht="15" thickBot="1">
      <c r="A38" s="646" t="s">
        <v>381</v>
      </c>
      <c r="B38" s="505"/>
      <c r="C38" s="501"/>
      <c r="D38" s="500">
        <f>SUM(D32:D37)</f>
        <v>0</v>
      </c>
      <c r="E38" s="505"/>
      <c r="F38" s="501"/>
      <c r="G38" s="500">
        <f>SUM(G32:G37)</f>
        <v>0</v>
      </c>
      <c r="H38" s="505"/>
      <c r="I38" s="501"/>
      <c r="J38" s="500">
        <f>SUM(J32:J37)</f>
        <v>0</v>
      </c>
    </row>
    <row r="39" spans="1:10" ht="14.25">
      <c r="A39" s="647" t="s">
        <v>361</v>
      </c>
      <c r="B39" s="199"/>
      <c r="C39" s="94"/>
      <c r="D39" s="212"/>
      <c r="E39" s="199"/>
      <c r="F39" s="94"/>
      <c r="G39" s="212"/>
      <c r="H39" s="199"/>
      <c r="I39" s="94"/>
      <c r="J39" s="212"/>
    </row>
    <row r="40" spans="1:10" ht="15">
      <c r="A40" s="644" t="s">
        <v>362</v>
      </c>
      <c r="B40" s="200"/>
      <c r="C40" s="95"/>
      <c r="D40" s="211">
        <v>875000</v>
      </c>
      <c r="E40" s="200"/>
      <c r="F40" s="95"/>
      <c r="G40" s="211">
        <v>0</v>
      </c>
      <c r="H40" s="200"/>
      <c r="I40" s="95"/>
      <c r="J40" s="211">
        <v>875000</v>
      </c>
    </row>
    <row r="41" spans="1:10" ht="15">
      <c r="A41" s="644" t="s">
        <v>378</v>
      </c>
      <c r="B41" s="639">
        <v>6</v>
      </c>
      <c r="C41" s="99">
        <v>55360</v>
      </c>
      <c r="D41" s="287">
        <f>B41*C41</f>
        <v>332160</v>
      </c>
      <c r="E41" s="506"/>
      <c r="F41" s="99"/>
      <c r="G41" s="287">
        <f>E41*F41</f>
        <v>0</v>
      </c>
      <c r="H41" s="506">
        <v>6</v>
      </c>
      <c r="I41" s="99">
        <v>55360</v>
      </c>
      <c r="J41" s="287">
        <f>H41*I41</f>
        <v>332160</v>
      </c>
    </row>
    <row r="42" spans="1:10" ht="15">
      <c r="A42" s="652" t="s">
        <v>478</v>
      </c>
      <c r="B42" s="640">
        <v>1</v>
      </c>
      <c r="C42" s="99">
        <v>2500000</v>
      </c>
      <c r="D42" s="213">
        <f>B42*C42</f>
        <v>2500000</v>
      </c>
      <c r="E42" s="289"/>
      <c r="F42" s="99"/>
      <c r="G42" s="213">
        <f>E42*F42</f>
        <v>0</v>
      </c>
      <c r="H42" s="289">
        <v>1</v>
      </c>
      <c r="I42" s="99">
        <v>2500000</v>
      </c>
      <c r="J42" s="213">
        <f>H42*I42</f>
        <v>2500000</v>
      </c>
    </row>
    <row r="43" spans="1:10" ht="15">
      <c r="A43" s="650" t="s">
        <v>379</v>
      </c>
      <c r="B43" s="201"/>
      <c r="C43" s="96"/>
      <c r="D43" s="213"/>
      <c r="E43" s="201"/>
      <c r="F43" s="96"/>
      <c r="G43" s="213"/>
      <c r="H43" s="201"/>
      <c r="I43" s="96"/>
      <c r="J43" s="213"/>
    </row>
    <row r="44" spans="1:10" ht="15.75" thickBot="1">
      <c r="A44" s="651" t="s">
        <v>380</v>
      </c>
      <c r="B44" s="201"/>
      <c r="C44" s="96"/>
      <c r="D44" s="507"/>
      <c r="E44" s="201"/>
      <c r="F44" s="96"/>
      <c r="G44" s="507"/>
      <c r="H44" s="201"/>
      <c r="I44" s="96"/>
      <c r="J44" s="507"/>
    </row>
    <row r="45" spans="1:10" ht="15" thickBot="1">
      <c r="A45" s="646" t="s">
        <v>383</v>
      </c>
      <c r="B45" s="510"/>
      <c r="C45" s="509"/>
      <c r="D45" s="508">
        <f>SUM(D40:D44)</f>
        <v>3707160</v>
      </c>
      <c r="E45" s="510"/>
      <c r="F45" s="509"/>
      <c r="G45" s="508">
        <f>SUM(G40:G44)</f>
        <v>0</v>
      </c>
      <c r="H45" s="510"/>
      <c r="I45" s="509"/>
      <c r="J45" s="508">
        <f>SUM(J40:J44)</f>
        <v>3707160</v>
      </c>
    </row>
    <row r="46" spans="1:10" s="83" customFormat="1" ht="15" thickBot="1">
      <c r="A46" s="646" t="s">
        <v>384</v>
      </c>
      <c r="B46" s="505"/>
      <c r="C46" s="509"/>
      <c r="D46" s="508">
        <v>1200000</v>
      </c>
      <c r="E46" s="505"/>
      <c r="F46" s="509"/>
      <c r="G46" s="508">
        <v>0</v>
      </c>
      <c r="H46" s="505"/>
      <c r="I46" s="509"/>
      <c r="J46" s="508">
        <v>1200000</v>
      </c>
    </row>
    <row r="47" spans="1:10" ht="25.5" customHeight="1" thickBot="1">
      <c r="A47" s="658" t="s">
        <v>363</v>
      </c>
      <c r="B47" s="659"/>
      <c r="C47" s="660"/>
      <c r="D47" s="661">
        <f>D30+D38+D45+D46</f>
        <v>17879650</v>
      </c>
      <c r="E47" s="659"/>
      <c r="F47" s="660"/>
      <c r="G47" s="661">
        <f>G30+G38+G45+G46</f>
        <v>0</v>
      </c>
      <c r="H47" s="659"/>
      <c r="I47" s="660"/>
      <c r="J47" s="661">
        <f>J30+J38+J45+J46</f>
        <v>17879650</v>
      </c>
    </row>
    <row r="48" spans="1:10" ht="12.75" customHeight="1">
      <c r="A48" s="653" t="s">
        <v>496</v>
      </c>
      <c r="B48" s="513"/>
      <c r="C48" s="511"/>
      <c r="D48" s="512">
        <v>373096</v>
      </c>
      <c r="E48" s="513"/>
      <c r="F48" s="511"/>
      <c r="G48" s="512">
        <v>0</v>
      </c>
      <c r="H48" s="513"/>
      <c r="I48" s="511"/>
      <c r="J48" s="512">
        <v>373096</v>
      </c>
    </row>
    <row r="49" spans="1:10" ht="33" customHeight="1">
      <c r="A49" s="657" t="s">
        <v>567</v>
      </c>
      <c r="B49" s="292"/>
      <c r="C49" s="290"/>
      <c r="D49" s="291">
        <v>0</v>
      </c>
      <c r="E49" s="292"/>
      <c r="F49" s="290"/>
      <c r="G49" s="291">
        <v>1132345</v>
      </c>
      <c r="H49" s="292"/>
      <c r="I49" s="290"/>
      <c r="J49" s="291">
        <v>1132345</v>
      </c>
    </row>
    <row r="50" spans="1:10" ht="17.25" customHeight="1" thickBot="1">
      <c r="A50" s="654" t="s">
        <v>497</v>
      </c>
      <c r="B50" s="292"/>
      <c r="C50" s="290"/>
      <c r="D50" s="291">
        <v>135148</v>
      </c>
      <c r="E50" s="292"/>
      <c r="F50" s="290"/>
      <c r="G50" s="291">
        <v>0</v>
      </c>
      <c r="H50" s="292"/>
      <c r="I50" s="290"/>
      <c r="J50" s="291">
        <v>135148</v>
      </c>
    </row>
    <row r="51" spans="1:10" ht="19.5" thickBot="1">
      <c r="A51" s="655" t="s">
        <v>498</v>
      </c>
      <c r="B51" s="514">
        <v>0</v>
      </c>
      <c r="C51" s="293">
        <v>0</v>
      </c>
      <c r="D51" s="293">
        <f>SUM(D47:D50)</f>
        <v>18387894</v>
      </c>
      <c r="E51" s="293">
        <v>0</v>
      </c>
      <c r="F51" s="293">
        <v>0</v>
      </c>
      <c r="G51" s="293">
        <f>SUM(G47:G50)</f>
        <v>1132345</v>
      </c>
      <c r="H51" s="293">
        <v>0</v>
      </c>
      <c r="I51" s="293">
        <v>0</v>
      </c>
      <c r="J51" s="293">
        <f>SUM(J47:J50)</f>
        <v>19520239</v>
      </c>
    </row>
  </sheetData>
  <sheetProtection/>
  <mergeCells count="7">
    <mergeCell ref="A4:A5"/>
    <mergeCell ref="B4:D4"/>
    <mergeCell ref="E4:G4"/>
    <mergeCell ref="A1:G1"/>
    <mergeCell ref="F3:G3"/>
    <mergeCell ref="I3:J3"/>
    <mergeCell ref="H4:J4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6" width="14.00390625" style="9" customWidth="1"/>
    <col min="7" max="7" width="47.28125" style="9" customWidth="1"/>
    <col min="8" max="11" width="14.00390625" style="9" customWidth="1"/>
    <col min="12" max="12" width="4.140625" style="9" customWidth="1"/>
    <col min="13" max="16384" width="8.00390625" style="9" customWidth="1"/>
  </cols>
  <sheetData>
    <row r="1" spans="2:12" ht="39.75" customHeight="1">
      <c r="B1" s="10" t="s">
        <v>194</v>
      </c>
      <c r="C1" s="11"/>
      <c r="D1" s="11"/>
      <c r="E1" s="11"/>
      <c r="F1" s="11"/>
      <c r="G1" s="11"/>
      <c r="H1" s="11"/>
      <c r="I1" s="11"/>
      <c r="J1" s="11"/>
      <c r="K1" s="11"/>
      <c r="L1" s="706"/>
    </row>
    <row r="2" spans="1:12" ht="19.5" customHeight="1">
      <c r="A2" s="662" t="s">
        <v>577</v>
      </c>
      <c r="B2" s="10"/>
      <c r="C2" s="11"/>
      <c r="D2" s="11"/>
      <c r="E2" s="11"/>
      <c r="F2" s="11"/>
      <c r="G2" s="11"/>
      <c r="H2" s="214"/>
      <c r="I2" s="214"/>
      <c r="J2" s="214"/>
      <c r="K2" s="214" t="s">
        <v>562</v>
      </c>
      <c r="L2" s="706"/>
    </row>
    <row r="3" spans="1:12" ht="16.5" thickBot="1">
      <c r="A3" s="662" t="s">
        <v>578</v>
      </c>
      <c r="H3" s="515"/>
      <c r="I3" s="515"/>
      <c r="J3" s="515"/>
      <c r="K3" s="515" t="s">
        <v>470</v>
      </c>
      <c r="L3" s="706"/>
    </row>
    <row r="4" spans="1:12" ht="18" customHeight="1" thickBot="1">
      <c r="A4" s="704" t="s">
        <v>195</v>
      </c>
      <c r="B4" s="13" t="s">
        <v>104</v>
      </c>
      <c r="C4" s="14"/>
      <c r="D4" s="541"/>
      <c r="E4" s="541"/>
      <c r="F4" s="541"/>
      <c r="G4" s="13" t="s">
        <v>105</v>
      </c>
      <c r="H4" s="551"/>
      <c r="I4" s="551"/>
      <c r="J4" s="14"/>
      <c r="K4" s="15"/>
      <c r="L4" s="706"/>
    </row>
    <row r="5" spans="1:12" s="16" customFormat="1" ht="35.25" customHeight="1" thickBot="1">
      <c r="A5" s="705"/>
      <c r="B5" s="554" t="s">
        <v>196</v>
      </c>
      <c r="C5" s="296" t="s">
        <v>568</v>
      </c>
      <c r="D5" s="555" t="s">
        <v>549</v>
      </c>
      <c r="E5" s="296" t="s">
        <v>556</v>
      </c>
      <c r="F5" s="555" t="s">
        <v>557</v>
      </c>
      <c r="G5" s="554" t="s">
        <v>196</v>
      </c>
      <c r="H5" s="555" t="s">
        <v>568</v>
      </c>
      <c r="I5" s="296" t="s">
        <v>549</v>
      </c>
      <c r="J5" s="296" t="s">
        <v>556</v>
      </c>
      <c r="K5" s="296" t="s">
        <v>557</v>
      </c>
      <c r="L5" s="706"/>
    </row>
    <row r="6" spans="1:12" s="18" customFormat="1" ht="12" customHeight="1" thickBot="1">
      <c r="A6" s="17" t="s">
        <v>99</v>
      </c>
      <c r="B6" s="17" t="s">
        <v>100</v>
      </c>
      <c r="C6" s="17" t="s">
        <v>101</v>
      </c>
      <c r="D6" s="542" t="s">
        <v>102</v>
      </c>
      <c r="E6" s="17" t="s">
        <v>103</v>
      </c>
      <c r="F6" s="542" t="s">
        <v>413</v>
      </c>
      <c r="G6" s="17" t="s">
        <v>430</v>
      </c>
      <c r="H6" s="542" t="s">
        <v>551</v>
      </c>
      <c r="I6" s="17" t="s">
        <v>550</v>
      </c>
      <c r="J6" s="571" t="s">
        <v>558</v>
      </c>
      <c r="K6" s="17" t="s">
        <v>559</v>
      </c>
      <c r="L6" s="706"/>
    </row>
    <row r="7" spans="1:12" ht="12.75" customHeight="1">
      <c r="A7" s="518" t="s">
        <v>106</v>
      </c>
      <c r="B7" s="297" t="s">
        <v>197</v>
      </c>
      <c r="C7" s="556">
        <v>18387894</v>
      </c>
      <c r="D7" s="543">
        <v>18387894</v>
      </c>
      <c r="E7" s="556">
        <v>1132345</v>
      </c>
      <c r="F7" s="543">
        <v>19520239</v>
      </c>
      <c r="G7" s="297" t="s">
        <v>56</v>
      </c>
      <c r="H7" s="543">
        <v>6981000</v>
      </c>
      <c r="I7" s="556">
        <v>6942000</v>
      </c>
      <c r="J7" s="570">
        <v>928152</v>
      </c>
      <c r="K7" s="556">
        <v>7870152</v>
      </c>
      <c r="L7" s="706"/>
    </row>
    <row r="8" spans="1:12" ht="12.75" customHeight="1">
      <c r="A8" s="20" t="s">
        <v>107</v>
      </c>
      <c r="B8" s="298" t="s">
        <v>198</v>
      </c>
      <c r="C8" s="557">
        <v>1135322</v>
      </c>
      <c r="D8" s="294">
        <v>1091322</v>
      </c>
      <c r="E8" s="557"/>
      <c r="F8" s="294">
        <v>1091322</v>
      </c>
      <c r="G8" s="298" t="s">
        <v>199</v>
      </c>
      <c r="H8" s="294">
        <v>1463000</v>
      </c>
      <c r="I8" s="557">
        <v>1458000</v>
      </c>
      <c r="J8" s="568">
        <v>204193</v>
      </c>
      <c r="K8" s="557">
        <v>1662193</v>
      </c>
      <c r="L8" s="706"/>
    </row>
    <row r="9" spans="1:12" ht="12.75" customHeight="1">
      <c r="A9" s="20" t="s">
        <v>108</v>
      </c>
      <c r="B9" s="298" t="s">
        <v>200</v>
      </c>
      <c r="C9" s="557"/>
      <c r="D9" s="294"/>
      <c r="E9" s="557"/>
      <c r="F9" s="294"/>
      <c r="G9" s="298" t="s">
        <v>201</v>
      </c>
      <c r="H9" s="294">
        <v>11120000</v>
      </c>
      <c r="I9" s="557">
        <v>11120000</v>
      </c>
      <c r="J9" s="568">
        <v>-612798</v>
      </c>
      <c r="K9" s="557">
        <v>10507202</v>
      </c>
      <c r="L9" s="706"/>
    </row>
    <row r="10" spans="1:12" ht="12.75" customHeight="1">
      <c r="A10" s="20" t="s">
        <v>109</v>
      </c>
      <c r="B10" s="298" t="s">
        <v>17</v>
      </c>
      <c r="C10" s="557">
        <v>1698000</v>
      </c>
      <c r="D10" s="294">
        <v>1698000</v>
      </c>
      <c r="E10" s="557"/>
      <c r="F10" s="294">
        <v>1698000</v>
      </c>
      <c r="G10" s="298" t="s">
        <v>87</v>
      </c>
      <c r="H10" s="294">
        <v>1195000</v>
      </c>
      <c r="I10" s="557">
        <v>1195000</v>
      </c>
      <c r="J10" s="568"/>
      <c r="K10" s="557">
        <v>1195000</v>
      </c>
      <c r="L10" s="706"/>
    </row>
    <row r="11" spans="1:12" ht="12.75" customHeight="1">
      <c r="A11" s="20" t="s">
        <v>110</v>
      </c>
      <c r="B11" s="299" t="s">
        <v>30</v>
      </c>
      <c r="C11" s="557">
        <v>660580</v>
      </c>
      <c r="D11" s="294">
        <v>660580</v>
      </c>
      <c r="E11" s="557"/>
      <c r="F11" s="294">
        <v>660580</v>
      </c>
      <c r="G11" s="298" t="s">
        <v>118</v>
      </c>
      <c r="H11" s="294">
        <v>650000</v>
      </c>
      <c r="I11" s="557">
        <v>650000</v>
      </c>
      <c r="J11" s="568">
        <v>620798</v>
      </c>
      <c r="K11" s="557">
        <v>1270798</v>
      </c>
      <c r="L11" s="706"/>
    </row>
    <row r="12" spans="1:12" ht="12.75" customHeight="1">
      <c r="A12" s="20" t="s">
        <v>111</v>
      </c>
      <c r="B12" s="298" t="s">
        <v>46</v>
      </c>
      <c r="C12" s="557"/>
      <c r="D12" s="294"/>
      <c r="E12" s="557"/>
      <c r="F12" s="294"/>
      <c r="G12" s="298" t="s">
        <v>202</v>
      </c>
      <c r="H12" s="294">
        <v>0</v>
      </c>
      <c r="I12" s="557"/>
      <c r="J12" s="568"/>
      <c r="K12" s="557"/>
      <c r="L12" s="706"/>
    </row>
    <row r="13" spans="1:12" ht="12.75" customHeight="1">
      <c r="A13" s="20" t="s">
        <v>112</v>
      </c>
      <c r="B13" s="298" t="s">
        <v>203</v>
      </c>
      <c r="C13" s="557"/>
      <c r="D13" s="294"/>
      <c r="E13" s="557"/>
      <c r="F13" s="294"/>
      <c r="G13" s="300"/>
      <c r="H13" s="294"/>
      <c r="I13" s="557"/>
      <c r="J13" s="568"/>
      <c r="K13" s="557"/>
      <c r="L13" s="706"/>
    </row>
    <row r="14" spans="1:12" ht="12.75" customHeight="1" thickBot="1">
      <c r="A14" s="521" t="s">
        <v>113</v>
      </c>
      <c r="B14" s="375"/>
      <c r="C14" s="558"/>
      <c r="D14" s="544"/>
      <c r="E14" s="558"/>
      <c r="F14" s="544"/>
      <c r="G14" s="375"/>
      <c r="H14" s="544"/>
      <c r="I14" s="558"/>
      <c r="J14" s="572"/>
      <c r="K14" s="558"/>
      <c r="L14" s="706"/>
    </row>
    <row r="15" spans="1:12" ht="15.75" customHeight="1" thickBot="1">
      <c r="A15" s="21" t="s">
        <v>114</v>
      </c>
      <c r="B15" s="301" t="s">
        <v>208</v>
      </c>
      <c r="C15" s="559">
        <f>SUM(C7:C14)</f>
        <v>21881796</v>
      </c>
      <c r="D15" s="545">
        <f>SUM(D7:D14)</f>
        <v>21837796</v>
      </c>
      <c r="E15" s="559">
        <f>SUM(E7:E14)</f>
        <v>1132345</v>
      </c>
      <c r="F15" s="545">
        <f>SUM(F7:F14)</f>
        <v>22970141</v>
      </c>
      <c r="G15" s="301" t="s">
        <v>209</v>
      </c>
      <c r="H15" s="545">
        <f>SUM(H7:H14)</f>
        <v>21409000</v>
      </c>
      <c r="I15" s="559">
        <f>SUM(I7:I14)</f>
        <v>21365000</v>
      </c>
      <c r="J15" s="559">
        <f>SUM(J7:J14)</f>
        <v>1140345</v>
      </c>
      <c r="K15" s="559">
        <f>SUM(K7:K14)</f>
        <v>22505345</v>
      </c>
      <c r="L15" s="706"/>
    </row>
    <row r="16" spans="1:12" ht="12.75" customHeight="1">
      <c r="A16" s="19" t="s">
        <v>204</v>
      </c>
      <c r="B16" s="302" t="s">
        <v>211</v>
      </c>
      <c r="C16" s="560">
        <f>+C17+C18+C19+C20</f>
        <v>4688141</v>
      </c>
      <c r="D16" s="546">
        <f>+D17+D18+D19+D20</f>
        <v>4688141</v>
      </c>
      <c r="E16" s="578">
        <f>+E17+E18+E19+E20</f>
        <v>0</v>
      </c>
      <c r="F16" s="546">
        <f>+F17+F18+F19+F20</f>
        <v>4688141</v>
      </c>
      <c r="G16" s="317" t="s">
        <v>212</v>
      </c>
      <c r="H16" s="548"/>
      <c r="I16" s="574"/>
      <c r="J16" s="573"/>
      <c r="K16" s="574"/>
      <c r="L16" s="706"/>
    </row>
    <row r="17" spans="1:12" ht="12.75" customHeight="1">
      <c r="A17" s="20" t="s">
        <v>205</v>
      </c>
      <c r="B17" s="303" t="s">
        <v>214</v>
      </c>
      <c r="C17" s="561">
        <v>4688141</v>
      </c>
      <c r="D17" s="547">
        <v>4688141</v>
      </c>
      <c r="E17" s="561"/>
      <c r="F17" s="547">
        <v>4688141</v>
      </c>
      <c r="G17" s="303" t="s">
        <v>215</v>
      </c>
      <c r="H17" s="547"/>
      <c r="I17" s="561"/>
      <c r="J17" s="569"/>
      <c r="K17" s="561"/>
      <c r="L17" s="706"/>
    </row>
    <row r="18" spans="1:12" ht="12.75" customHeight="1">
      <c r="A18" s="20" t="s">
        <v>206</v>
      </c>
      <c r="B18" s="303" t="s">
        <v>217</v>
      </c>
      <c r="C18" s="561"/>
      <c r="D18" s="547"/>
      <c r="E18" s="561"/>
      <c r="F18" s="547"/>
      <c r="G18" s="303" t="s">
        <v>218</v>
      </c>
      <c r="H18" s="547"/>
      <c r="I18" s="561"/>
      <c r="J18" s="569"/>
      <c r="K18" s="561"/>
      <c r="L18" s="706"/>
    </row>
    <row r="19" spans="1:12" ht="12.75" customHeight="1">
      <c r="A19" s="20" t="s">
        <v>207</v>
      </c>
      <c r="B19" s="303" t="s">
        <v>220</v>
      </c>
      <c r="C19" s="561"/>
      <c r="D19" s="547"/>
      <c r="E19" s="561"/>
      <c r="F19" s="547"/>
      <c r="G19" s="303" t="s">
        <v>221</v>
      </c>
      <c r="H19" s="547"/>
      <c r="I19" s="561"/>
      <c r="J19" s="569"/>
      <c r="K19" s="561"/>
      <c r="L19" s="706"/>
    </row>
    <row r="20" spans="1:12" ht="12.75" customHeight="1">
      <c r="A20" s="20" t="s">
        <v>210</v>
      </c>
      <c r="B20" s="303" t="s">
        <v>223</v>
      </c>
      <c r="C20" s="561"/>
      <c r="D20" s="548"/>
      <c r="E20" s="562"/>
      <c r="F20" s="548"/>
      <c r="G20" s="302" t="s">
        <v>224</v>
      </c>
      <c r="H20" s="547"/>
      <c r="I20" s="561"/>
      <c r="J20" s="569"/>
      <c r="K20" s="561"/>
      <c r="L20" s="706"/>
    </row>
    <row r="21" spans="1:12" ht="12.75" customHeight="1">
      <c r="A21" s="20" t="s">
        <v>213</v>
      </c>
      <c r="B21" s="303" t="s">
        <v>226</v>
      </c>
      <c r="C21" s="563">
        <f>+C22+C23</f>
        <v>0</v>
      </c>
      <c r="D21" s="549"/>
      <c r="E21" s="563"/>
      <c r="F21" s="549"/>
      <c r="G21" s="303" t="s">
        <v>227</v>
      </c>
      <c r="H21" s="547"/>
      <c r="I21" s="561"/>
      <c r="J21" s="569"/>
      <c r="K21" s="561"/>
      <c r="L21" s="706"/>
    </row>
    <row r="22" spans="1:12" ht="12.75" customHeight="1">
      <c r="A22" s="20" t="s">
        <v>216</v>
      </c>
      <c r="B22" s="302" t="s">
        <v>229</v>
      </c>
      <c r="C22" s="562"/>
      <c r="D22" s="548"/>
      <c r="E22" s="562"/>
      <c r="F22" s="548"/>
      <c r="G22" s="297" t="s">
        <v>230</v>
      </c>
      <c r="H22" s="548"/>
      <c r="I22" s="561"/>
      <c r="J22" s="569"/>
      <c r="K22" s="561"/>
      <c r="L22" s="706"/>
    </row>
    <row r="23" spans="1:12" ht="12.75" customHeight="1">
      <c r="A23" s="20" t="s">
        <v>219</v>
      </c>
      <c r="B23" s="303" t="s">
        <v>232</v>
      </c>
      <c r="C23" s="561"/>
      <c r="D23" s="547"/>
      <c r="E23" s="561"/>
      <c r="F23" s="547"/>
      <c r="G23" s="298" t="s">
        <v>233</v>
      </c>
      <c r="H23" s="547"/>
      <c r="I23" s="561"/>
      <c r="J23" s="569"/>
      <c r="K23" s="561"/>
      <c r="L23" s="706"/>
    </row>
    <row r="24" spans="1:12" ht="12.75" customHeight="1">
      <c r="A24" s="20" t="s">
        <v>222</v>
      </c>
      <c r="B24" s="303" t="s">
        <v>235</v>
      </c>
      <c r="C24" s="561"/>
      <c r="D24" s="295"/>
      <c r="E24" s="561"/>
      <c r="F24" s="295"/>
      <c r="G24" s="298" t="s">
        <v>236</v>
      </c>
      <c r="H24" s="547"/>
      <c r="I24" s="561"/>
      <c r="J24" s="569"/>
      <c r="K24" s="561"/>
      <c r="L24" s="706"/>
    </row>
    <row r="25" spans="1:12" ht="12.75" customHeight="1">
      <c r="A25" s="20" t="s">
        <v>225</v>
      </c>
      <c r="B25" s="303" t="s">
        <v>238</v>
      </c>
      <c r="C25" s="561"/>
      <c r="D25" s="295"/>
      <c r="E25" s="561"/>
      <c r="F25" s="295"/>
      <c r="G25" s="298" t="s">
        <v>303</v>
      </c>
      <c r="H25" s="547">
        <v>715186</v>
      </c>
      <c r="I25" s="561">
        <v>715186</v>
      </c>
      <c r="J25" s="569"/>
      <c r="K25" s="561">
        <v>715186</v>
      </c>
      <c r="L25" s="706"/>
    </row>
    <row r="26" spans="1:12" ht="12.75" customHeight="1">
      <c r="A26" s="20" t="s">
        <v>228</v>
      </c>
      <c r="B26" s="303" t="s">
        <v>238</v>
      </c>
      <c r="C26" s="561"/>
      <c r="D26" s="550"/>
      <c r="E26" s="564"/>
      <c r="F26" s="550"/>
      <c r="G26" s="375" t="s">
        <v>182</v>
      </c>
      <c r="H26" s="576"/>
      <c r="I26" s="561"/>
      <c r="J26" s="569"/>
      <c r="K26" s="561"/>
      <c r="L26" s="706"/>
    </row>
    <row r="27" spans="1:12" ht="23.25" customHeight="1" thickBot="1">
      <c r="A27" s="522" t="s">
        <v>231</v>
      </c>
      <c r="B27" s="523" t="s">
        <v>240</v>
      </c>
      <c r="C27" s="575">
        <f>+C16+C21+C24+C26</f>
        <v>4688141</v>
      </c>
      <c r="D27" s="579">
        <f>+D16+D21+D24+D26</f>
        <v>4688141</v>
      </c>
      <c r="E27" s="575">
        <f>+E16+E21+E24+E26</f>
        <v>0</v>
      </c>
      <c r="F27" s="575">
        <f>+F16+F21+F24+F26</f>
        <v>4688141</v>
      </c>
      <c r="G27" s="577" t="s">
        <v>241</v>
      </c>
      <c r="H27" s="567">
        <f>SUM(H16:H26)</f>
        <v>715186</v>
      </c>
      <c r="I27" s="567">
        <f>SUM(I16:I26)</f>
        <v>715186</v>
      </c>
      <c r="J27" s="567">
        <f>SUM(J16:J26)</f>
        <v>0</v>
      </c>
      <c r="K27" s="567">
        <f>SUM(K16:K26)</f>
        <v>715186</v>
      </c>
      <c r="L27" s="706"/>
    </row>
    <row r="28" spans="1:12" ht="13.5" thickBot="1">
      <c r="A28" s="21" t="s">
        <v>234</v>
      </c>
      <c r="B28" s="21" t="s">
        <v>243</v>
      </c>
      <c r="C28" s="565">
        <f>+C15+C27</f>
        <v>26569937</v>
      </c>
      <c r="D28" s="22">
        <f>+D15+D27</f>
        <v>26525937</v>
      </c>
      <c r="E28" s="565">
        <f>+E15+E27</f>
        <v>1132345</v>
      </c>
      <c r="F28" s="565">
        <f>+F15+F27</f>
        <v>27658282</v>
      </c>
      <c r="G28" s="21" t="s">
        <v>244</v>
      </c>
      <c r="H28" s="552">
        <f>+H15+H27</f>
        <v>22124186</v>
      </c>
      <c r="I28" s="565">
        <f>+I15+I27</f>
        <v>22080186</v>
      </c>
      <c r="J28" s="565">
        <f>+J15+J27</f>
        <v>1140345</v>
      </c>
      <c r="K28" s="565">
        <f>+K15+K27</f>
        <v>23220531</v>
      </c>
      <c r="L28" s="706"/>
    </row>
    <row r="29" spans="1:12" ht="13.5" thickBot="1">
      <c r="A29" s="520" t="s">
        <v>237</v>
      </c>
      <c r="B29" s="520" t="s">
        <v>246</v>
      </c>
      <c r="C29" s="566" t="str">
        <f>IF(C15-H15&lt;0,H15-C15,"-")</f>
        <v>-</v>
      </c>
      <c r="D29" s="566" t="str">
        <f>IF(D15-I15&lt;0,I15-D15,"-")</f>
        <v>-</v>
      </c>
      <c r="E29" s="566">
        <f>IF(E15-J15&lt;0,J15-E15,"-")</f>
        <v>8000</v>
      </c>
      <c r="F29" s="566" t="str">
        <f>IF(F15-K15&lt;0,K15-F15,"-")</f>
        <v>-</v>
      </c>
      <c r="G29" s="520" t="s">
        <v>247</v>
      </c>
      <c r="H29" s="565">
        <f>IF(C15-H15&gt;0,C15-H15,"-")</f>
        <v>472796</v>
      </c>
      <c r="I29" s="553">
        <f>IF(D15-I15&gt;0,D15-I15,"-")</f>
        <v>472796</v>
      </c>
      <c r="J29" s="565" t="str">
        <f>IF(E15-J15&gt;0,E15-J15,"-")</f>
        <v>-</v>
      </c>
      <c r="K29" s="565">
        <f>IF(F15-K15&gt;0,F15-K15,"-")</f>
        <v>464796</v>
      </c>
      <c r="L29" s="706"/>
    </row>
    <row r="30" spans="1:12" ht="13.5" thickBot="1">
      <c r="A30" s="520" t="s">
        <v>239</v>
      </c>
      <c r="B30" s="21" t="s">
        <v>249</v>
      </c>
      <c r="C30" s="566" t="str">
        <f>IF(C28-H28&lt;0,H28-C28,"-")</f>
        <v>-</v>
      </c>
      <c r="D30" s="566" t="str">
        <f>IF(D28-I28&lt;0,I28-D28,"-")</f>
        <v>-</v>
      </c>
      <c r="E30" s="566">
        <f>IF(E28-J28&lt;0,J28-E28,"-")</f>
        <v>8000</v>
      </c>
      <c r="F30" s="566" t="str">
        <f>IF(F28-K28&lt;0,K28-F28,"-")</f>
        <v>-</v>
      </c>
      <c r="G30" s="21" t="s">
        <v>250</v>
      </c>
      <c r="H30" s="552">
        <f>IF(C15+C27-H28&gt;0,C15+C27-H28,"-")</f>
        <v>4445751</v>
      </c>
      <c r="I30" s="565">
        <f>IF(D15+D27-I28&gt;0,D15+D27-I28,"-")</f>
        <v>4445751</v>
      </c>
      <c r="J30" s="565" t="str">
        <f>IF(E15+E27-J28&gt;0,E15+E27-J28,"-")</f>
        <v>-</v>
      </c>
      <c r="K30" s="565">
        <f>IF(F15+F27-K28&gt;0,F15+F27-K28,"-")</f>
        <v>4437751</v>
      </c>
      <c r="L30" s="706"/>
    </row>
    <row r="31" spans="2:7" ht="18.75">
      <c r="B31" s="707"/>
      <c r="C31" s="707"/>
      <c r="D31" s="707"/>
      <c r="E31" s="707"/>
      <c r="F31" s="707"/>
      <c r="G31" s="707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30"/>
  <sheetViews>
    <sheetView zoomScale="110" zoomScaleNormal="110" zoomScaleSheetLayoutView="115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9" customWidth="1"/>
    <col min="2" max="2" width="47.28125" style="12" customWidth="1"/>
    <col min="3" max="5" width="14.00390625" style="9" customWidth="1"/>
    <col min="6" max="6" width="47.28125" style="9" customWidth="1"/>
    <col min="7" max="9" width="14.00390625" style="9" customWidth="1"/>
    <col min="10" max="16384" width="8.00390625" style="9" customWidth="1"/>
  </cols>
  <sheetData>
    <row r="1" spans="2:9" ht="31.5">
      <c r="B1" s="10" t="s">
        <v>251</v>
      </c>
      <c r="C1" s="11"/>
      <c r="D1" s="11"/>
      <c r="E1" s="11"/>
      <c r="F1" s="11"/>
      <c r="G1" s="11"/>
      <c r="H1" s="11"/>
      <c r="I1" s="11"/>
    </row>
    <row r="2" spans="1:9" ht="19.5" customHeight="1">
      <c r="A2" s="662" t="s">
        <v>579</v>
      </c>
      <c r="B2" s="10"/>
      <c r="C2" s="11"/>
      <c r="D2" s="11"/>
      <c r="E2" s="11"/>
      <c r="F2" s="11"/>
      <c r="G2" s="214"/>
      <c r="H2" s="214"/>
      <c r="I2" s="214" t="s">
        <v>487</v>
      </c>
    </row>
    <row r="3" spans="1:9" ht="16.5" thickBot="1">
      <c r="A3" s="662" t="s">
        <v>580</v>
      </c>
      <c r="G3" s="155"/>
      <c r="H3" s="155"/>
      <c r="I3" s="155" t="s">
        <v>470</v>
      </c>
    </row>
    <row r="4" spans="1:9" ht="13.5" thickBot="1">
      <c r="A4" s="708" t="s">
        <v>195</v>
      </c>
      <c r="B4" s="13" t="s">
        <v>104</v>
      </c>
      <c r="C4" s="14"/>
      <c r="D4" s="541"/>
      <c r="E4" s="541"/>
      <c r="F4" s="13" t="s">
        <v>105</v>
      </c>
      <c r="G4" s="15"/>
      <c r="H4" s="15"/>
      <c r="I4" s="15"/>
    </row>
    <row r="5" spans="1:9" s="16" customFormat="1" ht="36.75" thickBot="1">
      <c r="A5" s="709"/>
      <c r="B5" s="296" t="s">
        <v>196</v>
      </c>
      <c r="C5" s="296" t="str">
        <f>+'4,a. Műk. mérleg'!C5</f>
        <v>Eredeti előirányzat             2017.</v>
      </c>
      <c r="D5" s="296" t="s">
        <v>556</v>
      </c>
      <c r="E5" s="626" t="s">
        <v>557</v>
      </c>
      <c r="F5" s="296" t="s">
        <v>196</v>
      </c>
      <c r="G5" s="304" t="str">
        <f>+'4,a. Műk. mérleg'!C5</f>
        <v>Eredeti előirányzat             2017.</v>
      </c>
      <c r="H5" s="296" t="s">
        <v>556</v>
      </c>
      <c r="I5" s="304" t="s">
        <v>557</v>
      </c>
    </row>
    <row r="6" spans="1:9" s="16" customFormat="1" ht="13.5" thickBot="1">
      <c r="A6" s="17" t="s">
        <v>99</v>
      </c>
      <c r="B6" s="17" t="s">
        <v>100</v>
      </c>
      <c r="C6" s="17" t="s">
        <v>101</v>
      </c>
      <c r="D6" s="17" t="s">
        <v>102</v>
      </c>
      <c r="E6" s="542" t="s">
        <v>103</v>
      </c>
      <c r="F6" s="17" t="s">
        <v>413</v>
      </c>
      <c r="G6" s="305" t="s">
        <v>430</v>
      </c>
      <c r="H6" s="17" t="s">
        <v>551</v>
      </c>
      <c r="I6" s="305" t="s">
        <v>550</v>
      </c>
    </row>
    <row r="7" spans="1:9" ht="12.75" customHeight="1">
      <c r="A7" s="518" t="s">
        <v>106</v>
      </c>
      <c r="B7" s="297" t="s">
        <v>252</v>
      </c>
      <c r="C7" s="556"/>
      <c r="D7" s="556">
        <v>13215505</v>
      </c>
      <c r="E7" s="543">
        <v>13215505</v>
      </c>
      <c r="F7" s="297" t="s">
        <v>90</v>
      </c>
      <c r="G7" s="306">
        <v>2540000</v>
      </c>
      <c r="H7" s="556">
        <v>-508000</v>
      </c>
      <c r="I7" s="306">
        <v>2032000</v>
      </c>
    </row>
    <row r="8" spans="1:9" ht="12.75">
      <c r="A8" s="19" t="s">
        <v>107</v>
      </c>
      <c r="B8" s="298" t="s">
        <v>253</v>
      </c>
      <c r="C8" s="557"/>
      <c r="D8" s="557"/>
      <c r="E8" s="294"/>
      <c r="F8" s="298" t="s">
        <v>254</v>
      </c>
      <c r="G8" s="307"/>
      <c r="H8" s="557"/>
      <c r="I8" s="307"/>
    </row>
    <row r="9" spans="1:9" ht="12.75" customHeight="1">
      <c r="A9" s="19" t="s">
        <v>108</v>
      </c>
      <c r="B9" s="298" t="s">
        <v>44</v>
      </c>
      <c r="C9" s="557">
        <v>0</v>
      </c>
      <c r="D9" s="557"/>
      <c r="E9" s="294"/>
      <c r="F9" s="298" t="s">
        <v>92</v>
      </c>
      <c r="G9" s="307">
        <v>1905751</v>
      </c>
      <c r="H9" s="557">
        <v>13715505</v>
      </c>
      <c r="I9" s="307">
        <v>15621256</v>
      </c>
    </row>
    <row r="10" spans="1:9" ht="12.75" customHeight="1">
      <c r="A10" s="19" t="s">
        <v>109</v>
      </c>
      <c r="B10" s="298" t="s">
        <v>255</v>
      </c>
      <c r="C10" s="557">
        <v>0</v>
      </c>
      <c r="D10" s="557"/>
      <c r="E10" s="294"/>
      <c r="F10" s="298" t="s">
        <v>256</v>
      </c>
      <c r="G10" s="307"/>
      <c r="H10" s="557"/>
      <c r="I10" s="307"/>
    </row>
    <row r="11" spans="1:9" ht="12.75" customHeight="1">
      <c r="A11" s="19" t="s">
        <v>110</v>
      </c>
      <c r="B11" s="298" t="s">
        <v>257</v>
      </c>
      <c r="C11" s="557"/>
      <c r="D11" s="557"/>
      <c r="E11" s="294"/>
      <c r="F11" s="298" t="s">
        <v>258</v>
      </c>
      <c r="G11" s="307"/>
      <c r="H11" s="557"/>
      <c r="I11" s="307"/>
    </row>
    <row r="12" spans="1:9" ht="12.75" customHeight="1">
      <c r="A12" s="19" t="s">
        <v>111</v>
      </c>
      <c r="B12" s="298" t="s">
        <v>259</v>
      </c>
      <c r="C12" s="557"/>
      <c r="D12" s="630"/>
      <c r="E12" s="627"/>
      <c r="F12" s="299" t="s">
        <v>202</v>
      </c>
      <c r="G12" s="314"/>
      <c r="H12" s="630"/>
      <c r="I12" s="314"/>
    </row>
    <row r="13" spans="1:9" ht="13.5" thickBot="1">
      <c r="A13" s="19" t="s">
        <v>112</v>
      </c>
      <c r="B13" s="300"/>
      <c r="C13" s="557"/>
      <c r="D13" s="557"/>
      <c r="E13" s="294"/>
      <c r="F13" s="316"/>
      <c r="G13" s="307"/>
      <c r="H13" s="557"/>
      <c r="I13" s="307"/>
    </row>
    <row r="14" spans="1:9" ht="15.75" customHeight="1" thickBot="1">
      <c r="A14" s="516" t="s">
        <v>113</v>
      </c>
      <c r="B14" s="301" t="s">
        <v>260</v>
      </c>
      <c r="C14" s="559">
        <f>+C7+C9+C10+C12+C13</f>
        <v>0</v>
      </c>
      <c r="D14" s="559">
        <f>+D7+D9+D10+D12+D13</f>
        <v>13215505</v>
      </c>
      <c r="E14" s="559">
        <f>+E7+E9+E10+E12+E13</f>
        <v>13215505</v>
      </c>
      <c r="F14" s="301" t="s">
        <v>261</v>
      </c>
      <c r="G14" s="308">
        <f>+G7+G9+G11+G12+G13</f>
        <v>4445751</v>
      </c>
      <c r="H14" s="559">
        <f>+H7+H9+H11+H12+H13</f>
        <v>13207505</v>
      </c>
      <c r="I14" s="308">
        <f>+I7+I9+I11+I12+I13</f>
        <v>17653256</v>
      </c>
    </row>
    <row r="15" spans="1:9" ht="12.75" customHeight="1">
      <c r="A15" s="19" t="s">
        <v>114</v>
      </c>
      <c r="B15" s="309" t="s">
        <v>262</v>
      </c>
      <c r="C15" s="578">
        <f>+C16+C17+C18+C19+C20</f>
        <v>0</v>
      </c>
      <c r="D15" s="578"/>
      <c r="E15" s="628"/>
      <c r="F15" s="303" t="s">
        <v>212</v>
      </c>
      <c r="G15" s="315"/>
      <c r="H15" s="574"/>
      <c r="I15" s="315"/>
    </row>
    <row r="16" spans="1:9" ht="12.75" customHeight="1">
      <c r="A16" s="19" t="s">
        <v>204</v>
      </c>
      <c r="B16" s="310" t="s">
        <v>263</v>
      </c>
      <c r="C16" s="561"/>
      <c r="D16" s="561"/>
      <c r="E16" s="547"/>
      <c r="F16" s="303" t="s">
        <v>264</v>
      </c>
      <c r="G16" s="295"/>
      <c r="H16" s="561"/>
      <c r="I16" s="295"/>
    </row>
    <row r="17" spans="1:9" ht="12.75" customHeight="1">
      <c r="A17" s="19" t="s">
        <v>205</v>
      </c>
      <c r="B17" s="310" t="s">
        <v>265</v>
      </c>
      <c r="C17" s="561"/>
      <c r="D17" s="561"/>
      <c r="E17" s="547"/>
      <c r="F17" s="303" t="s">
        <v>218</v>
      </c>
      <c r="G17" s="295"/>
      <c r="H17" s="561"/>
      <c r="I17" s="295"/>
    </row>
    <row r="18" spans="1:9" ht="12.75" customHeight="1">
      <c r="A18" s="19" t="s">
        <v>206</v>
      </c>
      <c r="B18" s="310" t="s">
        <v>266</v>
      </c>
      <c r="C18" s="561"/>
      <c r="D18" s="561"/>
      <c r="E18" s="547"/>
      <c r="F18" s="303" t="s">
        <v>221</v>
      </c>
      <c r="G18" s="295"/>
      <c r="H18" s="561"/>
      <c r="I18" s="295"/>
    </row>
    <row r="19" spans="1:9" ht="12.75" customHeight="1">
      <c r="A19" s="19" t="s">
        <v>207</v>
      </c>
      <c r="B19" s="310" t="s">
        <v>267</v>
      </c>
      <c r="C19" s="561"/>
      <c r="D19" s="562"/>
      <c r="E19" s="548"/>
      <c r="F19" s="302" t="s">
        <v>224</v>
      </c>
      <c r="G19" s="295"/>
      <c r="H19" s="561"/>
      <c r="I19" s="295"/>
    </row>
    <row r="20" spans="1:9" ht="12.75" customHeight="1">
      <c r="A20" s="19" t="s">
        <v>210</v>
      </c>
      <c r="B20" s="310" t="s">
        <v>268</v>
      </c>
      <c r="C20" s="561"/>
      <c r="D20" s="561"/>
      <c r="E20" s="547"/>
      <c r="F20" s="303" t="s">
        <v>269</v>
      </c>
      <c r="G20" s="295"/>
      <c r="H20" s="561"/>
      <c r="I20" s="295"/>
    </row>
    <row r="21" spans="1:9" ht="12.75" customHeight="1">
      <c r="A21" s="19" t="s">
        <v>213</v>
      </c>
      <c r="B21" s="311" t="s">
        <v>270</v>
      </c>
      <c r="C21" s="563">
        <f>+C22+C23+C24+C25+C26</f>
        <v>0</v>
      </c>
      <c r="D21" s="578"/>
      <c r="E21" s="628"/>
      <c r="F21" s="317" t="s">
        <v>271</v>
      </c>
      <c r="G21" s="295"/>
      <c r="H21" s="561"/>
      <c r="I21" s="295"/>
    </row>
    <row r="22" spans="1:9" ht="12.75" customHeight="1">
      <c r="A22" s="19" t="s">
        <v>216</v>
      </c>
      <c r="B22" s="310" t="s">
        <v>272</v>
      </c>
      <c r="C22" s="561"/>
      <c r="D22" s="574"/>
      <c r="E22" s="629"/>
      <c r="F22" s="317" t="s">
        <v>273</v>
      </c>
      <c r="G22" s="295"/>
      <c r="H22" s="561"/>
      <c r="I22" s="295"/>
    </row>
    <row r="23" spans="1:9" ht="12.75" customHeight="1">
      <c r="A23" s="19" t="s">
        <v>219</v>
      </c>
      <c r="B23" s="310" t="s">
        <v>274</v>
      </c>
      <c r="C23" s="561"/>
      <c r="D23" s="574"/>
      <c r="E23" s="629"/>
      <c r="F23" s="318"/>
      <c r="G23" s="295"/>
      <c r="H23" s="561"/>
      <c r="I23" s="295"/>
    </row>
    <row r="24" spans="1:9" ht="12.75" customHeight="1">
      <c r="A24" s="19" t="s">
        <v>222</v>
      </c>
      <c r="B24" s="310" t="s">
        <v>188</v>
      </c>
      <c r="C24" s="561"/>
      <c r="D24" s="574"/>
      <c r="E24" s="629"/>
      <c r="F24" s="319"/>
      <c r="G24" s="295"/>
      <c r="H24" s="561"/>
      <c r="I24" s="295"/>
    </row>
    <row r="25" spans="1:9" ht="12.75" customHeight="1">
      <c r="A25" s="19" t="s">
        <v>225</v>
      </c>
      <c r="B25" s="312" t="s">
        <v>275</v>
      </c>
      <c r="C25" s="561"/>
      <c r="D25" s="561"/>
      <c r="E25" s="547"/>
      <c r="F25" s="300"/>
      <c r="G25" s="295"/>
      <c r="H25" s="561"/>
      <c r="I25" s="295"/>
    </row>
    <row r="26" spans="1:9" ht="12.75" customHeight="1" thickBot="1">
      <c r="A26" s="19" t="s">
        <v>228</v>
      </c>
      <c r="B26" s="313" t="s">
        <v>276</v>
      </c>
      <c r="C26" s="561"/>
      <c r="D26" s="574"/>
      <c r="E26" s="629"/>
      <c r="F26" s="319"/>
      <c r="G26" s="295"/>
      <c r="H26" s="561"/>
      <c r="I26" s="295"/>
    </row>
    <row r="27" spans="1:9" ht="21.75" customHeight="1" thickBot="1">
      <c r="A27" s="517" t="s">
        <v>231</v>
      </c>
      <c r="B27" s="301" t="s">
        <v>277</v>
      </c>
      <c r="C27" s="559">
        <f>+C15+C21</f>
        <v>0</v>
      </c>
      <c r="D27" s="559">
        <f>+D15+D21</f>
        <v>0</v>
      </c>
      <c r="E27" s="559">
        <f>+E15+E21</f>
        <v>0</v>
      </c>
      <c r="F27" s="301" t="s">
        <v>278</v>
      </c>
      <c r="G27" s="308">
        <f>SUM(G15:G26)</f>
        <v>0</v>
      </c>
      <c r="H27" s="559">
        <f>SUM(H15:H26)</f>
        <v>0</v>
      </c>
      <c r="I27" s="308">
        <f>SUM(I15:I26)</f>
        <v>0</v>
      </c>
    </row>
    <row r="28" spans="1:9" ht="13.5" thickBot="1">
      <c r="A28" s="519" t="s">
        <v>234</v>
      </c>
      <c r="B28" s="21" t="s">
        <v>279</v>
      </c>
      <c r="C28" s="565">
        <f>+C14+C27</f>
        <v>0</v>
      </c>
      <c r="D28" s="565">
        <f>+D14+D27</f>
        <v>13215505</v>
      </c>
      <c r="E28" s="565">
        <f>+E14+E27</f>
        <v>13215505</v>
      </c>
      <c r="F28" s="21" t="s">
        <v>280</v>
      </c>
      <c r="G28" s="22">
        <f>+G14+G27</f>
        <v>4445751</v>
      </c>
      <c r="H28" s="565">
        <f>+H14+H27</f>
        <v>13207505</v>
      </c>
      <c r="I28" s="22">
        <f>+I14+I27</f>
        <v>17653256</v>
      </c>
    </row>
    <row r="29" spans="1:9" ht="13.5" thickBot="1">
      <c r="A29" s="516" t="s">
        <v>237</v>
      </c>
      <c r="B29" s="21" t="s">
        <v>246</v>
      </c>
      <c r="C29" s="565">
        <f>IF(C14-G14&lt;0,G14-C14,"-")</f>
        <v>4445751</v>
      </c>
      <c r="D29" s="565" t="str">
        <f>IF(D14-H14&lt;0,H14-D14,"-")</f>
        <v>-</v>
      </c>
      <c r="E29" s="565">
        <f>IF(E14-I14&lt;0,I14-E14,"-")</f>
        <v>4437751</v>
      </c>
      <c r="F29" s="21" t="s">
        <v>247</v>
      </c>
      <c r="G29" s="22" t="str">
        <f>IF(C14-G14&gt;0,C14-G14,"-")</f>
        <v>-</v>
      </c>
      <c r="H29" s="565">
        <f>IF(D14-H14&gt;0,D14-H14,"-")</f>
        <v>8000</v>
      </c>
      <c r="I29" s="22" t="str">
        <f>IF(E14-I14&gt;0,E14-I14,"-")</f>
        <v>-</v>
      </c>
    </row>
    <row r="30" spans="1:9" ht="13.5" thickBot="1">
      <c r="A30" s="520" t="s">
        <v>239</v>
      </c>
      <c r="B30" s="21" t="s">
        <v>249</v>
      </c>
      <c r="C30" s="565">
        <f>IF(C28-G28&lt;0,G28-C28,"-")</f>
        <v>4445751</v>
      </c>
      <c r="D30" s="565" t="str">
        <f>IF(D28-H28&lt;0,H28-D28,"-")</f>
        <v>-</v>
      </c>
      <c r="E30" s="565">
        <f>IF(E28-I28&lt;0,I28-E28,"-")</f>
        <v>4437751</v>
      </c>
      <c r="F30" s="21" t="s">
        <v>250</v>
      </c>
      <c r="G30" s="22" t="str">
        <f>IF(C28-G28&gt;0,C28-G28,"-")</f>
        <v>-</v>
      </c>
      <c r="H30" s="565">
        <f>IF(D28-H28&gt;0,D28-H28,"-")</f>
        <v>8000</v>
      </c>
      <c r="I30" s="22" t="str">
        <f>IF(E28-I28&gt;0,E28-I28,"-")</f>
        <v>-</v>
      </c>
    </row>
  </sheetData>
  <sheetProtection/>
  <mergeCells count="1">
    <mergeCell ref="A4:A5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A2" sqref="A2:A3"/>
    </sheetView>
  </sheetViews>
  <sheetFormatPr defaultColWidth="9.140625" defaultRowHeight="12.75"/>
  <cols>
    <col min="1" max="1" width="3.00390625" style="100" customWidth="1"/>
    <col min="2" max="2" width="33.57421875" style="100" customWidth="1"/>
    <col min="3" max="3" width="10.00390625" style="100" customWidth="1"/>
    <col min="4" max="4" width="10.421875" style="100" customWidth="1"/>
    <col min="5" max="5" width="11.421875" style="100" customWidth="1"/>
    <col min="6" max="6" width="10.00390625" style="100" customWidth="1"/>
    <col min="7" max="7" width="11.57421875" style="100" customWidth="1"/>
    <col min="8" max="8" width="10.8515625" style="100" customWidth="1"/>
    <col min="9" max="9" width="10.7109375" style="100" customWidth="1"/>
    <col min="10" max="10" width="11.57421875" style="100" customWidth="1"/>
    <col min="11" max="11" width="11.00390625" style="100" customWidth="1"/>
    <col min="12" max="12" width="10.57421875" style="100" customWidth="1"/>
    <col min="13" max="13" width="11.00390625" style="100" customWidth="1"/>
    <col min="14" max="14" width="11.28125" style="100" customWidth="1"/>
    <col min="15" max="15" width="14.00390625" style="100" customWidth="1"/>
    <col min="16" max="16384" width="9.140625" style="100" customWidth="1"/>
  </cols>
  <sheetData>
    <row r="1" spans="1:20" s="150" customFormat="1" ht="15.75">
      <c r="A1" s="702" t="s">
        <v>536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157"/>
      <c r="Q1" s="157"/>
      <c r="R1" s="157"/>
      <c r="S1" s="157"/>
      <c r="T1" s="157"/>
    </row>
    <row r="2" spans="1:15" s="150" customFormat="1" ht="15.75">
      <c r="A2" s="662" t="s">
        <v>581</v>
      </c>
      <c r="C2" s="156"/>
      <c r="D2" s="156"/>
      <c r="O2" s="151" t="s">
        <v>561</v>
      </c>
    </row>
    <row r="3" spans="1:15" s="150" customFormat="1" ht="16.5" thickBot="1">
      <c r="A3" s="662" t="s">
        <v>582</v>
      </c>
      <c r="C3" s="156"/>
      <c r="D3" s="156"/>
      <c r="N3" s="703" t="s">
        <v>470</v>
      </c>
      <c r="O3" s="703"/>
    </row>
    <row r="4" spans="1:15" ht="27.75" customHeight="1" thickBot="1">
      <c r="A4" s="320" t="s">
        <v>388</v>
      </c>
      <c r="B4" s="328" t="s">
        <v>196</v>
      </c>
      <c r="C4" s="325" t="s">
        <v>389</v>
      </c>
      <c r="D4" s="324" t="s">
        <v>390</v>
      </c>
      <c r="E4" s="324" t="s">
        <v>391</v>
      </c>
      <c r="F4" s="324" t="s">
        <v>392</v>
      </c>
      <c r="G4" s="324" t="s">
        <v>393</v>
      </c>
      <c r="H4" s="324" t="s">
        <v>394</v>
      </c>
      <c r="I4" s="324" t="s">
        <v>395</v>
      </c>
      <c r="J4" s="324" t="s">
        <v>396</v>
      </c>
      <c r="K4" s="324" t="s">
        <v>397</v>
      </c>
      <c r="L4" s="324" t="s">
        <v>398</v>
      </c>
      <c r="M4" s="324" t="s">
        <v>399</v>
      </c>
      <c r="N4" s="333" t="s">
        <v>400</v>
      </c>
      <c r="O4" s="328" t="s">
        <v>386</v>
      </c>
    </row>
    <row r="5" spans="1:15" ht="27.75" customHeight="1">
      <c r="A5" s="321"/>
      <c r="B5" s="329" t="s">
        <v>401</v>
      </c>
      <c r="C5" s="326"/>
      <c r="D5" s="323">
        <f>C24</f>
        <v>4068673</v>
      </c>
      <c r="E5" s="323">
        <f aca="true" t="shared" si="0" ref="E5:N5">D24</f>
        <v>4042211</v>
      </c>
      <c r="F5" s="323">
        <f t="shared" si="0"/>
        <v>3385563</v>
      </c>
      <c r="G5" s="323">
        <f t="shared" si="0"/>
        <v>3359101</v>
      </c>
      <c r="H5" s="323">
        <f t="shared" si="0"/>
        <v>3899639</v>
      </c>
      <c r="I5" s="323">
        <f t="shared" si="0"/>
        <v>3861177</v>
      </c>
      <c r="J5" s="323">
        <f t="shared" si="0"/>
        <v>2725715</v>
      </c>
      <c r="K5" s="323">
        <f t="shared" si="0"/>
        <v>15215960</v>
      </c>
      <c r="L5" s="323">
        <f t="shared" si="0"/>
        <v>535587</v>
      </c>
      <c r="M5" s="323">
        <f t="shared" si="0"/>
        <v>68125</v>
      </c>
      <c r="N5" s="334">
        <f t="shared" si="0"/>
        <v>212461</v>
      </c>
      <c r="O5" s="336"/>
    </row>
    <row r="6" spans="1:15" ht="22.5" customHeight="1">
      <c r="A6" s="322" t="s">
        <v>106</v>
      </c>
      <c r="B6" s="330" t="s">
        <v>30</v>
      </c>
      <c r="C6" s="327">
        <v>53965</v>
      </c>
      <c r="D6" s="327">
        <v>56965</v>
      </c>
      <c r="E6" s="327">
        <v>53965</v>
      </c>
      <c r="F6" s="327">
        <v>56965</v>
      </c>
      <c r="G6" s="327">
        <v>53965</v>
      </c>
      <c r="H6" s="327">
        <v>53965</v>
      </c>
      <c r="I6" s="327">
        <v>56965</v>
      </c>
      <c r="J6" s="327">
        <v>53965</v>
      </c>
      <c r="K6" s="327">
        <v>53965</v>
      </c>
      <c r="L6" s="327">
        <v>53965</v>
      </c>
      <c r="M6" s="327">
        <v>54965</v>
      </c>
      <c r="N6" s="327">
        <v>56965</v>
      </c>
      <c r="O6" s="337">
        <f aca="true" t="shared" si="1" ref="O6:O12">SUM(C6:N6)</f>
        <v>660580</v>
      </c>
    </row>
    <row r="7" spans="1:15" ht="21.75" customHeight="1">
      <c r="A7" s="322" t="s">
        <v>107</v>
      </c>
      <c r="B7" s="330" t="s">
        <v>17</v>
      </c>
      <c r="C7" s="327">
        <v>0</v>
      </c>
      <c r="D7" s="147">
        <v>75000</v>
      </c>
      <c r="E7" s="147">
        <v>163000</v>
      </c>
      <c r="F7" s="147">
        <v>75000</v>
      </c>
      <c r="G7" s="147">
        <v>700000</v>
      </c>
      <c r="H7" s="147">
        <v>75000</v>
      </c>
      <c r="I7" s="147">
        <v>75000</v>
      </c>
      <c r="J7" s="147">
        <v>75000</v>
      </c>
      <c r="K7" s="147">
        <v>162000</v>
      </c>
      <c r="L7" s="147">
        <v>148000</v>
      </c>
      <c r="M7" s="147">
        <v>75000</v>
      </c>
      <c r="N7" s="147">
        <v>75000</v>
      </c>
      <c r="O7" s="337">
        <f t="shared" si="1"/>
        <v>1698000</v>
      </c>
    </row>
    <row r="8" spans="1:15" ht="34.5" customHeight="1">
      <c r="A8" s="322" t="s">
        <v>108</v>
      </c>
      <c r="B8" s="330" t="s">
        <v>460</v>
      </c>
      <c r="C8" s="327">
        <v>1532319</v>
      </c>
      <c r="D8" s="327">
        <v>1532325</v>
      </c>
      <c r="E8" s="327">
        <v>1532325</v>
      </c>
      <c r="F8" s="327">
        <v>1532325</v>
      </c>
      <c r="G8" s="327">
        <v>1532325</v>
      </c>
      <c r="H8" s="327">
        <v>1532325</v>
      </c>
      <c r="I8" s="327">
        <v>1532325</v>
      </c>
      <c r="J8" s="327">
        <v>1532325</v>
      </c>
      <c r="K8" s="327">
        <v>2664670</v>
      </c>
      <c r="L8" s="327">
        <v>1532325</v>
      </c>
      <c r="M8" s="327">
        <v>1532325</v>
      </c>
      <c r="N8" s="327">
        <v>1532325</v>
      </c>
      <c r="O8" s="337">
        <f t="shared" si="1"/>
        <v>19520239</v>
      </c>
    </row>
    <row r="9" spans="1:15" ht="27.75" customHeight="1">
      <c r="A9" s="322" t="s">
        <v>109</v>
      </c>
      <c r="B9" s="331" t="s">
        <v>463</v>
      </c>
      <c r="C9" s="327">
        <v>94610</v>
      </c>
      <c r="D9" s="327">
        <v>94610</v>
      </c>
      <c r="E9" s="327">
        <v>94610</v>
      </c>
      <c r="F9" s="327">
        <v>94610</v>
      </c>
      <c r="G9" s="327">
        <v>50610</v>
      </c>
      <c r="H9" s="327">
        <v>94610</v>
      </c>
      <c r="I9" s="327">
        <v>94610</v>
      </c>
      <c r="J9" s="327">
        <v>94610</v>
      </c>
      <c r="K9" s="327">
        <v>94610</v>
      </c>
      <c r="L9" s="327">
        <v>94610</v>
      </c>
      <c r="M9" s="327">
        <v>94610</v>
      </c>
      <c r="N9" s="327">
        <v>94612</v>
      </c>
      <c r="O9" s="337">
        <f t="shared" si="1"/>
        <v>1091322</v>
      </c>
    </row>
    <row r="10" spans="1:15" ht="33.75" customHeight="1">
      <c r="A10" s="322" t="s">
        <v>110</v>
      </c>
      <c r="B10" s="331" t="s">
        <v>459</v>
      </c>
      <c r="C10" s="327">
        <v>0</v>
      </c>
      <c r="D10" s="327">
        <v>0</v>
      </c>
      <c r="E10" s="327">
        <v>0</v>
      </c>
      <c r="F10" s="327">
        <v>0</v>
      </c>
      <c r="G10" s="327">
        <v>0</v>
      </c>
      <c r="H10" s="327">
        <v>0</v>
      </c>
      <c r="I10" s="327">
        <v>0</v>
      </c>
      <c r="J10" s="327">
        <v>0</v>
      </c>
      <c r="K10" s="327">
        <v>0</v>
      </c>
      <c r="L10" s="327">
        <v>0</v>
      </c>
      <c r="M10" s="327">
        <v>0</v>
      </c>
      <c r="N10" s="327">
        <v>0</v>
      </c>
      <c r="O10" s="337">
        <f t="shared" si="1"/>
        <v>0</v>
      </c>
    </row>
    <row r="11" spans="1:15" ht="33.75" customHeight="1">
      <c r="A11" s="322" t="s">
        <v>111</v>
      </c>
      <c r="B11" s="331" t="s">
        <v>464</v>
      </c>
      <c r="C11" s="327">
        <v>0</v>
      </c>
      <c r="D11" s="327">
        <v>0</v>
      </c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13215505</v>
      </c>
      <c r="K11" s="327">
        <v>0</v>
      </c>
      <c r="L11" s="327">
        <v>0</v>
      </c>
      <c r="M11" s="327">
        <v>0</v>
      </c>
      <c r="N11" s="327">
        <v>0</v>
      </c>
      <c r="O11" s="337">
        <f>SUM(C11:N11)</f>
        <v>13215505</v>
      </c>
    </row>
    <row r="12" spans="1:15" ht="27.75" customHeight="1" thickBot="1">
      <c r="A12" s="472" t="s">
        <v>112</v>
      </c>
      <c r="B12" s="483" t="s">
        <v>402</v>
      </c>
      <c r="C12" s="474">
        <v>4688141</v>
      </c>
      <c r="D12" s="475">
        <v>0</v>
      </c>
      <c r="E12" s="475">
        <v>0</v>
      </c>
      <c r="F12" s="475">
        <v>0</v>
      </c>
      <c r="G12" s="475">
        <v>0</v>
      </c>
      <c r="H12" s="475">
        <v>0</v>
      </c>
      <c r="I12" s="475">
        <v>0</v>
      </c>
      <c r="J12" s="475">
        <v>0</v>
      </c>
      <c r="K12" s="475">
        <v>0</v>
      </c>
      <c r="L12" s="475">
        <v>0</v>
      </c>
      <c r="M12" s="475">
        <v>0</v>
      </c>
      <c r="N12" s="475">
        <v>0</v>
      </c>
      <c r="O12" s="476">
        <f t="shared" si="1"/>
        <v>4688141</v>
      </c>
    </row>
    <row r="13" spans="1:15" s="148" customFormat="1" ht="27.75" customHeight="1" thickBot="1">
      <c r="A13" s="477"/>
      <c r="B13" s="478" t="s">
        <v>403</v>
      </c>
      <c r="C13" s="479">
        <f aca="true" t="shared" si="2" ref="C13:O13">SUM(C6:C12)</f>
        <v>6369035</v>
      </c>
      <c r="D13" s="480">
        <f t="shared" si="2"/>
        <v>1758900</v>
      </c>
      <c r="E13" s="480">
        <f t="shared" si="2"/>
        <v>1843900</v>
      </c>
      <c r="F13" s="480">
        <f t="shared" si="2"/>
        <v>1758900</v>
      </c>
      <c r="G13" s="480">
        <f t="shared" si="2"/>
        <v>2336900</v>
      </c>
      <c r="H13" s="480">
        <f t="shared" si="2"/>
        <v>1755900</v>
      </c>
      <c r="I13" s="480">
        <f t="shared" si="2"/>
        <v>1758900</v>
      </c>
      <c r="J13" s="480">
        <f t="shared" si="2"/>
        <v>14971405</v>
      </c>
      <c r="K13" s="480">
        <f t="shared" si="2"/>
        <v>2975245</v>
      </c>
      <c r="L13" s="480">
        <f t="shared" si="2"/>
        <v>1828900</v>
      </c>
      <c r="M13" s="480">
        <f t="shared" si="2"/>
        <v>1756900</v>
      </c>
      <c r="N13" s="481">
        <f t="shared" si="2"/>
        <v>1758902</v>
      </c>
      <c r="O13" s="482">
        <f t="shared" si="2"/>
        <v>40873787</v>
      </c>
    </row>
    <row r="14" spans="1:15" ht="27.75" customHeight="1">
      <c r="A14" s="484"/>
      <c r="B14" s="329" t="s">
        <v>105</v>
      </c>
      <c r="C14" s="485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7"/>
      <c r="O14" s="336"/>
    </row>
    <row r="15" spans="1:15" ht="27.75" customHeight="1">
      <c r="A15" s="322" t="s">
        <v>113</v>
      </c>
      <c r="B15" s="332" t="s">
        <v>56</v>
      </c>
      <c r="C15" s="327">
        <v>655846</v>
      </c>
      <c r="D15" s="327">
        <v>655846</v>
      </c>
      <c r="E15" s="327">
        <v>655846</v>
      </c>
      <c r="F15" s="327">
        <v>655846</v>
      </c>
      <c r="G15" s="327">
        <v>655846</v>
      </c>
      <c r="H15" s="327">
        <v>655846</v>
      </c>
      <c r="I15" s="327">
        <v>655846</v>
      </c>
      <c r="J15" s="327">
        <v>655846</v>
      </c>
      <c r="K15" s="327">
        <v>655846</v>
      </c>
      <c r="L15" s="327">
        <v>655846</v>
      </c>
      <c r="M15" s="327">
        <v>655846</v>
      </c>
      <c r="N15" s="327">
        <v>655846</v>
      </c>
      <c r="O15" s="337">
        <f aca="true" t="shared" si="3" ref="O15:O21">SUM(C15:N15)</f>
        <v>7870152</v>
      </c>
    </row>
    <row r="16" spans="1:15" ht="27.75" customHeight="1">
      <c r="A16" s="322" t="s">
        <v>114</v>
      </c>
      <c r="B16" s="332" t="s">
        <v>404</v>
      </c>
      <c r="C16" s="327">
        <v>138516</v>
      </c>
      <c r="D16" s="327">
        <v>138516</v>
      </c>
      <c r="E16" s="327">
        <v>138516</v>
      </c>
      <c r="F16" s="327">
        <v>138516</v>
      </c>
      <c r="G16" s="327">
        <v>138516</v>
      </c>
      <c r="H16" s="327">
        <v>138516</v>
      </c>
      <c r="I16" s="327">
        <v>138516</v>
      </c>
      <c r="J16" s="327">
        <v>138516</v>
      </c>
      <c r="K16" s="327">
        <v>138516</v>
      </c>
      <c r="L16" s="327">
        <v>138516</v>
      </c>
      <c r="M16" s="327">
        <v>138516</v>
      </c>
      <c r="N16" s="327">
        <v>138517</v>
      </c>
      <c r="O16" s="337">
        <f t="shared" si="3"/>
        <v>1662193</v>
      </c>
    </row>
    <row r="17" spans="1:15" ht="27.75" customHeight="1">
      <c r="A17" s="322" t="s">
        <v>204</v>
      </c>
      <c r="B17" s="332" t="s">
        <v>71</v>
      </c>
      <c r="C17" s="327">
        <v>927000</v>
      </c>
      <c r="D17" s="327">
        <v>927000</v>
      </c>
      <c r="E17" s="327">
        <v>927000</v>
      </c>
      <c r="F17" s="327">
        <v>927000</v>
      </c>
      <c r="G17" s="327">
        <v>927000</v>
      </c>
      <c r="H17" s="327">
        <v>927000</v>
      </c>
      <c r="I17" s="327">
        <v>927000</v>
      </c>
      <c r="J17" s="327">
        <v>927000</v>
      </c>
      <c r="K17" s="327">
        <v>927000</v>
      </c>
      <c r="L17" s="327">
        <v>927000</v>
      </c>
      <c r="M17" s="327">
        <v>314202</v>
      </c>
      <c r="N17" s="327">
        <v>923000</v>
      </c>
      <c r="O17" s="337">
        <f t="shared" si="3"/>
        <v>10507202</v>
      </c>
    </row>
    <row r="18" spans="1:15" ht="27.75" customHeight="1">
      <c r="A18" s="322" t="s">
        <v>205</v>
      </c>
      <c r="B18" s="330" t="s">
        <v>87</v>
      </c>
      <c r="C18" s="327">
        <v>524000</v>
      </c>
      <c r="D18" s="147">
        <v>9000</v>
      </c>
      <c r="E18" s="147">
        <v>9000</v>
      </c>
      <c r="F18" s="147">
        <v>9000</v>
      </c>
      <c r="G18" s="147">
        <v>20000</v>
      </c>
      <c r="H18" s="147">
        <v>18000</v>
      </c>
      <c r="I18" s="147">
        <v>20000</v>
      </c>
      <c r="J18" s="147">
        <v>265000</v>
      </c>
      <c r="K18" s="147">
        <v>58000</v>
      </c>
      <c r="L18" s="147">
        <v>20000</v>
      </c>
      <c r="M18" s="147">
        <v>34000</v>
      </c>
      <c r="N18" s="335">
        <v>209000</v>
      </c>
      <c r="O18" s="337">
        <f t="shared" si="3"/>
        <v>1195000</v>
      </c>
    </row>
    <row r="19" spans="1:15" ht="31.5" customHeight="1">
      <c r="A19" s="322" t="s">
        <v>206</v>
      </c>
      <c r="B19" s="330" t="s">
        <v>302</v>
      </c>
      <c r="C19" s="327">
        <v>55000</v>
      </c>
      <c r="D19" s="327">
        <v>55000</v>
      </c>
      <c r="E19" s="327">
        <v>55000</v>
      </c>
      <c r="F19" s="327">
        <v>55000</v>
      </c>
      <c r="G19" s="327">
        <v>55000</v>
      </c>
      <c r="H19" s="327">
        <v>55000</v>
      </c>
      <c r="I19" s="327">
        <v>236000</v>
      </c>
      <c r="J19" s="327">
        <v>494798</v>
      </c>
      <c r="K19" s="327">
        <v>55000</v>
      </c>
      <c r="L19" s="327">
        <v>55000</v>
      </c>
      <c r="M19" s="327">
        <v>55000</v>
      </c>
      <c r="N19" s="327">
        <v>45000</v>
      </c>
      <c r="O19" s="337">
        <f t="shared" si="3"/>
        <v>1270798</v>
      </c>
    </row>
    <row r="20" spans="1:15" ht="27.75" customHeight="1">
      <c r="A20" s="322" t="s">
        <v>207</v>
      </c>
      <c r="B20" s="332" t="s">
        <v>406</v>
      </c>
      <c r="C20" s="327">
        <v>0</v>
      </c>
      <c r="D20" s="32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917000</v>
      </c>
      <c r="J20" s="147">
        <v>0</v>
      </c>
      <c r="K20" s="147">
        <v>200000</v>
      </c>
      <c r="L20" s="147">
        <v>500000</v>
      </c>
      <c r="M20" s="147">
        <v>415000</v>
      </c>
      <c r="N20" s="147">
        <v>0</v>
      </c>
      <c r="O20" s="337">
        <f t="shared" si="3"/>
        <v>2032000</v>
      </c>
    </row>
    <row r="21" spans="1:15" ht="27.75" customHeight="1">
      <c r="A21" s="322" t="s">
        <v>210</v>
      </c>
      <c r="B21" s="332" t="s">
        <v>405</v>
      </c>
      <c r="C21" s="327">
        <v>0</v>
      </c>
      <c r="D21" s="327">
        <v>0</v>
      </c>
      <c r="E21" s="327">
        <v>0</v>
      </c>
      <c r="F21" s="327">
        <v>0</v>
      </c>
      <c r="G21" s="327">
        <v>0</v>
      </c>
      <c r="H21" s="327">
        <v>0</v>
      </c>
      <c r="I21" s="327">
        <v>0</v>
      </c>
      <c r="J21" s="327">
        <v>0</v>
      </c>
      <c r="K21" s="327">
        <v>15621256</v>
      </c>
      <c r="L21" s="327">
        <v>0</v>
      </c>
      <c r="M21" s="147">
        <v>0</v>
      </c>
      <c r="N21" s="335">
        <v>0</v>
      </c>
      <c r="O21" s="337">
        <f t="shared" si="3"/>
        <v>15621256</v>
      </c>
    </row>
    <row r="22" spans="1:15" ht="27.75" customHeight="1" thickBot="1">
      <c r="A22" s="472" t="s">
        <v>213</v>
      </c>
      <c r="B22" s="473" t="s">
        <v>499</v>
      </c>
      <c r="C22" s="474">
        <v>0</v>
      </c>
      <c r="D22" s="475">
        <v>0</v>
      </c>
      <c r="E22" s="475">
        <v>715186</v>
      </c>
      <c r="F22" s="475">
        <v>0</v>
      </c>
      <c r="G22" s="475">
        <v>0</v>
      </c>
      <c r="H22" s="475">
        <v>0</v>
      </c>
      <c r="I22" s="475">
        <v>0</v>
      </c>
      <c r="J22" s="475">
        <v>0</v>
      </c>
      <c r="K22" s="475">
        <v>0</v>
      </c>
      <c r="L22" s="475">
        <v>0</v>
      </c>
      <c r="M22" s="475">
        <v>0</v>
      </c>
      <c r="N22" s="475">
        <v>0</v>
      </c>
      <c r="O22" s="476">
        <f>SUM(C22:N22)</f>
        <v>715186</v>
      </c>
    </row>
    <row r="23" spans="1:15" s="148" customFormat="1" ht="27.75" customHeight="1" thickBot="1">
      <c r="A23" s="477"/>
      <c r="B23" s="478" t="s">
        <v>407</v>
      </c>
      <c r="C23" s="479">
        <f aca="true" t="shared" si="4" ref="C23:O23">SUM(C15:C22)</f>
        <v>2300362</v>
      </c>
      <c r="D23" s="480">
        <f t="shared" si="4"/>
        <v>1785362</v>
      </c>
      <c r="E23" s="480">
        <f t="shared" si="4"/>
        <v>2500548</v>
      </c>
      <c r="F23" s="480">
        <f t="shared" si="4"/>
        <v>1785362</v>
      </c>
      <c r="G23" s="480">
        <f t="shared" si="4"/>
        <v>1796362</v>
      </c>
      <c r="H23" s="480">
        <f t="shared" si="4"/>
        <v>1794362</v>
      </c>
      <c r="I23" s="480">
        <f t="shared" si="4"/>
        <v>2894362</v>
      </c>
      <c r="J23" s="480">
        <f t="shared" si="4"/>
        <v>2481160</v>
      </c>
      <c r="K23" s="480">
        <f t="shared" si="4"/>
        <v>17655618</v>
      </c>
      <c r="L23" s="480">
        <f t="shared" si="4"/>
        <v>2296362</v>
      </c>
      <c r="M23" s="480">
        <f t="shared" si="4"/>
        <v>1612564</v>
      </c>
      <c r="N23" s="481">
        <f t="shared" si="4"/>
        <v>1971363</v>
      </c>
      <c r="O23" s="482">
        <f t="shared" si="4"/>
        <v>40873787</v>
      </c>
    </row>
    <row r="24" spans="1:15" ht="16.5" thickBot="1">
      <c r="A24" s="338"/>
      <c r="B24" s="339" t="s">
        <v>408</v>
      </c>
      <c r="C24" s="340">
        <f>C13-C23</f>
        <v>4068673</v>
      </c>
      <c r="D24" s="341">
        <f aca="true" t="shared" si="5" ref="D24:N24">D5+D13-D23</f>
        <v>4042211</v>
      </c>
      <c r="E24" s="341">
        <f t="shared" si="5"/>
        <v>3385563</v>
      </c>
      <c r="F24" s="341">
        <f t="shared" si="5"/>
        <v>3359101</v>
      </c>
      <c r="G24" s="341">
        <f t="shared" si="5"/>
        <v>3899639</v>
      </c>
      <c r="H24" s="341">
        <f t="shared" si="5"/>
        <v>3861177</v>
      </c>
      <c r="I24" s="341">
        <f t="shared" si="5"/>
        <v>2725715</v>
      </c>
      <c r="J24" s="341">
        <f t="shared" si="5"/>
        <v>15215960</v>
      </c>
      <c r="K24" s="341">
        <f t="shared" si="5"/>
        <v>535587</v>
      </c>
      <c r="L24" s="341">
        <f t="shared" si="5"/>
        <v>68125</v>
      </c>
      <c r="M24" s="341">
        <f t="shared" si="5"/>
        <v>212461</v>
      </c>
      <c r="N24" s="342">
        <f t="shared" si="5"/>
        <v>0</v>
      </c>
      <c r="O24" s="343"/>
    </row>
    <row r="26" spans="3:14" ht="12.75">
      <c r="C26" s="149"/>
      <c r="E26" s="149"/>
      <c r="F26" s="149"/>
      <c r="I26" s="149"/>
      <c r="J26" s="149"/>
      <c r="K26" s="149"/>
      <c r="N26" s="149"/>
    </row>
    <row r="27" spans="5:13" ht="12.75">
      <c r="E27" s="149"/>
      <c r="F27" s="149"/>
      <c r="G27" s="149"/>
      <c r="H27" s="149"/>
      <c r="I27" s="149"/>
      <c r="K27" s="149"/>
      <c r="M27" s="149"/>
    </row>
    <row r="28" ht="22.5" customHeight="1">
      <c r="B28" s="101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4">
      <selection activeCell="H4" sqref="H4"/>
    </sheetView>
  </sheetViews>
  <sheetFormatPr defaultColWidth="8.00390625" defaultRowHeight="12.75"/>
  <cols>
    <col min="1" max="1" width="5.00390625" style="124" customWidth="1"/>
    <col min="2" max="2" width="54.140625" style="126" customWidth="1"/>
    <col min="3" max="4" width="15.140625" style="126" customWidth="1"/>
    <col min="5" max="16384" width="8.00390625" style="126" customWidth="1"/>
  </cols>
  <sheetData>
    <row r="1" spans="1:4" ht="40.5" customHeight="1">
      <c r="A1" s="133"/>
      <c r="B1" s="711" t="s">
        <v>488</v>
      </c>
      <c r="C1" s="711"/>
      <c r="D1" s="711"/>
    </row>
    <row r="2" spans="1:4" ht="15.75" customHeight="1">
      <c r="A2" s="133"/>
      <c r="B2" s="125"/>
      <c r="C2" s="712" t="s">
        <v>489</v>
      </c>
      <c r="D2" s="712"/>
    </row>
    <row r="3" spans="1:4" s="127" customFormat="1" ht="15.75" thickBot="1">
      <c r="A3" s="134"/>
      <c r="B3" s="135"/>
      <c r="C3" s="136"/>
      <c r="D3" s="173" t="s">
        <v>490</v>
      </c>
    </row>
    <row r="4" spans="1:4" s="128" customFormat="1" ht="48" customHeight="1" thickBot="1">
      <c r="A4" s="344" t="s">
        <v>409</v>
      </c>
      <c r="B4" s="349" t="s">
        <v>437</v>
      </c>
      <c r="C4" s="349" t="s">
        <v>438</v>
      </c>
      <c r="D4" s="357" t="s">
        <v>439</v>
      </c>
    </row>
    <row r="5" spans="1:4" s="128" customFormat="1" ht="13.5" customHeight="1" thickBot="1">
      <c r="A5" s="344" t="s">
        <v>99</v>
      </c>
      <c r="B5" s="349" t="s">
        <v>100</v>
      </c>
      <c r="C5" s="349" t="s">
        <v>101</v>
      </c>
      <c r="D5" s="357" t="s">
        <v>102</v>
      </c>
    </row>
    <row r="6" spans="1:4" ht="18" customHeight="1">
      <c r="A6" s="345" t="s">
        <v>106</v>
      </c>
      <c r="B6" s="350" t="s">
        <v>440</v>
      </c>
      <c r="C6" s="363">
        <v>647580</v>
      </c>
      <c r="D6" s="358">
        <v>0</v>
      </c>
    </row>
    <row r="7" spans="1:4" ht="18" customHeight="1">
      <c r="A7" s="346" t="s">
        <v>107</v>
      </c>
      <c r="B7" s="351" t="s">
        <v>441</v>
      </c>
      <c r="C7" s="363">
        <v>0</v>
      </c>
      <c r="D7" s="359">
        <v>0</v>
      </c>
    </row>
    <row r="8" spans="1:4" ht="18" customHeight="1">
      <c r="A8" s="346" t="s">
        <v>108</v>
      </c>
      <c r="B8" s="351" t="s">
        <v>442</v>
      </c>
      <c r="C8" s="363">
        <v>0</v>
      </c>
      <c r="D8" s="359">
        <v>0</v>
      </c>
    </row>
    <row r="9" spans="1:4" ht="18" customHeight="1">
      <c r="A9" s="346" t="s">
        <v>109</v>
      </c>
      <c r="B9" s="351" t="s">
        <v>443</v>
      </c>
      <c r="C9" s="363">
        <v>0</v>
      </c>
      <c r="D9" s="359">
        <v>0</v>
      </c>
    </row>
    <row r="10" spans="1:4" ht="18" customHeight="1">
      <c r="A10" s="346" t="s">
        <v>110</v>
      </c>
      <c r="B10" s="351" t="s">
        <v>444</v>
      </c>
      <c r="C10" s="363">
        <v>1363000</v>
      </c>
      <c r="D10" s="359">
        <v>0</v>
      </c>
    </row>
    <row r="11" spans="1:4" ht="18" customHeight="1">
      <c r="A11" s="346" t="s">
        <v>111</v>
      </c>
      <c r="B11" s="351" t="s">
        <v>445</v>
      </c>
      <c r="C11" s="363">
        <v>0</v>
      </c>
      <c r="D11" s="359">
        <v>0</v>
      </c>
    </row>
    <row r="12" spans="1:4" ht="18" customHeight="1">
      <c r="A12" s="346" t="s">
        <v>112</v>
      </c>
      <c r="B12" s="352" t="s">
        <v>446</v>
      </c>
      <c r="C12" s="363">
        <v>0</v>
      </c>
      <c r="D12" s="359">
        <v>0</v>
      </c>
    </row>
    <row r="13" spans="1:4" ht="18" customHeight="1">
      <c r="A13" s="346" t="s">
        <v>114</v>
      </c>
      <c r="B13" s="352" t="s">
        <v>447</v>
      </c>
      <c r="C13" s="363">
        <v>0</v>
      </c>
      <c r="D13" s="359">
        <v>0</v>
      </c>
    </row>
    <row r="14" spans="1:4" ht="18" customHeight="1">
      <c r="A14" s="346" t="s">
        <v>204</v>
      </c>
      <c r="B14" s="352" t="s">
        <v>448</v>
      </c>
      <c r="C14" s="363">
        <v>43000</v>
      </c>
      <c r="D14" s="359">
        <v>0</v>
      </c>
    </row>
    <row r="15" spans="1:4" ht="18" customHeight="1">
      <c r="A15" s="346" t="s">
        <v>205</v>
      </c>
      <c r="B15" s="352" t="s">
        <v>449</v>
      </c>
      <c r="C15" s="363">
        <v>0</v>
      </c>
      <c r="D15" s="359">
        <v>0</v>
      </c>
    </row>
    <row r="16" spans="1:4" ht="22.5" customHeight="1">
      <c r="A16" s="346" t="s">
        <v>206</v>
      </c>
      <c r="B16" s="352" t="s">
        <v>450</v>
      </c>
      <c r="C16" s="363">
        <v>1320000</v>
      </c>
      <c r="D16" s="359">
        <v>0</v>
      </c>
    </row>
    <row r="17" spans="1:4" ht="18" customHeight="1">
      <c r="A17" s="346" t="s">
        <v>207</v>
      </c>
      <c r="B17" s="351" t="s">
        <v>451</v>
      </c>
      <c r="C17" s="363">
        <v>325000</v>
      </c>
      <c r="D17" s="359">
        <v>0</v>
      </c>
    </row>
    <row r="18" spans="1:4" ht="18" customHeight="1">
      <c r="A18" s="346" t="s">
        <v>210</v>
      </c>
      <c r="B18" s="351" t="s">
        <v>452</v>
      </c>
      <c r="C18" s="363">
        <v>0</v>
      </c>
      <c r="D18" s="359">
        <v>0</v>
      </c>
    </row>
    <row r="19" spans="1:4" ht="18" customHeight="1">
      <c r="A19" s="346" t="s">
        <v>213</v>
      </c>
      <c r="B19" s="351" t="s">
        <v>453</v>
      </c>
      <c r="C19" s="363">
        <v>0</v>
      </c>
      <c r="D19" s="359">
        <v>0</v>
      </c>
    </row>
    <row r="20" spans="1:4" ht="18" customHeight="1">
      <c r="A20" s="346" t="s">
        <v>216</v>
      </c>
      <c r="B20" s="351" t="s">
        <v>454</v>
      </c>
      <c r="C20" s="363">
        <v>0</v>
      </c>
      <c r="D20" s="359">
        <v>0</v>
      </c>
    </row>
    <row r="21" spans="1:4" ht="18" customHeight="1">
      <c r="A21" s="346" t="s">
        <v>219</v>
      </c>
      <c r="B21" s="351" t="s">
        <v>455</v>
      </c>
      <c r="C21" s="363">
        <v>0</v>
      </c>
      <c r="D21" s="359">
        <v>0</v>
      </c>
    </row>
    <row r="22" spans="1:4" ht="18" customHeight="1">
      <c r="A22" s="346" t="s">
        <v>222</v>
      </c>
      <c r="B22" s="353"/>
      <c r="C22" s="364"/>
      <c r="D22" s="360"/>
    </row>
    <row r="23" spans="1:4" ht="18" customHeight="1">
      <c r="A23" s="346" t="s">
        <v>225</v>
      </c>
      <c r="B23" s="354"/>
      <c r="C23" s="364"/>
      <c r="D23" s="360"/>
    </row>
    <row r="24" spans="1:4" ht="18" customHeight="1">
      <c r="A24" s="346" t="s">
        <v>228</v>
      </c>
      <c r="B24" s="354"/>
      <c r="C24" s="364"/>
      <c r="D24" s="360"/>
    </row>
    <row r="25" spans="1:4" ht="18" customHeight="1">
      <c r="A25" s="346" t="s">
        <v>231</v>
      </c>
      <c r="B25" s="354"/>
      <c r="C25" s="364"/>
      <c r="D25" s="360"/>
    </row>
    <row r="26" spans="1:4" ht="18" customHeight="1">
      <c r="A26" s="346" t="s">
        <v>234</v>
      </c>
      <c r="B26" s="354"/>
      <c r="C26" s="364"/>
      <c r="D26" s="360"/>
    </row>
    <row r="27" spans="1:4" ht="18" customHeight="1">
      <c r="A27" s="346" t="s">
        <v>237</v>
      </c>
      <c r="B27" s="354"/>
      <c r="C27" s="364"/>
      <c r="D27" s="360"/>
    </row>
    <row r="28" spans="1:4" ht="18" customHeight="1">
      <c r="A28" s="346" t="s">
        <v>239</v>
      </c>
      <c r="B28" s="354"/>
      <c r="C28" s="364"/>
      <c r="D28" s="360"/>
    </row>
    <row r="29" spans="1:4" ht="18" customHeight="1">
      <c r="A29" s="346" t="s">
        <v>242</v>
      </c>
      <c r="B29" s="354"/>
      <c r="C29" s="364"/>
      <c r="D29" s="360"/>
    </row>
    <row r="30" spans="1:4" ht="18" customHeight="1" thickBot="1">
      <c r="A30" s="347" t="s">
        <v>245</v>
      </c>
      <c r="B30" s="355"/>
      <c r="C30" s="365"/>
      <c r="D30" s="361"/>
    </row>
    <row r="31" spans="1:4" ht="18" customHeight="1" thickBot="1">
      <c r="A31" s="348" t="s">
        <v>248</v>
      </c>
      <c r="B31" s="356" t="s">
        <v>387</v>
      </c>
      <c r="C31" s="366">
        <f>+C6+C7+C8+C9+C10+C17+C18+C19+C20+C21+C22+C23+C24+C25+C26+C27+C28+C29+C30</f>
        <v>2335580</v>
      </c>
      <c r="D31" s="362">
        <f>SUM(D6:D21)</f>
        <v>0</v>
      </c>
    </row>
    <row r="32" spans="1:4" ht="8.25" customHeight="1">
      <c r="A32" s="137"/>
      <c r="B32" s="710"/>
      <c r="C32" s="710"/>
      <c r="D32" s="710"/>
    </row>
    <row r="33" spans="1:4" ht="12.75">
      <c r="A33" s="133"/>
      <c r="B33" s="138"/>
      <c r="C33" s="138"/>
      <c r="D33" s="138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A3" sqref="A3:A4"/>
    </sheetView>
  </sheetViews>
  <sheetFormatPr defaultColWidth="8.00390625" defaultRowHeight="12.75"/>
  <cols>
    <col min="1" max="1" width="5.8515625" style="12" customWidth="1"/>
    <col min="2" max="2" width="42.57421875" style="9" customWidth="1"/>
    <col min="3" max="4" width="11.00390625" style="9" customWidth="1"/>
    <col min="5" max="5" width="12.00390625" style="9" customWidth="1"/>
    <col min="6" max="7" width="11.00390625" style="9" customWidth="1"/>
    <col min="8" max="8" width="12.28125" style="9" customWidth="1"/>
    <col min="9" max="9" width="2.8515625" style="9" customWidth="1"/>
    <col min="10" max="16384" width="8.00390625" style="9" customWidth="1"/>
  </cols>
  <sheetData>
    <row r="2" spans="1:8" ht="39.75" customHeight="1">
      <c r="A2" s="716" t="s">
        <v>491</v>
      </c>
      <c r="B2" s="716"/>
      <c r="C2" s="716"/>
      <c r="D2" s="716"/>
      <c r="E2" s="716"/>
      <c r="F2" s="716"/>
      <c r="G2" s="716"/>
      <c r="H2" s="716"/>
    </row>
    <row r="3" spans="1:9" s="126" customFormat="1" ht="15.75" customHeight="1">
      <c r="A3" s="662" t="s">
        <v>583</v>
      </c>
      <c r="B3" s="125"/>
      <c r="C3" s="712"/>
      <c r="D3" s="712"/>
      <c r="G3" s="714" t="s">
        <v>489</v>
      </c>
      <c r="H3" s="714"/>
      <c r="I3" s="159"/>
    </row>
    <row r="4" spans="1:9" s="127" customFormat="1" ht="16.5" thickBot="1">
      <c r="A4" s="662" t="s">
        <v>584</v>
      </c>
      <c r="B4" s="135"/>
      <c r="C4" s="136"/>
      <c r="D4" s="158"/>
      <c r="G4" s="713" t="s">
        <v>490</v>
      </c>
      <c r="H4" s="713"/>
      <c r="I4" s="158"/>
    </row>
    <row r="5" spans="1:8" s="121" customFormat="1" ht="26.25" customHeight="1" thickBot="1">
      <c r="A5" s="723" t="s">
        <v>195</v>
      </c>
      <c r="B5" s="725" t="s">
        <v>427</v>
      </c>
      <c r="C5" s="727" t="s">
        <v>428</v>
      </c>
      <c r="D5" s="729" t="s">
        <v>537</v>
      </c>
      <c r="E5" s="721" t="s">
        <v>429</v>
      </c>
      <c r="F5" s="722"/>
      <c r="G5" s="722"/>
      <c r="H5" s="719" t="s">
        <v>386</v>
      </c>
    </row>
    <row r="6" spans="1:8" s="122" customFormat="1" ht="32.25" customHeight="1" thickBot="1">
      <c r="A6" s="724"/>
      <c r="B6" s="726"/>
      <c r="C6" s="728"/>
      <c r="D6" s="730"/>
      <c r="E6" s="390" t="s">
        <v>492</v>
      </c>
      <c r="F6" s="391" t="s">
        <v>493</v>
      </c>
      <c r="G6" s="392" t="s">
        <v>500</v>
      </c>
      <c r="H6" s="720"/>
    </row>
    <row r="7" spans="1:8" s="123" customFormat="1" ht="12.75" customHeight="1" thickBot="1">
      <c r="A7" s="367" t="s">
        <v>99</v>
      </c>
      <c r="B7" s="370" t="s">
        <v>100</v>
      </c>
      <c r="C7" s="376" t="s">
        <v>101</v>
      </c>
      <c r="D7" s="370" t="s">
        <v>102</v>
      </c>
      <c r="E7" s="370" t="s">
        <v>103</v>
      </c>
      <c r="F7" s="370" t="s">
        <v>413</v>
      </c>
      <c r="G7" s="370" t="s">
        <v>430</v>
      </c>
      <c r="H7" s="408" t="s">
        <v>462</v>
      </c>
    </row>
    <row r="8" spans="1:8" ht="24.75" customHeight="1">
      <c r="A8" s="368" t="s">
        <v>106</v>
      </c>
      <c r="B8" s="371" t="s">
        <v>431</v>
      </c>
      <c r="C8" s="377"/>
      <c r="D8" s="383">
        <v>0</v>
      </c>
      <c r="E8" s="393">
        <v>0</v>
      </c>
      <c r="F8" s="400">
        <v>0</v>
      </c>
      <c r="G8" s="400">
        <v>0</v>
      </c>
      <c r="H8" s="402">
        <v>0</v>
      </c>
    </row>
    <row r="9" spans="1:9" ht="25.5" customHeight="1">
      <c r="A9" s="369" t="s">
        <v>107</v>
      </c>
      <c r="B9" s="372" t="s">
        <v>432</v>
      </c>
      <c r="C9" s="378"/>
      <c r="D9" s="384">
        <v>0</v>
      </c>
      <c r="E9" s="394">
        <v>0</v>
      </c>
      <c r="F9" s="384">
        <v>0</v>
      </c>
      <c r="G9" s="384">
        <v>0</v>
      </c>
      <c r="H9" s="403">
        <v>0</v>
      </c>
      <c r="I9" s="715"/>
    </row>
    <row r="10" spans="1:9" ht="19.5" customHeight="1">
      <c r="A10" s="369" t="s">
        <v>108</v>
      </c>
      <c r="B10" s="372" t="s">
        <v>433</v>
      </c>
      <c r="C10" s="379" t="s">
        <v>492</v>
      </c>
      <c r="D10" s="385">
        <f>+D11</f>
        <v>0</v>
      </c>
      <c r="E10" s="395">
        <v>2032000</v>
      </c>
      <c r="F10" s="385">
        <f>+F11</f>
        <v>0</v>
      </c>
      <c r="G10" s="385">
        <f>+G11</f>
        <v>0</v>
      </c>
      <c r="H10" s="404">
        <f>SUM(D10:G10)</f>
        <v>2032000</v>
      </c>
      <c r="I10" s="715"/>
    </row>
    <row r="11" spans="1:9" ht="22.5" customHeight="1">
      <c r="A11" s="369" t="s">
        <v>109</v>
      </c>
      <c r="B11" s="525" t="s">
        <v>547</v>
      </c>
      <c r="C11" s="378"/>
      <c r="D11" s="386"/>
      <c r="E11" s="396">
        <v>2032000</v>
      </c>
      <c r="F11" s="386"/>
      <c r="G11" s="386"/>
      <c r="H11" s="403">
        <f>SUM(D11:G11)</f>
        <v>2032000</v>
      </c>
      <c r="I11" s="715"/>
    </row>
    <row r="12" spans="1:9" ht="19.5" customHeight="1">
      <c r="A12" s="369" t="s">
        <v>110</v>
      </c>
      <c r="B12" s="372" t="s">
        <v>434</v>
      </c>
      <c r="C12" s="379" t="s">
        <v>492</v>
      </c>
      <c r="D12" s="385">
        <f>+D13</f>
        <v>0</v>
      </c>
      <c r="E12" s="395">
        <f>+E13</f>
        <v>15621256</v>
      </c>
      <c r="F12" s="385">
        <f>+F13</f>
        <v>0</v>
      </c>
      <c r="G12" s="385">
        <f>+G13</f>
        <v>0</v>
      </c>
      <c r="H12" s="404">
        <f>SUM(D12:G12)</f>
        <v>15621256</v>
      </c>
      <c r="I12" s="715"/>
    </row>
    <row r="13" spans="1:9" ht="19.5" customHeight="1">
      <c r="A13" s="369" t="s">
        <v>111</v>
      </c>
      <c r="B13" s="492" t="s">
        <v>546</v>
      </c>
      <c r="C13" s="378" t="s">
        <v>492</v>
      </c>
      <c r="D13" s="386"/>
      <c r="E13" s="396">
        <v>15621256</v>
      </c>
      <c r="F13" s="386"/>
      <c r="G13" s="386"/>
      <c r="H13" s="403">
        <f>SUM(D13:G13)</f>
        <v>15621256</v>
      </c>
      <c r="I13" s="715"/>
    </row>
    <row r="14" spans="1:9" ht="19.5" customHeight="1">
      <c r="A14" s="369" t="s">
        <v>112</v>
      </c>
      <c r="B14" s="373" t="s">
        <v>435</v>
      </c>
      <c r="C14" s="379" t="s">
        <v>492</v>
      </c>
      <c r="D14" s="385">
        <f>SUM(D15:D16)</f>
        <v>0</v>
      </c>
      <c r="E14" s="395">
        <f>+E16+E15</f>
        <v>715186</v>
      </c>
      <c r="F14" s="385">
        <f>+F16+F15</f>
        <v>0</v>
      </c>
      <c r="G14" s="385">
        <f>+G16+G15</f>
        <v>0</v>
      </c>
      <c r="H14" s="404">
        <f>H15+H16</f>
        <v>715186</v>
      </c>
      <c r="I14" s="715"/>
    </row>
    <row r="15" spans="1:9" ht="19.5" customHeight="1">
      <c r="A15" s="369" t="s">
        <v>113</v>
      </c>
      <c r="B15" s="373"/>
      <c r="C15" s="380"/>
      <c r="D15" s="387"/>
      <c r="E15" s="397"/>
      <c r="F15" s="387"/>
      <c r="G15" s="387"/>
      <c r="H15" s="405">
        <f>SUM(D15:G15)</f>
        <v>0</v>
      </c>
      <c r="I15" s="715"/>
    </row>
    <row r="16" spans="1:9" ht="19.5" customHeight="1" thickBot="1">
      <c r="A16" s="374" t="s">
        <v>114</v>
      </c>
      <c r="B16" s="524" t="s">
        <v>456</v>
      </c>
      <c r="C16" s="381" t="s">
        <v>492</v>
      </c>
      <c r="D16" s="388">
        <v>0</v>
      </c>
      <c r="E16" s="398">
        <v>715186</v>
      </c>
      <c r="F16" s="401"/>
      <c r="G16" s="401"/>
      <c r="H16" s="406">
        <f>SUM(D16:G16)</f>
        <v>715186</v>
      </c>
      <c r="I16" s="715"/>
    </row>
    <row r="17" spans="1:9" s="139" customFormat="1" ht="19.5" customHeight="1" thickBot="1">
      <c r="A17" s="717" t="s">
        <v>436</v>
      </c>
      <c r="B17" s="718"/>
      <c r="C17" s="382"/>
      <c r="D17" s="389">
        <f>+D8+D9+D10+D12+D14</f>
        <v>0</v>
      </c>
      <c r="E17" s="399">
        <f>+E8+E9+E10+E12+E14</f>
        <v>18368442</v>
      </c>
      <c r="F17" s="389">
        <f>+F8+F9+F10+F12+F14</f>
        <v>0</v>
      </c>
      <c r="G17" s="389">
        <f>+G8+G9+G10+G12+G14</f>
        <v>0</v>
      </c>
      <c r="H17" s="407">
        <f>+H8+H9+H10+H12+H14</f>
        <v>18368442</v>
      </c>
      <c r="I17" s="715"/>
    </row>
  </sheetData>
  <sheetProtection/>
  <mergeCells count="12"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2017-10-06T13:30:11Z</cp:lastPrinted>
  <dcterms:created xsi:type="dcterms:W3CDTF">2014-10-28T13:28:45Z</dcterms:created>
  <dcterms:modified xsi:type="dcterms:W3CDTF">2017-10-06T13:30:17Z</dcterms:modified>
  <cp:category/>
  <cp:version/>
  <cp:contentType/>
  <cp:contentStatus/>
</cp:coreProperties>
</file>