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 firstSheet="1" activeTab="1"/>
  </bookViews>
  <sheets>
    <sheet name="önk. mérleg" sheetId="25" r:id="rId1"/>
    <sheet name="műk. kiad." sheetId="7" r:id="rId2"/>
  </sheets>
  <calcPr calcId="114210"/>
</workbook>
</file>

<file path=xl/calcChain.xml><?xml version="1.0" encoding="utf-8"?>
<calcChain xmlns="http://schemas.openxmlformats.org/spreadsheetml/2006/main">
  <c r="H22" i="25"/>
  <c r="H36"/>
  <c r="I31"/>
  <c r="I30"/>
  <c r="I25"/>
  <c r="I22"/>
  <c r="I36"/>
  <c r="I9"/>
  <c r="H34"/>
  <c r="D36"/>
  <c r="C36"/>
  <c r="D22"/>
  <c r="D20"/>
  <c r="D19"/>
  <c r="D18"/>
  <c r="D17"/>
  <c r="D16"/>
  <c r="D15"/>
  <c r="D14"/>
  <c r="D13"/>
  <c r="D12"/>
  <c r="D11"/>
  <c r="D10"/>
  <c r="D9"/>
  <c r="D8"/>
  <c r="D7"/>
  <c r="L39" i="7"/>
  <c r="L38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G40"/>
  <c r="G39"/>
  <c r="G38"/>
  <c r="G37"/>
  <c r="L37"/>
  <c r="L40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I34" i="25"/>
  <c r="G34"/>
  <c r="B34"/>
  <c r="E12" i="7"/>
  <c r="D12"/>
  <c r="D40"/>
  <c r="C12"/>
  <c r="E20"/>
  <c r="E37"/>
  <c r="E38"/>
  <c r="C40"/>
  <c r="E35"/>
  <c r="E5"/>
  <c r="H27"/>
  <c r="G22" i="25"/>
  <c r="B22"/>
  <c r="B36"/>
  <c r="G36"/>
  <c r="E40" i="7"/>
  <c r="K40"/>
  <c r="J40"/>
  <c r="I40"/>
  <c r="H40"/>
</calcChain>
</file>

<file path=xl/sharedStrings.xml><?xml version="1.0" encoding="utf-8"?>
<sst xmlns="http://schemas.openxmlformats.org/spreadsheetml/2006/main" count="151" uniqueCount="137">
  <si>
    <t>Szociális étkeztetés</t>
  </si>
  <si>
    <t>Foglalkoztatást helyettesítő támogatásra jogosultak hossz. id. közfogl.</t>
  </si>
  <si>
    <t>Téli közfoglalkoztatás</t>
  </si>
  <si>
    <t>Intézményi működési bevételek</t>
  </si>
  <si>
    <t>Működési kiadások</t>
  </si>
  <si>
    <t>Működési bevételek</t>
  </si>
  <si>
    <t>Összesen</t>
  </si>
  <si>
    <t>Összesen:</t>
  </si>
  <si>
    <t>Működési célú átvett pénzeszközök</t>
  </si>
  <si>
    <t>Finanszírozási bevételek</t>
  </si>
  <si>
    <t>Összesen működési bevételek</t>
  </si>
  <si>
    <t>Felhalmozási bevételek</t>
  </si>
  <si>
    <t>Kiadások összesen:</t>
  </si>
  <si>
    <t>Összesen felhalmozási bevételek</t>
  </si>
  <si>
    <t>Bevételek összesen:</t>
  </si>
  <si>
    <t>Megnevezés</t>
  </si>
  <si>
    <t>Dologi kiadások</t>
  </si>
  <si>
    <t>Ellátottak pénzbeli juttatásai</t>
  </si>
  <si>
    <t>Közhatalmi bevételek</t>
  </si>
  <si>
    <t>adatok e Ft-ban</t>
  </si>
  <si>
    <t>Önkormányzatok működési támogatása (állami tám.)</t>
  </si>
  <si>
    <t>Működési célú támogatás értékű bevételek áh. belülről</t>
  </si>
  <si>
    <t>- helyi önkormányzatoktól és költségvet. szerveitől</t>
  </si>
  <si>
    <t>- társulások és költségvetési szerveiktől</t>
  </si>
  <si>
    <t>- nemzetiségi önk. és költségvet. szerveiktől</t>
  </si>
  <si>
    <t>- fejezeti kez. elői. EU-s progr. és azok társfin.</t>
  </si>
  <si>
    <t>- értékpapír értékesítés bevételei</t>
  </si>
  <si>
    <t>- előző évi maradvány igénybevétele</t>
  </si>
  <si>
    <t>- intézményfinanszírozás</t>
  </si>
  <si>
    <t>Személyi jellegű kiadások</t>
  </si>
  <si>
    <t>Járulék kiadások és szocho.</t>
  </si>
  <si>
    <t>Működési célú támogatások áh. belülre</t>
  </si>
  <si>
    <t>Működési célú támogatások áh. kívülre</t>
  </si>
  <si>
    <t>Egyéb működési kiadások</t>
  </si>
  <si>
    <t>Tartalékok</t>
  </si>
  <si>
    <t>- likviditási célú hitel felvétel</t>
  </si>
  <si>
    <t>Felhalmozási célú támogatások államháztartáson b.</t>
  </si>
  <si>
    <t>Felhalmozási célú önkormányzati támogatások</t>
  </si>
  <si>
    <t>- elkül. állami pénzalaptól</t>
  </si>
  <si>
    <t>Egyéb felhalmozási célú bevételek</t>
  </si>
  <si>
    <t>Immat. javak, ingatlanok egyé t. eszközök ért. bev.</t>
  </si>
  <si>
    <t>Finanszírozási kiadások</t>
  </si>
  <si>
    <t>- likviditási célú hitel törlesztés</t>
  </si>
  <si>
    <t>- forgatási célú értékpapír vásárlás</t>
  </si>
  <si>
    <t>Összesen működési kiadások</t>
  </si>
  <si>
    <t>Felhalmozási kiadások</t>
  </si>
  <si>
    <t>Beruházások</t>
  </si>
  <si>
    <t>Felújítások</t>
  </si>
  <si>
    <t>- ebből fejezeti kez. elői. EU-s progr. és azok társfin.</t>
  </si>
  <si>
    <t>Egyéb felhalmozási célú támogatások államh. belülre</t>
  </si>
  <si>
    <t>Egyéb felhalmozási célú támogatások államh. kívülre</t>
  </si>
  <si>
    <t>Kormányzati funkció</t>
  </si>
  <si>
    <t>049010</t>
  </si>
  <si>
    <t>083030</t>
  </si>
  <si>
    <t>Máshova nem sorolt gazdasági ügyek (éttermi mozgó vendégl.)</t>
  </si>
  <si>
    <t xml:space="preserve">Egyéb kiadói tevékenység </t>
  </si>
  <si>
    <t>096010</t>
  </si>
  <si>
    <t>Óvodai intézményi étkeztetés</t>
  </si>
  <si>
    <t>096020</t>
  </si>
  <si>
    <t>Iskolai intézményi étkeztetés</t>
  </si>
  <si>
    <t>066020</t>
  </si>
  <si>
    <t>Város- és községgazdálkodási egyéb szolgáltatás</t>
  </si>
  <si>
    <t>013350</t>
  </si>
  <si>
    <t>Önkormányzati vagyonnal való gazdálkodással kapcsolatos fa.</t>
  </si>
  <si>
    <t>Háziorvosi alapellátás</t>
  </si>
  <si>
    <t>Fogorvosi alapellátás</t>
  </si>
  <si>
    <t>072311</t>
  </si>
  <si>
    <t>072111</t>
  </si>
  <si>
    <t>074031</t>
  </si>
  <si>
    <t>Család- és nővédelmi egészségügyi gondozás</t>
  </si>
  <si>
    <t>107054</t>
  </si>
  <si>
    <t>Családsegítés</t>
  </si>
  <si>
    <t>107051</t>
  </si>
  <si>
    <t>Közművelődés - közösségi és társadalmi részvétel fejlesztés</t>
  </si>
  <si>
    <t>082092</t>
  </si>
  <si>
    <t>082091</t>
  </si>
  <si>
    <t>Közművelődés - hagyományos közösségi kulturális értékek gond.</t>
  </si>
  <si>
    <t>107060</t>
  </si>
  <si>
    <t>személyi</t>
  </si>
  <si>
    <t>járulék</t>
  </si>
  <si>
    <t>dologi</t>
  </si>
  <si>
    <t>ellátottak jutt.</t>
  </si>
  <si>
    <t>műk. c. tám áh. belül</t>
  </si>
  <si>
    <t>műk. c. tám áh. kívül</t>
  </si>
  <si>
    <t>egyéb műk. c. kiad.</t>
  </si>
  <si>
    <t>011130</t>
  </si>
  <si>
    <t>Önkormányzatok és önkormányzati hiv. jogalk. és ált. ig. tev.</t>
  </si>
  <si>
    <t>Óvodai nevelés, ellátás működtetési feladatai</t>
  </si>
  <si>
    <t>091140</t>
  </si>
  <si>
    <t>041232</t>
  </si>
  <si>
    <t>041233</t>
  </si>
  <si>
    <t>042120</t>
  </si>
  <si>
    <t>Mezőgazdasági támogatások</t>
  </si>
  <si>
    <t>063020</t>
  </si>
  <si>
    <t>Víztermelés, - kezelés, - ellátás</t>
  </si>
  <si>
    <t>052020</t>
  </si>
  <si>
    <t>Szennyvíz gyűjtése, tisztítása, elhelyezése</t>
  </si>
  <si>
    <t>045160</t>
  </si>
  <si>
    <t>Közutak, hidak, alagutak üzemeltetése, fenntartása</t>
  </si>
  <si>
    <t>Zöldterület-kezelés</t>
  </si>
  <si>
    <t>066010</t>
  </si>
  <si>
    <t>Önkormányzati jogalkotás</t>
  </si>
  <si>
    <t>064010</t>
  </si>
  <si>
    <t>Közvilágítás</t>
  </si>
  <si>
    <t>018010</t>
  </si>
  <si>
    <t>Önkormányzatok elszámolásai a központi költségvetéssel</t>
  </si>
  <si>
    <t>105010</t>
  </si>
  <si>
    <t>Munkanélküli aktív korúak elltátásai (rendsz. szoc. segély)</t>
  </si>
  <si>
    <t>106020</t>
  </si>
  <si>
    <t>Lakásfenntartással, lakhatással összefüggő ellátások</t>
  </si>
  <si>
    <t>101150</t>
  </si>
  <si>
    <t>104051</t>
  </si>
  <si>
    <t>Gyermekvédelmi pénzbeli és természetbeni ellátások</t>
  </si>
  <si>
    <t>103010</t>
  </si>
  <si>
    <t>Betegséggel kapcsolatos pénzbeli ellátások, támogatások (áp. díj, közgyógy)</t>
  </si>
  <si>
    <t>104030</t>
  </si>
  <si>
    <t>Gyermekek napközbeni ellátása</t>
  </si>
  <si>
    <t>084031</t>
  </si>
  <si>
    <t>Civil szervezetek működési támogatása</t>
  </si>
  <si>
    <t>013320</t>
  </si>
  <si>
    <t>Köztemető-fenntartás és -működtetés</t>
  </si>
  <si>
    <t>081030</t>
  </si>
  <si>
    <t>Sportlétesítmények, edzőtáborok működtetése és fejlesztése</t>
  </si>
  <si>
    <t>Egyéb szociális természetbeni és pénzbeli ellátások (köztemetés, átmeneti, szoc segély)</t>
  </si>
  <si>
    <t>Elhunyt személyek hátramaradottainak pénzbeni ellátása (temetési segély)</t>
  </si>
  <si>
    <t>2124+1133</t>
  </si>
  <si>
    <t>450+350</t>
  </si>
  <si>
    <t>TÁMOP</t>
  </si>
  <si>
    <t>Öskü Község Önkormányzatának bevételei és kiadásai</t>
  </si>
  <si>
    <t>Felhalmozáci céltartalék</t>
  </si>
  <si>
    <t>mód. ei.</t>
  </si>
  <si>
    <t>Eredeti ei.</t>
  </si>
  <si>
    <t>Módosítás május</t>
  </si>
  <si>
    <t>módosítás május</t>
  </si>
  <si>
    <t>Módosított előirányzat</t>
  </si>
  <si>
    <t>4. sz. mellékelt a  .../2014. (05.30.) önkormányzati rendelethez</t>
  </si>
  <si>
    <t>5. sz. mellékelt a  6/2014. (05.30.)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</si>
</sst>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Border="1"/>
    <xf numFmtId="0" fontId="0" fillId="0" borderId="1" xfId="0" applyBorder="1"/>
    <xf numFmtId="0" fontId="3" fillId="0" borderId="0" xfId="0" applyFont="1"/>
    <xf numFmtId="0" fontId="0" fillId="0" borderId="0" xfId="0" applyFont="1"/>
    <xf numFmtId="0" fontId="0" fillId="0" borderId="2" xfId="0" applyFont="1" applyBorder="1"/>
    <xf numFmtId="3" fontId="0" fillId="0" borderId="3" xfId="0" applyNumberFormat="1" applyFont="1" applyBorder="1"/>
    <xf numFmtId="0" fontId="0" fillId="0" borderId="2" xfId="0" quotePrefix="1" applyFont="1" applyBorder="1"/>
    <xf numFmtId="3" fontId="0" fillId="0" borderId="4" xfId="0" applyNumberFormat="1" applyFont="1" applyBorder="1"/>
    <xf numFmtId="0" fontId="0" fillId="0" borderId="5" xfId="0" applyFont="1" applyBorder="1"/>
    <xf numFmtId="3" fontId="2" fillId="0" borderId="6" xfId="0" applyNumberFormat="1" applyFont="1" applyBorder="1"/>
    <xf numFmtId="0" fontId="2" fillId="0" borderId="0" xfId="0" applyFont="1" applyFill="1" applyBorder="1"/>
    <xf numFmtId="3" fontId="2" fillId="0" borderId="0" xfId="0" applyNumberFormat="1" applyFont="1"/>
    <xf numFmtId="3" fontId="0" fillId="0" borderId="0" xfId="0" applyNumberFormat="1" applyFont="1"/>
    <xf numFmtId="0" fontId="0" fillId="0" borderId="3" xfId="0" applyBorder="1"/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2" fillId="0" borderId="2" xfId="0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0" xfId="0" quotePrefix="1" applyFont="1" applyBorder="1"/>
    <xf numFmtId="0" fontId="0" fillId="0" borderId="10" xfId="0" quotePrefix="1" applyFont="1" applyFill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3" fontId="2" fillId="0" borderId="13" xfId="0" applyNumberFormat="1" applyFont="1" applyBorder="1"/>
    <xf numFmtId="0" fontId="6" fillId="0" borderId="10" xfId="0" applyFont="1" applyBorder="1"/>
    <xf numFmtId="0" fontId="0" fillId="0" borderId="2" xfId="0" quotePrefix="1" applyFont="1" applyFill="1" applyBorder="1"/>
    <xf numFmtId="0" fontId="0" fillId="0" borderId="2" xfId="0" applyFont="1" applyFill="1" applyBorder="1"/>
    <xf numFmtId="3" fontId="0" fillId="0" borderId="0" xfId="0" applyNumberFormat="1" applyFont="1" applyFill="1" applyBorder="1"/>
    <xf numFmtId="0" fontId="0" fillId="0" borderId="14" xfId="0" applyFont="1" applyBorder="1"/>
    <xf numFmtId="3" fontId="0" fillId="0" borderId="15" xfId="0" applyNumberFormat="1" applyFont="1" applyBorder="1"/>
    <xf numFmtId="3" fontId="0" fillId="0" borderId="10" xfId="0" applyNumberFormat="1" applyFont="1" applyFill="1" applyBorder="1"/>
    <xf numFmtId="3" fontId="0" fillId="0" borderId="16" xfId="0" applyNumberFormat="1" applyFont="1" applyFill="1" applyBorder="1"/>
    <xf numFmtId="0" fontId="5" fillId="0" borderId="16" xfId="0" applyFont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3" fontId="2" fillId="0" borderId="16" xfId="0" applyNumberFormat="1" applyFont="1" applyFill="1" applyBorder="1"/>
    <xf numFmtId="3" fontId="0" fillId="0" borderId="16" xfId="0" quotePrefix="1" applyNumberFormat="1" applyFont="1" applyFill="1" applyBorder="1"/>
    <xf numFmtId="3" fontId="0" fillId="0" borderId="17" xfId="0" quotePrefix="1" applyNumberFormat="1" applyFont="1" applyFill="1" applyBorder="1"/>
    <xf numFmtId="3" fontId="2" fillId="0" borderId="18" xfId="0" quotePrefix="1" applyNumberFormat="1" applyFont="1" applyFill="1" applyBorder="1"/>
    <xf numFmtId="0" fontId="2" fillId="0" borderId="19" xfId="0" applyFont="1" applyBorder="1"/>
    <xf numFmtId="0" fontId="0" fillId="0" borderId="16" xfId="0" applyFont="1" applyBorder="1"/>
    <xf numFmtId="0" fontId="0" fillId="0" borderId="16" xfId="0" quotePrefix="1" applyFont="1" applyBorder="1"/>
    <xf numFmtId="0" fontId="0" fillId="0" borderId="16" xfId="0" quotePrefix="1" applyFont="1" applyFill="1" applyBorder="1"/>
    <xf numFmtId="0" fontId="0" fillId="0" borderId="17" xfId="0" quotePrefix="1" applyFont="1" applyFill="1" applyBorder="1"/>
    <xf numFmtId="0" fontId="2" fillId="0" borderId="18" xfId="0" applyFont="1" applyFill="1" applyBorder="1"/>
    <xf numFmtId="0" fontId="0" fillId="0" borderId="20" xfId="0" quotePrefix="1" applyFont="1" applyFill="1" applyBorder="1"/>
    <xf numFmtId="0" fontId="0" fillId="0" borderId="21" xfId="0" quotePrefix="1" applyFont="1" applyFill="1" applyBorder="1"/>
    <xf numFmtId="0" fontId="2" fillId="0" borderId="22" xfId="0" applyFont="1" applyFill="1" applyBorder="1"/>
    <xf numFmtId="0" fontId="6" fillId="0" borderId="23" xfId="0" applyFont="1" applyBorder="1"/>
    <xf numFmtId="0" fontId="2" fillId="0" borderId="22" xfId="0" applyFont="1" applyBorder="1"/>
    <xf numFmtId="49" fontId="0" fillId="0" borderId="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" xfId="0" applyFill="1" applyBorder="1"/>
    <xf numFmtId="49" fontId="0" fillId="0" borderId="25" xfId="0" applyNumberFormat="1" applyFill="1" applyBorder="1" applyAlignment="1">
      <alignment horizontal="center"/>
    </xf>
    <xf numFmtId="3" fontId="0" fillId="0" borderId="10" xfId="0" applyNumberFormat="1" applyFont="1" applyBorder="1"/>
    <xf numFmtId="3" fontId="0" fillId="0" borderId="26" xfId="0" applyNumberFormat="1" applyFont="1" applyBorder="1"/>
    <xf numFmtId="3" fontId="0" fillId="0" borderId="27" xfId="0" applyNumberFormat="1" applyFont="1" applyBorder="1"/>
    <xf numFmtId="3" fontId="0" fillId="0" borderId="28" xfId="0" applyNumberFormat="1" applyFont="1" applyBorder="1"/>
    <xf numFmtId="3" fontId="0" fillId="0" borderId="29" xfId="0" applyNumberFormat="1" applyFont="1" applyBorder="1"/>
    <xf numFmtId="3" fontId="2" fillId="0" borderId="30" xfId="0" applyNumberFormat="1" applyFont="1" applyBorder="1"/>
    <xf numFmtId="3" fontId="0" fillId="0" borderId="1" xfId="0" applyNumberFormat="1" applyFont="1" applyBorder="1"/>
    <xf numFmtId="3" fontId="2" fillId="0" borderId="31" xfId="0" applyNumberFormat="1" applyFont="1" applyBorder="1"/>
    <xf numFmtId="3" fontId="0" fillId="0" borderId="32" xfId="0" applyNumberFormat="1" applyFont="1" applyBorder="1"/>
    <xf numFmtId="3" fontId="0" fillId="0" borderId="32" xfId="0" applyNumberFormat="1" applyFont="1" applyFill="1" applyBorder="1"/>
    <xf numFmtId="3" fontId="0" fillId="0" borderId="12" xfId="0" applyNumberFormat="1" applyFont="1" applyBorder="1"/>
    <xf numFmtId="3" fontId="0" fillId="0" borderId="33" xfId="0" applyNumberFormat="1" applyFont="1" applyBorder="1"/>
    <xf numFmtId="0" fontId="0" fillId="0" borderId="7" xfId="0" applyFont="1" applyBorder="1"/>
    <xf numFmtId="3" fontId="0" fillId="0" borderId="34" xfId="0" applyNumberFormat="1" applyFont="1" applyBorder="1"/>
    <xf numFmtId="3" fontId="0" fillId="0" borderId="7" xfId="0" applyNumberFormat="1" applyFont="1" applyBorder="1"/>
    <xf numFmtId="0" fontId="0" fillId="0" borderId="35" xfId="0" applyFont="1" applyBorder="1"/>
    <xf numFmtId="3" fontId="0" fillId="0" borderId="8" xfId="0" applyNumberFormat="1" applyFont="1" applyBorder="1"/>
    <xf numFmtId="3" fontId="0" fillId="0" borderId="1" xfId="0" applyNumberFormat="1" applyFont="1" applyFill="1" applyBorder="1"/>
    <xf numFmtId="3" fontId="0" fillId="0" borderId="26" xfId="0" applyNumberFormat="1" applyFont="1" applyFill="1" applyBorder="1"/>
    <xf numFmtId="3" fontId="0" fillId="0" borderId="8" xfId="0" applyNumberFormat="1" applyFont="1" applyFill="1" applyBorder="1"/>
    <xf numFmtId="3" fontId="0" fillId="0" borderId="36" xfId="0" applyNumberFormat="1" applyFont="1" applyBorder="1"/>
    <xf numFmtId="3" fontId="2" fillId="0" borderId="37" xfId="0" applyNumberFormat="1" applyFont="1" applyBorder="1"/>
    <xf numFmtId="0" fontId="0" fillId="0" borderId="38" xfId="0" applyBorder="1"/>
    <xf numFmtId="3" fontId="0" fillId="0" borderId="39" xfId="0" applyNumberFormat="1" applyFont="1" applyBorder="1"/>
    <xf numFmtId="0" fontId="0" fillId="0" borderId="38" xfId="0" applyFill="1" applyBorder="1"/>
    <xf numFmtId="3" fontId="0" fillId="0" borderId="36" xfId="0" applyNumberFormat="1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workbookViewId="0"/>
  </sheetViews>
  <sheetFormatPr defaultRowHeight="15"/>
  <cols>
    <col min="1" max="1" width="51.85546875" customWidth="1"/>
    <col min="2" max="4" width="13.85546875" customWidth="1"/>
    <col min="6" max="6" width="49.42578125" customWidth="1"/>
    <col min="7" max="7" width="16.42578125" customWidth="1"/>
    <col min="8" max="8" width="12.7109375" customWidth="1"/>
    <col min="9" max="9" width="13.28515625" customWidth="1"/>
  </cols>
  <sheetData>
    <row r="1" spans="1:9">
      <c r="A1" s="1" t="s">
        <v>135</v>
      </c>
    </row>
    <row r="3" spans="1:9" ht="15.75">
      <c r="A3" s="3" t="s">
        <v>128</v>
      </c>
    </row>
    <row r="4" spans="1:9" ht="15.75" thickBot="1">
      <c r="B4" t="s">
        <v>19</v>
      </c>
    </row>
    <row r="5" spans="1:9" ht="30" customHeight="1">
      <c r="A5" s="86" t="s">
        <v>5</v>
      </c>
      <c r="B5" s="88" t="s">
        <v>131</v>
      </c>
      <c r="C5" s="82" t="s">
        <v>132</v>
      </c>
      <c r="D5" s="84" t="s">
        <v>134</v>
      </c>
      <c r="F5" s="90" t="s">
        <v>4</v>
      </c>
      <c r="G5" s="88" t="s">
        <v>6</v>
      </c>
      <c r="H5" s="82" t="s">
        <v>132</v>
      </c>
      <c r="I5" s="84" t="s">
        <v>134</v>
      </c>
    </row>
    <row r="6" spans="1:9" ht="11.25" customHeight="1" thickBot="1">
      <c r="A6" s="87"/>
      <c r="B6" s="89"/>
      <c r="C6" s="83"/>
      <c r="D6" s="85"/>
      <c r="F6" s="91"/>
      <c r="G6" s="89"/>
      <c r="H6" s="83"/>
      <c r="I6" s="85"/>
    </row>
    <row r="7" spans="1:9">
      <c r="A7" s="31" t="s">
        <v>20</v>
      </c>
      <c r="B7" s="58">
        <v>149216</v>
      </c>
      <c r="C7" s="79"/>
      <c r="D7" s="32">
        <f>SUM(B7:C7)</f>
        <v>149216</v>
      </c>
      <c r="F7" s="35" t="s">
        <v>29</v>
      </c>
      <c r="G7" s="56">
        <v>32727</v>
      </c>
      <c r="H7" s="70"/>
      <c r="I7" s="64"/>
    </row>
    <row r="8" spans="1:9">
      <c r="A8" s="5" t="s">
        <v>21</v>
      </c>
      <c r="B8" s="59">
        <v>18525</v>
      </c>
      <c r="C8" s="62"/>
      <c r="D8" s="6">
        <f>SUM(B8:C8)</f>
        <v>18525</v>
      </c>
      <c r="F8" s="35" t="s">
        <v>30</v>
      </c>
      <c r="G8" s="56">
        <v>7220</v>
      </c>
      <c r="H8" s="62"/>
      <c r="I8" s="64"/>
    </row>
    <row r="9" spans="1:9">
      <c r="A9" s="7" t="s">
        <v>38</v>
      </c>
      <c r="B9" s="59"/>
      <c r="C9" s="62"/>
      <c r="D9" s="6">
        <f t="shared" ref="D9:D20" si="0">SUM(B9:C9)</f>
        <v>0</v>
      </c>
      <c r="F9" s="35" t="s">
        <v>16</v>
      </c>
      <c r="G9" s="56">
        <v>36109</v>
      </c>
      <c r="H9" s="62">
        <v>1228</v>
      </c>
      <c r="I9" s="64">
        <f>SUM(G9:H9)</f>
        <v>37337</v>
      </c>
    </row>
    <row r="10" spans="1:9">
      <c r="A10" s="28" t="s">
        <v>22</v>
      </c>
      <c r="B10" s="59">
        <v>2702</v>
      </c>
      <c r="C10" s="62"/>
      <c r="D10" s="6">
        <f t="shared" si="0"/>
        <v>2702</v>
      </c>
      <c r="F10" s="36" t="s">
        <v>17</v>
      </c>
      <c r="G10" s="56">
        <v>15807</v>
      </c>
      <c r="H10" s="62"/>
      <c r="I10" s="64"/>
    </row>
    <row r="11" spans="1:9">
      <c r="A11" s="7" t="s">
        <v>23</v>
      </c>
      <c r="B11" s="59"/>
      <c r="C11" s="62"/>
      <c r="D11" s="6">
        <f t="shared" si="0"/>
        <v>0</v>
      </c>
      <c r="F11" s="34" t="s">
        <v>31</v>
      </c>
      <c r="G11" s="33">
        <v>1452</v>
      </c>
      <c r="H11" s="73"/>
      <c r="I11" s="65"/>
    </row>
    <row r="12" spans="1:9">
      <c r="A12" s="28" t="s">
        <v>24</v>
      </c>
      <c r="B12" s="59"/>
      <c r="C12" s="62"/>
      <c r="D12" s="6">
        <f t="shared" si="0"/>
        <v>0</v>
      </c>
      <c r="F12" s="34" t="s">
        <v>32</v>
      </c>
      <c r="G12" s="33">
        <v>950</v>
      </c>
      <c r="H12" s="73"/>
      <c r="I12" s="65"/>
    </row>
    <row r="13" spans="1:9">
      <c r="A13" s="28" t="s">
        <v>25</v>
      </c>
      <c r="B13" s="59">
        <v>15823</v>
      </c>
      <c r="C13" s="62"/>
      <c r="D13" s="6">
        <f t="shared" si="0"/>
        <v>15823</v>
      </c>
      <c r="F13" s="34" t="s">
        <v>33</v>
      </c>
      <c r="G13" s="33"/>
      <c r="H13" s="73">
        <v>5936</v>
      </c>
      <c r="I13" s="65"/>
    </row>
    <row r="14" spans="1:9">
      <c r="A14" s="28" t="s">
        <v>18</v>
      </c>
      <c r="B14" s="59">
        <v>27148</v>
      </c>
      <c r="C14" s="62"/>
      <c r="D14" s="6">
        <f t="shared" si="0"/>
        <v>27148</v>
      </c>
      <c r="F14" s="34" t="s">
        <v>34</v>
      </c>
      <c r="G14" s="33"/>
      <c r="H14" s="73"/>
      <c r="I14" s="65"/>
    </row>
    <row r="15" spans="1:9">
      <c r="A15" s="29" t="s">
        <v>3</v>
      </c>
      <c r="B15" s="59">
        <v>13151</v>
      </c>
      <c r="C15" s="62"/>
      <c r="D15" s="6">
        <f t="shared" si="0"/>
        <v>13151</v>
      </c>
      <c r="F15" s="34"/>
      <c r="G15" s="33"/>
      <c r="H15" s="73"/>
      <c r="I15" s="65"/>
    </row>
    <row r="16" spans="1:9">
      <c r="A16" s="29" t="s">
        <v>8</v>
      </c>
      <c r="B16" s="59">
        <v>150</v>
      </c>
      <c r="C16" s="62"/>
      <c r="D16" s="6">
        <f t="shared" si="0"/>
        <v>150</v>
      </c>
      <c r="F16" s="34"/>
      <c r="G16" s="33"/>
      <c r="H16" s="73"/>
      <c r="I16" s="65"/>
    </row>
    <row r="17" spans="1:9">
      <c r="A17" s="19" t="s">
        <v>9</v>
      </c>
      <c r="B17" s="59"/>
      <c r="C17" s="62"/>
      <c r="D17" s="6">
        <f t="shared" si="0"/>
        <v>0</v>
      </c>
      <c r="F17" s="37" t="s">
        <v>41</v>
      </c>
      <c r="G17" s="33">
        <v>109185</v>
      </c>
      <c r="H17" s="73"/>
      <c r="I17" s="65"/>
    </row>
    <row r="18" spans="1:9">
      <c r="A18" s="28" t="s">
        <v>35</v>
      </c>
      <c r="B18" s="59"/>
      <c r="C18" s="62"/>
      <c r="D18" s="6">
        <f t="shared" si="0"/>
        <v>0</v>
      </c>
      <c r="F18" s="38" t="s">
        <v>42</v>
      </c>
      <c r="G18" s="33"/>
      <c r="H18" s="73"/>
      <c r="I18" s="65"/>
    </row>
    <row r="19" spans="1:9">
      <c r="A19" s="28" t="s">
        <v>26</v>
      </c>
      <c r="B19" s="59"/>
      <c r="C19" s="62"/>
      <c r="D19" s="6">
        <f t="shared" si="0"/>
        <v>0</v>
      </c>
      <c r="F19" s="38" t="s">
        <v>43</v>
      </c>
      <c r="G19" s="33"/>
      <c r="H19" s="73"/>
      <c r="I19" s="65"/>
    </row>
    <row r="20" spans="1:9">
      <c r="A20" s="28" t="s">
        <v>27</v>
      </c>
      <c r="B20" s="59"/>
      <c r="C20" s="62">
        <v>19186</v>
      </c>
      <c r="D20" s="6">
        <f t="shared" si="0"/>
        <v>19186</v>
      </c>
      <c r="F20" s="38" t="s">
        <v>28</v>
      </c>
      <c r="G20" s="33">
        <v>109185</v>
      </c>
      <c r="H20" s="73"/>
      <c r="I20" s="65"/>
    </row>
    <row r="21" spans="1:9" ht="15.75" thickBot="1">
      <c r="A21" s="48" t="s">
        <v>28</v>
      </c>
      <c r="B21" s="60"/>
      <c r="C21" s="69"/>
      <c r="D21" s="8"/>
      <c r="F21" s="39"/>
      <c r="G21" s="74"/>
      <c r="H21" s="75"/>
      <c r="I21" s="81"/>
    </row>
    <row r="22" spans="1:9" ht="15.75" thickBot="1">
      <c r="A22" s="49" t="s">
        <v>10</v>
      </c>
      <c r="B22" s="61">
        <f>B7+B8+B14+B15+B16+B17</f>
        <v>208190</v>
      </c>
      <c r="C22" s="10">
        <v>19186</v>
      </c>
      <c r="D22" s="26">
        <f>SUM(B22:C22)</f>
        <v>227376</v>
      </c>
      <c r="F22" s="40" t="s">
        <v>44</v>
      </c>
      <c r="G22" s="63">
        <f>G7+G8+G9+G10+G11+G12+G13+G14+G17</f>
        <v>203450</v>
      </c>
      <c r="H22" s="10">
        <f>SUM(H9:H13)</f>
        <v>7164</v>
      </c>
      <c r="I22" s="77">
        <f>SUM(G22:H22)</f>
        <v>210614</v>
      </c>
    </row>
    <row r="23" spans="1:9" ht="15.75" thickBot="1">
      <c r="A23" s="4"/>
      <c r="B23" s="4"/>
      <c r="C23" s="4"/>
      <c r="D23" s="4"/>
      <c r="F23" s="30"/>
      <c r="G23" s="30"/>
    </row>
    <row r="24" spans="1:9">
      <c r="A24" s="25" t="s">
        <v>11</v>
      </c>
      <c r="B24" s="71"/>
      <c r="C24" s="68"/>
      <c r="D24" s="9"/>
      <c r="F24" s="41" t="s">
        <v>45</v>
      </c>
      <c r="G24" s="66"/>
      <c r="H24" s="70"/>
      <c r="I24" s="67"/>
    </row>
    <row r="25" spans="1:9">
      <c r="A25" s="27" t="s">
        <v>37</v>
      </c>
      <c r="B25" s="59"/>
      <c r="C25" s="62"/>
      <c r="D25" s="6"/>
      <c r="F25" s="42" t="s">
        <v>46</v>
      </c>
      <c r="G25" s="56">
        <v>1187</v>
      </c>
      <c r="H25" s="62">
        <v>4895</v>
      </c>
      <c r="I25" s="64">
        <f>SUM(G25:H25)</f>
        <v>6082</v>
      </c>
    </row>
    <row r="26" spans="1:9">
      <c r="A26" s="27" t="s">
        <v>36</v>
      </c>
      <c r="B26" s="59"/>
      <c r="C26" s="62"/>
      <c r="D26" s="6"/>
      <c r="F26" s="43" t="s">
        <v>48</v>
      </c>
      <c r="G26" s="56"/>
      <c r="H26" s="62"/>
      <c r="I26" s="64"/>
    </row>
    <row r="27" spans="1:9">
      <c r="A27" s="22" t="s">
        <v>38</v>
      </c>
      <c r="B27" s="59"/>
      <c r="C27" s="62"/>
      <c r="D27" s="6"/>
      <c r="F27" s="44" t="s">
        <v>47</v>
      </c>
      <c r="G27" s="56"/>
      <c r="H27" s="62">
        <v>833</v>
      </c>
      <c r="I27" s="64">
        <v>833</v>
      </c>
    </row>
    <row r="28" spans="1:9">
      <c r="A28" s="23" t="s">
        <v>22</v>
      </c>
      <c r="B28" s="59"/>
      <c r="C28" s="62"/>
      <c r="D28" s="6"/>
      <c r="F28" s="44" t="s">
        <v>48</v>
      </c>
      <c r="G28" s="56"/>
      <c r="H28" s="62"/>
      <c r="I28" s="64"/>
    </row>
    <row r="29" spans="1:9">
      <c r="A29" s="22" t="s">
        <v>23</v>
      </c>
      <c r="B29" s="59"/>
      <c r="C29" s="62"/>
      <c r="D29" s="6"/>
      <c r="F29" s="44" t="s">
        <v>49</v>
      </c>
      <c r="G29" s="56"/>
      <c r="H29" s="62"/>
      <c r="I29" s="64"/>
    </row>
    <row r="30" spans="1:9">
      <c r="A30" s="23" t="s">
        <v>24</v>
      </c>
      <c r="B30" s="59"/>
      <c r="C30" s="62"/>
      <c r="D30" s="6"/>
      <c r="F30" s="44" t="s">
        <v>50</v>
      </c>
      <c r="G30" s="56">
        <v>4000</v>
      </c>
      <c r="H30" s="62">
        <v>-1000</v>
      </c>
      <c r="I30" s="64">
        <f>SUM(G30:H30)</f>
        <v>3000</v>
      </c>
    </row>
    <row r="31" spans="1:9">
      <c r="A31" s="23" t="s">
        <v>25</v>
      </c>
      <c r="B31" s="59"/>
      <c r="C31" s="62"/>
      <c r="D31" s="6"/>
      <c r="F31" s="47" t="s">
        <v>129</v>
      </c>
      <c r="G31" s="56">
        <v>700</v>
      </c>
      <c r="H31" s="62">
        <v>9147</v>
      </c>
      <c r="I31" s="64">
        <f>SUM(G31:H31)</f>
        <v>9847</v>
      </c>
    </row>
    <row r="32" spans="1:9">
      <c r="A32" s="27" t="s">
        <v>40</v>
      </c>
      <c r="B32" s="59"/>
      <c r="C32" s="62"/>
      <c r="D32" s="6"/>
      <c r="F32" s="44"/>
      <c r="G32" s="56"/>
      <c r="H32" s="62"/>
      <c r="I32" s="64"/>
    </row>
    <row r="33" spans="1:9" ht="15.75" thickBot="1">
      <c r="A33" s="50" t="s">
        <v>39</v>
      </c>
      <c r="B33" s="60">
        <v>3000</v>
      </c>
      <c r="C33" s="69"/>
      <c r="D33" s="8">
        <v>3000</v>
      </c>
      <c r="F33" s="45"/>
      <c r="G33" s="57"/>
      <c r="H33" s="72"/>
      <c r="I33" s="76"/>
    </row>
    <row r="34" spans="1:9" ht="15.75" thickBot="1">
      <c r="A34" s="51" t="s">
        <v>13</v>
      </c>
      <c r="B34" s="61">
        <f>B25+B26+B32+B33</f>
        <v>3000</v>
      </c>
      <c r="C34" s="10">
        <v>0</v>
      </c>
      <c r="D34" s="26">
        <v>3000</v>
      </c>
      <c r="F34" s="46" t="s">
        <v>7</v>
      </c>
      <c r="G34" s="63">
        <f>G25+G27+G29+G30+G31</f>
        <v>5887</v>
      </c>
      <c r="H34" s="10">
        <f>H25+H27+H29+H30+H31</f>
        <v>13875</v>
      </c>
      <c r="I34" s="77">
        <f>I25+I27+I29+I30+I31</f>
        <v>19762</v>
      </c>
    </row>
    <row r="35" spans="1:9">
      <c r="A35" s="4"/>
      <c r="B35" s="13"/>
      <c r="C35" s="13"/>
      <c r="D35" s="13"/>
    </row>
    <row r="36" spans="1:9">
      <c r="A36" s="11" t="s">
        <v>14</v>
      </c>
      <c r="B36" s="12">
        <f>B22+B34</f>
        <v>211190</v>
      </c>
      <c r="C36" s="12">
        <f>C22+C34</f>
        <v>19186</v>
      </c>
      <c r="D36" s="12">
        <f>D22+D34</f>
        <v>230376</v>
      </c>
      <c r="F36" s="15" t="s">
        <v>12</v>
      </c>
      <c r="G36" s="12">
        <f>G22+G34</f>
        <v>209337</v>
      </c>
      <c r="H36" s="12">
        <f>H22+H34</f>
        <v>21039</v>
      </c>
      <c r="I36" s="12">
        <f>I22+I34</f>
        <v>230376</v>
      </c>
    </row>
  </sheetData>
  <mergeCells count="8">
    <mergeCell ref="H5:H6"/>
    <mergeCell ref="I5:I6"/>
    <mergeCell ref="A5:A6"/>
    <mergeCell ref="B5:B6"/>
    <mergeCell ref="F5:F6"/>
    <mergeCell ref="G5:G6"/>
    <mergeCell ref="C5:C6"/>
    <mergeCell ref="D5:D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5.140625" customWidth="1"/>
    <col min="2" max="2" width="78.28515625" customWidth="1"/>
    <col min="6" max="6" width="10.42578125" customWidth="1"/>
    <col min="8" max="8" width="10.5703125" customWidth="1"/>
    <col min="9" max="9" width="10.85546875" customWidth="1"/>
    <col min="10" max="10" width="12.140625" customWidth="1"/>
    <col min="11" max="11" width="12.42578125" customWidth="1"/>
    <col min="12" max="12" width="10.42578125" customWidth="1"/>
  </cols>
  <sheetData>
    <row r="1" spans="1:13">
      <c r="A1" s="1" t="s">
        <v>136</v>
      </c>
    </row>
    <row r="3" spans="1:13" ht="16.5" thickBot="1">
      <c r="A3" s="3" t="s">
        <v>4</v>
      </c>
    </row>
    <row r="4" spans="1:13" ht="45">
      <c r="A4" s="24" t="s">
        <v>51</v>
      </c>
      <c r="B4" s="16" t="s">
        <v>15</v>
      </c>
      <c r="C4" s="16" t="s">
        <v>78</v>
      </c>
      <c r="D4" s="16" t="s">
        <v>79</v>
      </c>
      <c r="E4" s="16" t="s">
        <v>80</v>
      </c>
      <c r="F4" s="20" t="s">
        <v>133</v>
      </c>
      <c r="G4" s="16" t="s">
        <v>130</v>
      </c>
      <c r="H4" s="20" t="s">
        <v>81</v>
      </c>
      <c r="I4" s="20" t="s">
        <v>82</v>
      </c>
      <c r="J4" s="20" t="s">
        <v>83</v>
      </c>
      <c r="K4" s="20" t="s">
        <v>84</v>
      </c>
      <c r="L4" s="21" t="s">
        <v>6</v>
      </c>
    </row>
    <row r="5" spans="1:13">
      <c r="A5" s="52" t="s">
        <v>91</v>
      </c>
      <c r="B5" s="2" t="s">
        <v>92</v>
      </c>
      <c r="C5" s="2"/>
      <c r="D5" s="2"/>
      <c r="E5" s="2">
        <f>75+175</f>
        <v>250</v>
      </c>
      <c r="F5" s="2"/>
      <c r="G5" s="2">
        <f>SUM(E5:F5)</f>
        <v>250</v>
      </c>
      <c r="H5" s="2"/>
      <c r="I5" s="2"/>
      <c r="J5" s="2"/>
      <c r="K5" s="2"/>
      <c r="L5" s="14">
        <f>C5+D5+G5+H5+I5+J5+K5</f>
        <v>250</v>
      </c>
    </row>
    <row r="6" spans="1:13">
      <c r="A6" s="52" t="s">
        <v>93</v>
      </c>
      <c r="B6" s="2" t="s">
        <v>94</v>
      </c>
      <c r="C6" s="2"/>
      <c r="D6" s="2"/>
      <c r="E6" s="2">
        <v>140</v>
      </c>
      <c r="F6" s="2"/>
      <c r="G6" s="2">
        <f t="shared" ref="G6:G38" si="0">SUM(E6:F6)</f>
        <v>140</v>
      </c>
      <c r="H6" s="2"/>
      <c r="I6" s="2"/>
      <c r="J6" s="2"/>
      <c r="K6" s="2"/>
      <c r="L6" s="14">
        <f t="shared" ref="L6:L39" si="1">C6+D6+G6+H6+I6+J6+K6</f>
        <v>140</v>
      </c>
    </row>
    <row r="7" spans="1:13">
      <c r="A7" s="52" t="s">
        <v>95</v>
      </c>
      <c r="B7" s="2" t="s">
        <v>96</v>
      </c>
      <c r="C7" s="2"/>
      <c r="D7" s="2"/>
      <c r="E7" s="2">
        <v>372</v>
      </c>
      <c r="F7" s="2"/>
      <c r="G7" s="2">
        <f t="shared" si="0"/>
        <v>372</v>
      </c>
      <c r="H7" s="2"/>
      <c r="I7" s="2"/>
      <c r="J7" s="2"/>
      <c r="K7" s="2"/>
      <c r="L7" s="14">
        <f t="shared" si="1"/>
        <v>372</v>
      </c>
    </row>
    <row r="8" spans="1:13">
      <c r="A8" s="52" t="s">
        <v>97</v>
      </c>
      <c r="B8" s="2" t="s">
        <v>98</v>
      </c>
      <c r="C8" s="2"/>
      <c r="D8" s="2"/>
      <c r="E8" s="2">
        <v>3475</v>
      </c>
      <c r="F8" s="2">
        <v>665</v>
      </c>
      <c r="G8" s="2">
        <f t="shared" si="0"/>
        <v>4140</v>
      </c>
      <c r="H8" s="2"/>
      <c r="I8" s="2"/>
      <c r="J8" s="2"/>
      <c r="K8" s="2"/>
      <c r="L8" s="14">
        <f t="shared" si="1"/>
        <v>4140</v>
      </c>
    </row>
    <row r="9" spans="1:13">
      <c r="A9" s="52" t="s">
        <v>52</v>
      </c>
      <c r="B9" s="2" t="s">
        <v>54</v>
      </c>
      <c r="C9" s="2">
        <v>472</v>
      </c>
      <c r="D9" s="2">
        <v>125</v>
      </c>
      <c r="E9" s="54">
        <v>1159</v>
      </c>
      <c r="F9" s="54"/>
      <c r="G9" s="2">
        <f t="shared" si="0"/>
        <v>1159</v>
      </c>
      <c r="H9" s="2"/>
      <c r="I9" s="2"/>
      <c r="J9" s="2"/>
      <c r="K9" s="2"/>
      <c r="L9" s="14">
        <f t="shared" si="1"/>
        <v>1756</v>
      </c>
    </row>
    <row r="10" spans="1:13">
      <c r="A10" s="52" t="s">
        <v>56</v>
      </c>
      <c r="B10" s="2" t="s">
        <v>57</v>
      </c>
      <c r="C10" s="2">
        <v>2123</v>
      </c>
      <c r="D10" s="2">
        <v>564</v>
      </c>
      <c r="E10" s="54">
        <v>4857</v>
      </c>
      <c r="F10" s="54"/>
      <c r="G10" s="2">
        <f t="shared" si="0"/>
        <v>4857</v>
      </c>
      <c r="H10" s="2"/>
      <c r="I10" s="2"/>
      <c r="J10" s="2"/>
      <c r="K10" s="2"/>
      <c r="L10" s="14">
        <f t="shared" si="1"/>
        <v>7544</v>
      </c>
    </row>
    <row r="11" spans="1:13">
      <c r="A11" s="52" t="s">
        <v>58</v>
      </c>
      <c r="B11" s="2" t="s">
        <v>59</v>
      </c>
      <c r="C11" s="2">
        <v>1946</v>
      </c>
      <c r="D11" s="2">
        <v>517</v>
      </c>
      <c r="E11" s="54">
        <v>5008</v>
      </c>
      <c r="F11" s="54"/>
      <c r="G11" s="2">
        <f t="shared" si="0"/>
        <v>5008</v>
      </c>
      <c r="H11" s="2"/>
      <c r="I11" s="2"/>
      <c r="J11" s="2"/>
      <c r="K11" s="2"/>
      <c r="L11" s="14">
        <f t="shared" si="1"/>
        <v>7471</v>
      </c>
    </row>
    <row r="12" spans="1:13">
      <c r="A12" s="52" t="s">
        <v>88</v>
      </c>
      <c r="B12" s="2" t="s">
        <v>87</v>
      </c>
      <c r="C12" s="2">
        <f>289+118</f>
        <v>407</v>
      </c>
      <c r="D12" s="2">
        <f>77+31</f>
        <v>108</v>
      </c>
      <c r="E12" s="2">
        <f>3125+175+312-412</f>
        <v>3200</v>
      </c>
      <c r="F12" s="2"/>
      <c r="G12" s="2">
        <f t="shared" si="0"/>
        <v>3200</v>
      </c>
      <c r="H12" s="2"/>
      <c r="I12" s="2"/>
      <c r="J12" s="2"/>
      <c r="K12" s="2"/>
      <c r="L12" s="14">
        <f t="shared" si="1"/>
        <v>3715</v>
      </c>
      <c r="M12" t="s">
        <v>127</v>
      </c>
    </row>
    <row r="13" spans="1:13">
      <c r="A13" s="52" t="s">
        <v>53</v>
      </c>
      <c r="B13" s="2" t="s">
        <v>55</v>
      </c>
      <c r="C13" s="2"/>
      <c r="D13" s="2"/>
      <c r="E13" s="2">
        <v>404</v>
      </c>
      <c r="F13" s="2"/>
      <c r="G13" s="2">
        <f t="shared" si="0"/>
        <v>404</v>
      </c>
      <c r="H13" s="2"/>
      <c r="I13" s="2"/>
      <c r="J13" s="2"/>
      <c r="K13" s="2"/>
      <c r="L13" s="14">
        <f t="shared" si="1"/>
        <v>404</v>
      </c>
    </row>
    <row r="14" spans="1:13">
      <c r="A14" s="52" t="s">
        <v>62</v>
      </c>
      <c r="B14" s="2" t="s">
        <v>63</v>
      </c>
      <c r="C14" s="2"/>
      <c r="D14" s="2"/>
      <c r="E14" s="2">
        <v>1100</v>
      </c>
      <c r="F14" s="2">
        <v>60</v>
      </c>
      <c r="G14" s="2">
        <f t="shared" si="0"/>
        <v>1160</v>
      </c>
      <c r="H14" s="2"/>
      <c r="I14" s="2"/>
      <c r="J14" s="2"/>
      <c r="K14" s="2"/>
      <c r="L14" s="14">
        <f t="shared" si="1"/>
        <v>1160</v>
      </c>
    </row>
    <row r="15" spans="1:13">
      <c r="A15" s="52" t="s">
        <v>85</v>
      </c>
      <c r="B15" s="2" t="s">
        <v>86</v>
      </c>
      <c r="C15" s="2">
        <v>9486</v>
      </c>
      <c r="D15" s="2">
        <v>2502</v>
      </c>
      <c r="E15" s="2">
        <v>2005</v>
      </c>
      <c r="F15" s="2"/>
      <c r="G15" s="2">
        <f t="shared" si="0"/>
        <v>2005</v>
      </c>
      <c r="H15" s="2"/>
      <c r="I15" s="2"/>
      <c r="J15" s="2"/>
      <c r="K15" s="2"/>
      <c r="L15" s="14">
        <f t="shared" si="1"/>
        <v>13993</v>
      </c>
    </row>
    <row r="16" spans="1:13">
      <c r="A16" s="52" t="s">
        <v>104</v>
      </c>
      <c r="B16" s="54" t="s">
        <v>105</v>
      </c>
      <c r="C16" s="54"/>
      <c r="D16" s="54"/>
      <c r="E16" s="2"/>
      <c r="F16" s="2"/>
      <c r="G16" s="2">
        <f t="shared" si="0"/>
        <v>0</v>
      </c>
      <c r="H16" s="2"/>
      <c r="I16" s="2">
        <v>1452</v>
      </c>
      <c r="J16" s="2"/>
      <c r="K16" s="2"/>
      <c r="L16" s="14">
        <f t="shared" si="1"/>
        <v>1452</v>
      </c>
    </row>
    <row r="17" spans="1:13">
      <c r="A17" s="52" t="s">
        <v>100</v>
      </c>
      <c r="B17" s="54" t="s">
        <v>99</v>
      </c>
      <c r="C17" s="54"/>
      <c r="D17" s="54"/>
      <c r="E17" s="2">
        <v>100</v>
      </c>
      <c r="F17" s="2"/>
      <c r="G17" s="2">
        <f t="shared" si="0"/>
        <v>100</v>
      </c>
      <c r="H17" s="2"/>
      <c r="I17" s="2"/>
      <c r="J17" s="2"/>
      <c r="K17" s="2"/>
      <c r="L17" s="14">
        <f t="shared" si="1"/>
        <v>100</v>
      </c>
    </row>
    <row r="18" spans="1:13">
      <c r="A18" s="52" t="s">
        <v>85</v>
      </c>
      <c r="B18" s="54" t="s">
        <v>101</v>
      </c>
      <c r="C18" s="54"/>
      <c r="D18" s="54"/>
      <c r="E18" s="2">
        <v>64</v>
      </c>
      <c r="F18" s="2"/>
      <c r="G18" s="2">
        <f t="shared" si="0"/>
        <v>64</v>
      </c>
      <c r="H18" s="2"/>
      <c r="I18" s="2"/>
      <c r="J18" s="2"/>
      <c r="K18" s="2"/>
      <c r="L18" s="14">
        <f t="shared" si="1"/>
        <v>64</v>
      </c>
    </row>
    <row r="19" spans="1:13">
      <c r="A19" s="52" t="s">
        <v>102</v>
      </c>
      <c r="B19" s="54" t="s">
        <v>103</v>
      </c>
      <c r="C19" s="54"/>
      <c r="D19" s="54"/>
      <c r="E19" s="2">
        <v>3500</v>
      </c>
      <c r="F19" s="2"/>
      <c r="G19" s="2">
        <f t="shared" si="0"/>
        <v>3500</v>
      </c>
      <c r="H19" s="2"/>
      <c r="I19" s="2"/>
      <c r="J19" s="2"/>
      <c r="K19" s="2"/>
      <c r="L19" s="14">
        <f t="shared" si="1"/>
        <v>3500</v>
      </c>
    </row>
    <row r="20" spans="1:13">
      <c r="A20" s="52" t="s">
        <v>60</v>
      </c>
      <c r="B20" s="2" t="s">
        <v>61</v>
      </c>
      <c r="C20" s="2">
        <v>1777</v>
      </c>
      <c r="D20" s="2">
        <v>471</v>
      </c>
      <c r="E20" s="2">
        <f>2400-110+638</f>
        <v>2928</v>
      </c>
      <c r="F20" s="2"/>
      <c r="G20" s="2">
        <f t="shared" si="0"/>
        <v>2928</v>
      </c>
      <c r="H20" s="2"/>
      <c r="I20" s="2"/>
      <c r="J20" s="2"/>
      <c r="K20" s="2"/>
      <c r="L20" s="14">
        <f t="shared" si="1"/>
        <v>5176</v>
      </c>
    </row>
    <row r="21" spans="1:13">
      <c r="A21" s="52" t="s">
        <v>119</v>
      </c>
      <c r="B21" s="2" t="s">
        <v>120</v>
      </c>
      <c r="C21" s="2"/>
      <c r="D21" s="2"/>
      <c r="E21" s="2">
        <v>250</v>
      </c>
      <c r="F21" s="2">
        <v>495</v>
      </c>
      <c r="G21" s="2">
        <f t="shared" si="0"/>
        <v>745</v>
      </c>
      <c r="H21" s="2"/>
      <c r="I21" s="2"/>
      <c r="J21" s="2"/>
      <c r="K21" s="2"/>
      <c r="L21" s="14">
        <f t="shared" si="1"/>
        <v>745</v>
      </c>
    </row>
    <row r="22" spans="1:13">
      <c r="A22" s="52" t="s">
        <v>67</v>
      </c>
      <c r="B22" s="2" t="s">
        <v>64</v>
      </c>
      <c r="C22" s="2"/>
      <c r="D22" s="2"/>
      <c r="E22" s="2">
        <v>376</v>
      </c>
      <c r="F22" s="2"/>
      <c r="G22" s="2">
        <f t="shared" si="0"/>
        <v>376</v>
      </c>
      <c r="H22" s="2"/>
      <c r="I22" s="2"/>
      <c r="J22" s="2"/>
      <c r="K22" s="2"/>
      <c r="L22" s="14">
        <f t="shared" si="1"/>
        <v>376</v>
      </c>
    </row>
    <row r="23" spans="1:13">
      <c r="A23" s="52" t="s">
        <v>66</v>
      </c>
      <c r="B23" s="2" t="s">
        <v>65</v>
      </c>
      <c r="C23" s="2"/>
      <c r="D23" s="2"/>
      <c r="E23" s="2">
        <v>364</v>
      </c>
      <c r="F23" s="2"/>
      <c r="G23" s="2">
        <f t="shared" si="0"/>
        <v>364</v>
      </c>
      <c r="H23" s="2"/>
      <c r="I23" s="2"/>
      <c r="J23" s="2"/>
      <c r="K23" s="2"/>
      <c r="L23" s="14">
        <f t="shared" si="1"/>
        <v>364</v>
      </c>
    </row>
    <row r="24" spans="1:13">
      <c r="A24" s="52" t="s">
        <v>68</v>
      </c>
      <c r="B24" s="2" t="s">
        <v>69</v>
      </c>
      <c r="C24" s="2"/>
      <c r="D24" s="2"/>
      <c r="E24" s="2">
        <v>465</v>
      </c>
      <c r="F24" s="2"/>
      <c r="G24" s="2">
        <f t="shared" si="0"/>
        <v>465</v>
      </c>
      <c r="H24" s="2"/>
      <c r="I24" s="2"/>
      <c r="J24" s="2"/>
      <c r="K24" s="2"/>
      <c r="L24" s="14">
        <f t="shared" si="1"/>
        <v>465</v>
      </c>
    </row>
    <row r="25" spans="1:13">
      <c r="A25" s="52" t="s">
        <v>70</v>
      </c>
      <c r="B25" s="2" t="s">
        <v>71</v>
      </c>
      <c r="C25" s="2"/>
      <c r="D25" s="2"/>
      <c r="E25" s="2">
        <v>80</v>
      </c>
      <c r="F25" s="2"/>
      <c r="G25" s="2">
        <f t="shared" si="0"/>
        <v>80</v>
      </c>
      <c r="H25" s="2"/>
      <c r="I25" s="2"/>
      <c r="J25" s="2"/>
      <c r="K25" s="2"/>
      <c r="L25" s="14">
        <f t="shared" si="1"/>
        <v>80</v>
      </c>
    </row>
    <row r="26" spans="1:13">
      <c r="A26" s="52" t="s">
        <v>72</v>
      </c>
      <c r="B26" s="2" t="s">
        <v>0</v>
      </c>
      <c r="C26" s="2">
        <v>1590</v>
      </c>
      <c r="D26" s="2">
        <v>428</v>
      </c>
      <c r="E26" s="54">
        <v>2913</v>
      </c>
      <c r="F26" s="54"/>
      <c r="G26" s="2">
        <f t="shared" si="0"/>
        <v>2913</v>
      </c>
      <c r="H26" s="2"/>
      <c r="I26" s="2"/>
      <c r="J26" s="2"/>
      <c r="K26" s="2"/>
      <c r="L26" s="14">
        <f t="shared" si="1"/>
        <v>4931</v>
      </c>
    </row>
    <row r="27" spans="1:13">
      <c r="A27" s="52" t="s">
        <v>106</v>
      </c>
      <c r="B27" s="54" t="s">
        <v>107</v>
      </c>
      <c r="C27" s="54"/>
      <c r="D27" s="54"/>
      <c r="E27" s="2">
        <v>150</v>
      </c>
      <c r="F27" s="2"/>
      <c r="G27" s="2">
        <f t="shared" si="0"/>
        <v>150</v>
      </c>
      <c r="H27" s="2">
        <f>8300+1110</f>
        <v>9410</v>
      </c>
      <c r="I27" s="2"/>
      <c r="J27" s="2"/>
      <c r="K27" s="2"/>
      <c r="L27" s="14">
        <f t="shared" si="1"/>
        <v>9560</v>
      </c>
    </row>
    <row r="28" spans="1:13">
      <c r="A28" s="52" t="s">
        <v>108</v>
      </c>
      <c r="B28" s="54" t="s">
        <v>109</v>
      </c>
      <c r="C28" s="54"/>
      <c r="D28" s="54"/>
      <c r="E28" s="2">
        <v>100</v>
      </c>
      <c r="F28" s="2"/>
      <c r="G28" s="2">
        <f t="shared" si="0"/>
        <v>100</v>
      </c>
      <c r="H28" s="2">
        <v>1500</v>
      </c>
      <c r="I28" s="2"/>
      <c r="J28" s="2"/>
      <c r="K28" s="2"/>
      <c r="L28" s="14">
        <f t="shared" si="1"/>
        <v>1600</v>
      </c>
    </row>
    <row r="29" spans="1:13">
      <c r="A29" s="52" t="s">
        <v>110</v>
      </c>
      <c r="B29" s="54" t="s">
        <v>114</v>
      </c>
      <c r="C29" s="54"/>
      <c r="D29" s="54"/>
      <c r="E29" s="2">
        <v>30</v>
      </c>
      <c r="F29" s="2"/>
      <c r="G29" s="2">
        <f t="shared" si="0"/>
        <v>30</v>
      </c>
      <c r="H29" s="2">
        <v>3257</v>
      </c>
      <c r="I29" s="2"/>
      <c r="J29" s="2"/>
      <c r="K29" s="2"/>
      <c r="L29" s="14">
        <f t="shared" si="1"/>
        <v>3287</v>
      </c>
      <c r="M29" t="s">
        <v>125</v>
      </c>
    </row>
    <row r="30" spans="1:13">
      <c r="A30" s="52" t="s">
        <v>111</v>
      </c>
      <c r="B30" s="54" t="s">
        <v>112</v>
      </c>
      <c r="C30" s="54"/>
      <c r="D30" s="54"/>
      <c r="E30" s="2">
        <v>27</v>
      </c>
      <c r="F30" s="2"/>
      <c r="G30" s="2">
        <f t="shared" si="0"/>
        <v>27</v>
      </c>
      <c r="H30" s="2">
        <v>440</v>
      </c>
      <c r="I30" s="2"/>
      <c r="J30" s="2"/>
      <c r="K30" s="2"/>
      <c r="L30" s="14">
        <f t="shared" si="1"/>
        <v>467</v>
      </c>
    </row>
    <row r="31" spans="1:13">
      <c r="A31" s="52" t="s">
        <v>77</v>
      </c>
      <c r="B31" s="2" t="s">
        <v>123</v>
      </c>
      <c r="C31" s="2"/>
      <c r="D31" s="2"/>
      <c r="E31" s="2"/>
      <c r="F31" s="2"/>
      <c r="G31" s="2">
        <f t="shared" si="0"/>
        <v>0</v>
      </c>
      <c r="H31" s="2">
        <v>800</v>
      </c>
      <c r="I31" s="2"/>
      <c r="J31" s="2">
        <v>150</v>
      </c>
      <c r="K31" s="2"/>
      <c r="L31" s="14">
        <f t="shared" si="1"/>
        <v>950</v>
      </c>
      <c r="M31" t="s">
        <v>126</v>
      </c>
    </row>
    <row r="32" spans="1:13">
      <c r="A32" s="52" t="s">
        <v>113</v>
      </c>
      <c r="B32" s="54" t="s">
        <v>124</v>
      </c>
      <c r="C32" s="54"/>
      <c r="D32" s="54"/>
      <c r="E32" s="2"/>
      <c r="F32" s="2"/>
      <c r="G32" s="2">
        <f t="shared" si="0"/>
        <v>0</v>
      </c>
      <c r="H32" s="2">
        <v>400</v>
      </c>
      <c r="I32" s="2"/>
      <c r="J32" s="2"/>
      <c r="K32" s="2"/>
      <c r="L32" s="14">
        <f t="shared" si="1"/>
        <v>400</v>
      </c>
    </row>
    <row r="33" spans="1:13">
      <c r="A33" s="52" t="s">
        <v>115</v>
      </c>
      <c r="B33" s="54" t="s">
        <v>116</v>
      </c>
      <c r="C33" s="54"/>
      <c r="D33" s="54"/>
      <c r="E33" s="2">
        <v>30</v>
      </c>
      <c r="F33" s="2"/>
      <c r="G33" s="2">
        <f t="shared" si="0"/>
        <v>30</v>
      </c>
      <c r="H33" s="2"/>
      <c r="I33" s="2"/>
      <c r="J33" s="2"/>
      <c r="K33" s="2"/>
      <c r="L33" s="14">
        <f t="shared" si="1"/>
        <v>30</v>
      </c>
    </row>
    <row r="34" spans="1:13">
      <c r="A34" s="52" t="s">
        <v>117</v>
      </c>
      <c r="B34" s="54" t="s">
        <v>118</v>
      </c>
      <c r="C34" s="54"/>
      <c r="D34" s="54"/>
      <c r="E34" s="2"/>
      <c r="F34" s="2"/>
      <c r="G34" s="2">
        <f t="shared" si="0"/>
        <v>0</v>
      </c>
      <c r="H34" s="2"/>
      <c r="I34" s="2"/>
      <c r="J34" s="2">
        <v>800</v>
      </c>
      <c r="K34" s="2"/>
      <c r="L34" s="14">
        <f t="shared" si="1"/>
        <v>800</v>
      </c>
    </row>
    <row r="35" spans="1:13">
      <c r="A35" s="52" t="s">
        <v>121</v>
      </c>
      <c r="B35" s="54" t="s">
        <v>122</v>
      </c>
      <c r="C35" s="54"/>
      <c r="D35" s="54"/>
      <c r="E35" s="2">
        <f>445+142</f>
        <v>587</v>
      </c>
      <c r="F35" s="2"/>
      <c r="G35" s="2">
        <f t="shared" si="0"/>
        <v>587</v>
      </c>
      <c r="H35" s="2"/>
      <c r="I35" s="2"/>
      <c r="J35" s="2"/>
      <c r="K35" s="2"/>
      <c r="L35" s="14">
        <f t="shared" si="1"/>
        <v>587</v>
      </c>
    </row>
    <row r="36" spans="1:13">
      <c r="A36" s="52" t="s">
        <v>75</v>
      </c>
      <c r="B36" s="2" t="s">
        <v>73</v>
      </c>
      <c r="C36" s="2">
        <v>1965</v>
      </c>
      <c r="D36" s="2">
        <v>517</v>
      </c>
      <c r="E36" s="2">
        <v>400</v>
      </c>
      <c r="F36" s="2"/>
      <c r="G36" s="2">
        <f t="shared" si="0"/>
        <v>400</v>
      </c>
      <c r="H36" s="2"/>
      <c r="I36" s="2"/>
      <c r="J36" s="2"/>
      <c r="K36" s="2"/>
      <c r="L36" s="14">
        <f t="shared" si="1"/>
        <v>2882</v>
      </c>
    </row>
    <row r="37" spans="1:13">
      <c r="A37" s="52" t="s">
        <v>74</v>
      </c>
      <c r="B37" s="2" t="s">
        <v>76</v>
      </c>
      <c r="C37" s="2">
        <v>1870</v>
      </c>
      <c r="D37" s="2">
        <v>491</v>
      </c>
      <c r="E37" s="2">
        <f>535+935-330-80</f>
        <v>1060</v>
      </c>
      <c r="F37" s="2">
        <v>8</v>
      </c>
      <c r="G37" s="2">
        <f t="shared" si="0"/>
        <v>1068</v>
      </c>
      <c r="H37" s="2"/>
      <c r="I37" s="2"/>
      <c r="J37" s="2"/>
      <c r="K37" s="2"/>
      <c r="L37" s="14">
        <f t="shared" si="1"/>
        <v>3429</v>
      </c>
      <c r="M37" t="s">
        <v>127</v>
      </c>
    </row>
    <row r="38" spans="1:13">
      <c r="A38" s="52" t="s">
        <v>89</v>
      </c>
      <c r="B38" s="2" t="s">
        <v>2</v>
      </c>
      <c r="C38" s="2">
        <v>9877</v>
      </c>
      <c r="D38" s="2">
        <v>1333</v>
      </c>
      <c r="E38" s="2">
        <f>750-55</f>
        <v>695</v>
      </c>
      <c r="F38" s="2"/>
      <c r="G38" s="2">
        <f t="shared" si="0"/>
        <v>695</v>
      </c>
      <c r="H38" s="2"/>
      <c r="I38" s="2"/>
      <c r="J38" s="2"/>
      <c r="K38" s="2"/>
      <c r="L38" s="14">
        <f t="shared" si="1"/>
        <v>11905</v>
      </c>
    </row>
    <row r="39" spans="1:13" ht="15.75" thickBot="1">
      <c r="A39" s="53" t="s">
        <v>90</v>
      </c>
      <c r="B39" s="17" t="s">
        <v>1</v>
      </c>
      <c r="C39" s="17">
        <v>1214</v>
      </c>
      <c r="D39" s="17">
        <v>164</v>
      </c>
      <c r="E39" s="17">
        <v>20</v>
      </c>
      <c r="F39" s="17"/>
      <c r="G39" s="17">
        <f>SUM(E39:F39)</f>
        <v>20</v>
      </c>
      <c r="H39" s="17"/>
      <c r="I39" s="17"/>
      <c r="J39" s="17"/>
      <c r="K39" s="17"/>
      <c r="L39" s="18">
        <f t="shared" si="1"/>
        <v>1398</v>
      </c>
    </row>
    <row r="40" spans="1:13">
      <c r="A40" s="55" t="s">
        <v>7</v>
      </c>
      <c r="C40">
        <f t="shared" ref="C40:K40" si="2">SUM(C5:C39)</f>
        <v>32727</v>
      </c>
      <c r="D40">
        <f t="shared" si="2"/>
        <v>7220</v>
      </c>
      <c r="E40">
        <f t="shared" si="2"/>
        <v>36109</v>
      </c>
      <c r="F40">
        <v>1228</v>
      </c>
      <c r="G40" s="80">
        <f>SUM(G5:G39)</f>
        <v>37337</v>
      </c>
      <c r="H40">
        <f t="shared" si="2"/>
        <v>15807</v>
      </c>
      <c r="I40">
        <f t="shared" si="2"/>
        <v>1452</v>
      </c>
      <c r="J40">
        <f t="shared" si="2"/>
        <v>950</v>
      </c>
      <c r="K40">
        <f t="shared" si="2"/>
        <v>0</v>
      </c>
      <c r="L40" s="78">
        <f>SUM(L5:L39)</f>
        <v>95493</v>
      </c>
    </row>
  </sheetData>
  <phoneticPr fontId="0" type="noConversion"/>
  <pageMargins left="0.11811023622047245" right="0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önk. mérleg</vt:lpstr>
      <vt:lpstr>műk.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2014-06-03T13:06:08Z</dcterms:modified>
</cp:coreProperties>
</file>