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090" windowHeight="9240" tabRatio="727" firstSheet="7" activeTab="18"/>
  </bookViews>
  <sheets>
    <sheet name="1.sz.mell." sheetId="1" r:id="rId1"/>
    <sheet name="2.1.sz.mell  " sheetId="2" r:id="rId2"/>
    <sheet name="2.2.sz.mell  " sheetId="3" r:id="rId3"/>
    <sheet name="3.sz.mell.  " sheetId="4" r:id="rId4"/>
    <sheet name="4.sz.mell." sheetId="5" r:id="rId5"/>
    <sheet name="5.sz.mell." sheetId="6" r:id="rId6"/>
    <sheet name="6.sz.mell." sheetId="7" r:id="rId7"/>
    <sheet name="7.sz.mell." sheetId="8" r:id="rId8"/>
    <sheet name="8. sz. mell. " sheetId="9" r:id="rId9"/>
    <sheet name="9. sz. mell" sheetId="10" r:id="rId10"/>
    <sheet name="10.sz.mell" sheetId="11" r:id="rId11"/>
    <sheet name="11.sz mell" sheetId="12" r:id="rId12"/>
    <sheet name="12.sz.mell" sheetId="13" r:id="rId13"/>
    <sheet name="1. sz tájékoztató t." sheetId="14" r:id="rId14"/>
    <sheet name="2. sz tájékoztató t" sheetId="15" r:id="rId15"/>
    <sheet name="3. sz tájékoztató t." sheetId="16" r:id="rId16"/>
    <sheet name="4.sz tájékoztató t." sheetId="17" r:id="rId17"/>
    <sheet name="5.sz tájékoztató t." sheetId="18" r:id="rId18"/>
    <sheet name="6.sz tájékoztató t." sheetId="19" r:id="rId19"/>
    <sheet name="Munka1" sheetId="20" r:id="rId20"/>
  </sheets>
  <definedNames>
    <definedName name="_xlfn.IFERROR" hidden="1">#NAME?</definedName>
    <definedName name="_xlnm.Print_Titles" localSheetId="9">'9. sz. mell'!$1:$6</definedName>
    <definedName name="_xlnm.Print_Area" localSheetId="13">'1. sz tájékoztató t.'!$A$1:$E$142</definedName>
    <definedName name="_xlnm.Print_Area" localSheetId="0">'1.sz.mell.'!$A$1:$F$147</definedName>
  </definedNames>
  <calcPr fullCalcOnLoad="1"/>
</workbook>
</file>

<file path=xl/sharedStrings.xml><?xml version="1.0" encoding="utf-8"?>
<sst xmlns="http://schemas.openxmlformats.org/spreadsheetml/2006/main" count="1553" uniqueCount="606">
  <si>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</si>
  <si>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</si>
  <si>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</si>
  <si>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</si>
  <si>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</si>
  <si>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</si>
  <si>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</si>
  <si>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</si>
  <si>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</si>
  <si>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</si>
  <si>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</si>
  <si>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</si>
  <si>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</si>
  <si>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</si>
  <si>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</si>
  <si>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</si>
  <si>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</si>
  <si>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</si>
  <si>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</si>
  <si>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</si>
  <si>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</si>
  <si>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</si>
  <si>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</si>
  <si>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</si>
  <si>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</si>
  <si>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</si>
  <si>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</si>
  <si>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</si>
  <si>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</si>
  <si>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</si>
  <si>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</si>
  <si>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</si>
  <si>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</si>
  <si>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</si>
  <si>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</si>
  <si>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</si>
  <si>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</si>
  <si>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</si>
  <si>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</si>
  <si>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</si>
  <si>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</si>
  <si>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</si>
  <si>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</si>
  <si>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</si>
  <si>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</si>
  <si>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</si>
  <si>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</si>
  <si>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</si>
  <si>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</si>
  <si>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</si>
  <si>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</si>
  <si>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</si>
  <si>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</si>
  <si>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</si>
  <si>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Ezer forintban !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</si>
  <si>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</si>
  <si>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</si>
  <si>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</si>
  <si>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</si>
  <si>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</si>
  <si>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</si>
  <si>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</si>
  <si>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</si>
  <si>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</si>
  <si>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</si>
  <si>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</si>
  <si>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</si>
  <si>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</si>
  <si>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</si>
  <si>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</si>
  <si>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</si>
  <si>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</si>
  <si>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</si>
  <si>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</si>
  <si>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</si>
  <si>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</si>
  <si>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</si>
  <si>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</si>
  <si>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</si>
  <si>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</si>
  <si>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</si>
  <si>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</si>
  <si>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</si>
  <si>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</si>
  <si>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</si>
  <si>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</si>
  <si>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</si>
  <si>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</si>
  <si>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</si>
  <si>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</si>
  <si>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</si>
  <si>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</si>
  <si>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</si>
  <si>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</si>
  <si>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</si>
  <si>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</si>
  <si>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</si>
  <si>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</si>
  <si>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</si>
  <si>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</si>
  <si>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</si>
  <si>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</si>
  <si>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</si>
  <si>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</si>
  <si>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</si>
  <si>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</si>
  <si>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</si>
  <si>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</si>
  <si>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</si>
  <si>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</si>
  <si>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</si>
  <si>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</si>
  <si>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</si>
  <si>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</si>
  <si>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</si>
  <si>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</si>
  <si>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</si>
  <si>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</si>
  <si>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</si>
  <si>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</si>
  <si>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</si>
  <si>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</si>
  <si>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</si>
  <si>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</si>
  <si>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</si>
  <si>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</si>
  <si>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</si>
  <si>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</si>
  <si>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</si>
  <si>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</si>
  <si>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</si>
  <si>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</si>
  <si>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</si>
  <si>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</si>
  <si>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</si>
  <si>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</si>
  <si>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</si>
  <si>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</si>
  <si>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</si>
  <si>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</si>
  <si>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</si>
  <si>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</si>
  <si>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</si>
  <si>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</si>
  <si>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</si>
  <si>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</si>
  <si>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</si>
  <si>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</si>
  <si>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</si>
  <si>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</si>
  <si>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</si>
  <si>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</si>
  <si>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</si>
  <si>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</si>
  <si>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</si>
  <si>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</si>
  <si>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</si>
  <si>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</si>
  <si>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</si>
  <si>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</si>
  <si>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</si>
  <si>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</si>
  <si>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</si>
  <si>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</si>
  <si>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</si>
  <si>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</si>
  <si>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</si>
  <si>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</si>
  <si>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</si>
  <si>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</si>
  <si>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</si>
  <si>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</si>
  <si>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</si>
  <si>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</si>
  <si>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</si>
  <si>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</si>
  <si>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</si>
  <si>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</si>
  <si>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</si>
  <si>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</si>
  <si>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</si>
  <si>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</si>
  <si>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</si>
  <si>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</si>
  <si>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</si>
  <si>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</si>
  <si>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</si>
  <si>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</si>
  <si>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</si>
  <si>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</si>
  <si>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</si>
  <si>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</si>
  <si>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</si>
  <si>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</si>
  <si>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</si>
  <si>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</si>
  <si>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</si>
  <si>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</si>
  <si>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</si>
  <si>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</si>
  <si>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</si>
  <si>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</si>
  <si>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</si>
  <si>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</si>
  <si>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</si>
  <si>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</si>
  <si>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</si>
  <si>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</si>
  <si>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</si>
  <si>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</si>
  <si>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</si>
  <si>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</si>
  <si>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</si>
  <si>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</si>
  <si>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</si>
  <si>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</si>
  <si>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</si>
  <si>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</si>
  <si>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</si>
  <si>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</si>
  <si>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</si>
  <si>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</si>
  <si>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</si>
  <si>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</si>
  <si>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</si>
  <si>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</si>
  <si>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</si>
  <si>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</si>
  <si>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</si>
  <si>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</si>
  <si>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</si>
  <si>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</si>
  <si>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</si>
  <si>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</si>
  <si>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</si>
  <si>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</si>
  <si>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</si>
  <si>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</si>
  <si>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</si>
  <si>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</si>
  <si>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</si>
  <si>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</si>
  <si>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</si>
  <si>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</si>
  <si>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</si>
  <si>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</si>
  <si>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</si>
  <si>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</si>
  <si>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</si>
  <si>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</si>
  <si>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</si>
  <si>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</si>
  <si>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</si>
  <si>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</si>
  <si>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</si>
  <si>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</si>
  <si>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</si>
  <si>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</si>
  <si>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</si>
  <si>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</si>
  <si>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</si>
  <si>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</si>
  <si>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</si>
  <si>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</si>
  <si>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</si>
  <si>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</si>
  <si>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</si>
  <si>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</si>
  <si>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</si>
  <si>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</si>
  <si>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</si>
  <si>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</si>
  <si>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</si>
  <si>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</si>
  <si>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</si>
  <si>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</si>
  <si>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</si>
  <si>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</si>
  <si>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</si>
  <si>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</si>
  <si>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</si>
  <si>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</si>
  <si>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</si>
  <si>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</si>
  <si>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</si>
  <si>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</si>
  <si>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</si>
  <si>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</si>
  <si>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</si>
  <si>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</si>
  <si>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</si>
  <si>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</si>
  <si>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</si>
  <si>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</si>
  <si>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</si>
  <si>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</si>
  <si>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</si>
  <si>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</si>
  <si>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</si>
  <si>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</si>
  <si>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</si>
  <si>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</si>
  <si>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</si>
  <si>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</si>
  <si>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</si>
  <si>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</si>
  <si>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</si>
  <si>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</si>
  <si>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</si>
  <si>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</si>
  <si>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</si>
  <si>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</si>
  <si>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</si>
  <si>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</si>
  <si>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</si>
  <si>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</si>
  <si>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</si>
  <si>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</si>
  <si>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</si>
  <si>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</si>
  <si>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</si>
  <si>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</si>
  <si>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</si>
  <si>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</si>
  <si>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</si>
  <si>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</si>
  <si>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</si>
  <si>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</si>
  <si>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</si>
  <si>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</si>
  <si>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</si>
  <si>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</si>
  <si>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</si>
  <si>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</si>
  <si>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</si>
  <si>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</si>
  <si>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</si>
  <si>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</si>
  <si>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</si>
  <si>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</si>
  <si>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</si>
  <si>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</si>
  <si>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</si>
  <si>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</si>
  <si>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</si>
  <si>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</si>
  <si>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</si>
  <si>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</si>
  <si>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</si>
  <si>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</si>
  <si>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</si>
  <si>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</si>
  <si>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</si>
  <si>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</si>
  <si>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</si>
  <si>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</si>
  <si>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</si>
  <si>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</si>
  <si>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</si>
  <si>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</si>
  <si>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</si>
  <si>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</si>
  <si>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</si>
  <si>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</si>
  <si>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</si>
  <si>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</si>
  <si>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</si>
  <si>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</si>
  <si>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</si>
  <si>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</si>
  <si>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</si>
  <si>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</si>
  <si>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</si>
  <si>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</si>
  <si>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</si>
  <si>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</si>
  <si>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</si>
  <si>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</si>
  <si>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</si>
  <si>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</si>
  <si>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</si>
  <si>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</si>
  <si>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</si>
  <si>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</si>
  <si>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</si>
  <si>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</si>
  <si>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</si>
  <si>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</si>
  <si>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</si>
  <si>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</si>
  <si>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</si>
  <si>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</si>
  <si>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</si>
  <si>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</si>
  <si>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</si>
  <si>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</si>
  <si>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</si>
  <si>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</si>
  <si>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</si>
  <si>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</si>
  <si>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</si>
  <si>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</si>
  <si>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</si>
  <si>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</si>
  <si>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</si>
  <si>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</si>
  <si>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</si>
  <si>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</si>
  <si>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</si>
  <si>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</si>
  <si>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</si>
  <si>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</si>
  <si>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</si>
  <si>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</si>
  <si>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</si>
  <si>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</si>
  <si>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</si>
  <si>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</si>
  <si>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</si>
  <si>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</si>
  <si>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</si>
  <si>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</si>
  <si>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</si>
  <si>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</si>
  <si>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</si>
  <si>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</si>
  <si>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</si>
  <si>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</si>
  <si>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</si>
  <si>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</si>
  <si>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</si>
  <si>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</si>
  <si>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</si>
  <si>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</si>
  <si>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</si>
  <si>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</si>
  <si>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</si>
  <si>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</si>
  <si>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</si>
  <si>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</si>
  <si>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</si>
  <si>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</si>
  <si>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</si>
  <si>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</si>
  <si>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</si>
  <si>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</si>
  <si>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</si>
  <si>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</si>
  <si>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</si>
  <si>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</si>
  <si>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</si>
  <si>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</si>
  <si>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</si>
  <si>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</si>
  <si>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</si>
  <si>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</si>
  <si>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</si>
  <si>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</si>
  <si>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</si>
  <si>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</si>
  <si>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</si>
  <si>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</si>
  <si>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</si>
  <si>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 xml:space="preserve">   Rövid lejáratú  hitelek, kölcsönök felvétele</t>
  </si>
  <si>
    <t>Támogatás</t>
  </si>
  <si>
    <t>támogatás</t>
  </si>
  <si>
    <t xml:space="preserve">összesen </t>
  </si>
  <si>
    <t>nincs</t>
  </si>
  <si>
    <t>30 napon túli elismert tartozásállomány összesen: …nincs…… Ft</t>
  </si>
  <si>
    <t>KTV</t>
  </si>
  <si>
    <t>KJT</t>
  </si>
  <si>
    <t>támogatás megelőlegező hitel</t>
  </si>
  <si>
    <t>Tarpa Nagyközség Önkormányzatának létszám előirányzata</t>
  </si>
  <si>
    <t>Tarpa Nagyközség Önkormányzat Önállóan működő és gazdálkodó Intézmény létszámelőirányzata</t>
  </si>
  <si>
    <t>MTK</t>
  </si>
  <si>
    <t>2</t>
  </si>
  <si>
    <t>4</t>
  </si>
  <si>
    <t>6</t>
  </si>
  <si>
    <t>8</t>
  </si>
  <si>
    <t>960302 Köztemető fenntartás és működtetés</t>
  </si>
  <si>
    <t>10</t>
  </si>
  <si>
    <t>1</t>
  </si>
  <si>
    <t>3</t>
  </si>
  <si>
    <t>Tarpa Nagyközség Önkormányzatának Címrendje</t>
  </si>
  <si>
    <t>Címszám</t>
  </si>
  <si>
    <t>Címmnév</t>
  </si>
  <si>
    <t>Tarpa Nagyközség Önkormányzat</t>
  </si>
  <si>
    <t>Tarpa Nagyközség Önkormányzat Önállóan működő és Gazdálkodó Intézmény</t>
  </si>
  <si>
    <t>5</t>
  </si>
  <si>
    <t>7</t>
  </si>
  <si>
    <t>9</t>
  </si>
  <si>
    <t>11</t>
  </si>
  <si>
    <t>13</t>
  </si>
  <si>
    <t>14</t>
  </si>
  <si>
    <t>15</t>
  </si>
  <si>
    <t>16</t>
  </si>
  <si>
    <t>17</t>
  </si>
  <si>
    <t>18</t>
  </si>
  <si>
    <t>Tarpa Nagyközség Önkormányzata</t>
  </si>
  <si>
    <t>Tarpa Nagyközségi Önkormányzat saját bevételeinek részletezése az adósságot keletkeztető ügyletből származó tárgyévi fizetési kötelezettség megállapításához</t>
  </si>
  <si>
    <t>Tarpa Nagyközség Önkormányzat adósságot keletkeztető ügyletekből és kezességvállalásokból fennálló kötelezettségei</t>
  </si>
  <si>
    <t>Tarpai Közös Önkormányzati Hivatal</t>
  </si>
  <si>
    <t>II. Rákóczi Ferenc Művelődési Ház és Könyvtár</t>
  </si>
  <si>
    <t>Tarpai Közös Önkormányzati Hivatal Önállóan működő és Gazdálkodó Intézmény</t>
  </si>
  <si>
    <t>Tarpai Óvoda, Bölcsőde és Konyha  önállóan működő intézmény létszámelőirányzata</t>
  </si>
  <si>
    <t>Tarpai Közös Önkormányzati Hivatal Önállóan működő és gazdálkodó Intézmény létszámelőirányzata</t>
  </si>
  <si>
    <t>013340 Nem lakóingatlan bérbeadása, üzemeltetése</t>
  </si>
  <si>
    <t>042130 Növénytermesztési szolgáltatás</t>
  </si>
  <si>
    <t>064010 Közvilágítás</t>
  </si>
  <si>
    <t>066020 Város és községgazdálkodási feladatok</t>
  </si>
  <si>
    <t>072111 Háziorvosi alapellátás</t>
  </si>
  <si>
    <t>072313 Fogorvosi alapellátás</t>
  </si>
  <si>
    <t>074031 Család és nővédelmi egészségügyi gondozás</t>
  </si>
  <si>
    <t>082091 Könyvtári szolgáltatások</t>
  </si>
  <si>
    <t>082092 Közművelődési intézmények, közösségi szinterek működtetése</t>
  </si>
  <si>
    <t>013320 Köztemető fenntartás és működtetés</t>
  </si>
  <si>
    <t>051030 Települési hulladék vegyes begyűjtése szállítása átrakása</t>
  </si>
  <si>
    <t>107060 Egyéb szociális természetbeni és pénzbeni ellátások</t>
  </si>
  <si>
    <t>101150 Betegséggel kapcsolatos pénzbeni ellátások, támogatások</t>
  </si>
  <si>
    <t>041231 Rövid időtartalmu közfoglalkoztatás</t>
  </si>
  <si>
    <t>041236 Országos közfoglalkoztatási program</t>
  </si>
  <si>
    <t>084031 Civil szervezetekműködési támogatása</t>
  </si>
  <si>
    <t>081045 Szabadidő sport tevékenység támogatása</t>
  </si>
  <si>
    <t>107054 Családsegítés</t>
  </si>
  <si>
    <t>011130 Önkormányzatok és önkormányzati hivatalok jogalkotó és általános igazgatási tevékenysége</t>
  </si>
  <si>
    <t>104051 Gyermekvédelmi pénzbeli és természetbeli ellátások</t>
  </si>
  <si>
    <t>091110 Óvodai nevelés, ellátás szakmai feladatai</t>
  </si>
  <si>
    <t>091140 Óvodai nevelés, ellátás működtetési feladatai</t>
  </si>
  <si>
    <t>104030 Gyermekek napközbeni ellátása</t>
  </si>
  <si>
    <t>gyermekétkeztetés</t>
  </si>
  <si>
    <t>tartalék</t>
  </si>
  <si>
    <t xml:space="preserve">Tarpa Közös Önkormányzati Hivatal Hivatala önállóan működő és gazdálkodó </t>
  </si>
  <si>
    <t>Működési célú  pénzmaradvány</t>
  </si>
  <si>
    <t>21</t>
  </si>
  <si>
    <t>Önkormányzati hivatal működésénektámogatása-elismert hivatali létszám alapján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</si>
  <si>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</si>
  <si>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</si>
  <si>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</si>
  <si>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</si>
  <si>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Óvodapedagógusok elismert létszáma 6,4 fő 8 havi</t>
  </si>
  <si>
    <t>pedagógus szakképzettséggel nem rendelkező óvodapedagógusok nevelő munkáját közvetlenül segítők száma a Köznev.tv.2.melléklete szerint 8 havi</t>
  </si>
  <si>
    <t>Óvodapedagógusok elismert létszáma 6,4 fő 4 havi</t>
  </si>
  <si>
    <t>pedagógus szakképzettséggel nem rendelkező óvodapedagógusok nevelő munkáját közvetlenül segítők száma a Köznev.tv.2.melléklete szerint 4 havi</t>
  </si>
  <si>
    <t>Óvodapedagógusok elismert létszáma (pótlólagos összeg)</t>
  </si>
  <si>
    <t>Óvoda Működtetési támogatása 8 hóra</t>
  </si>
  <si>
    <t>Óvoda Működtetési támogatása 4 hóra</t>
  </si>
  <si>
    <t>A települési önkormányzatok szociális feladatainak egyéb támogatása</t>
  </si>
  <si>
    <t>Család és gyermekjóléti szolgálat</t>
  </si>
  <si>
    <t>Böcsődei ellátás- nem fogyatékos, nem hátrányos helyzetű gyermek</t>
  </si>
  <si>
    <t>Böcsődei ellátás- nem fogyatékos, hátrányos helyzetű gyermek</t>
  </si>
  <si>
    <t>Böcsődei ellátás- nem fogyatékos, halmozottan hátrányos helyzetű gyermek</t>
  </si>
  <si>
    <t>Családi napközi ellátás, családi gyermekfelügyelet</t>
  </si>
  <si>
    <t>Gyermekétkeztetés támogatása: A finanszírozás szempontjából elismert dolgozók bértámogatása</t>
  </si>
  <si>
    <t>Gyermekétkeztetés üzemeltetési támogatása</t>
  </si>
  <si>
    <t>A rászoruló gyermekek intézményen kívüli szünidei étkeztetésének támogatása</t>
  </si>
  <si>
    <t>Kiegészítő támogatás a bölcsődében foglalkoztatott, felsőfokú végzettségű kisgyermeknevelők béréhez</t>
  </si>
  <si>
    <t>Könyvtári, közművelődési és múzeumi feladatok támogatása</t>
  </si>
  <si>
    <t>Előirányzat 2017 évre</t>
  </si>
  <si>
    <t>A 2017 évi előirányzatból kötelező feladat</t>
  </si>
  <si>
    <t xml:space="preserve">A 2017 évi előirányzatból önként vállalt feladat </t>
  </si>
  <si>
    <t xml:space="preserve">A 2017 évi előirányzatból államigazgatási feladat </t>
  </si>
  <si>
    <t>Tarpai Kiskurucz Óvoda, Bölcsőde és Konyha</t>
  </si>
  <si>
    <t>intézményfinanszírozás</t>
  </si>
  <si>
    <t>2017. évi előirányzat</t>
  </si>
  <si>
    <t>2018.</t>
  </si>
  <si>
    <t>2019.</t>
  </si>
  <si>
    <t>Tarpa Nagyközségi Önkormányzat 2017. évi adósságot keletkeztető fejlesztési céljai</t>
  </si>
  <si>
    <t>sportcsarnok építése</t>
  </si>
  <si>
    <t>2015</t>
  </si>
  <si>
    <t>Felhasználás
2016. XII.31-ig</t>
  </si>
  <si>
    <t xml:space="preserve">
2017. év utáni szükséglet
</t>
  </si>
  <si>
    <t>közmunka szerszámok eszközök beszerzése</t>
  </si>
  <si>
    <t>2017</t>
  </si>
  <si>
    <t>7634481</t>
  </si>
  <si>
    <t>50000000</t>
  </si>
  <si>
    <t>2017. év utáni szükséglet
(6=2 - 4 - 5)</t>
  </si>
  <si>
    <t>Önkormányzaton kívüli EU-s projektekhez történő hozzájárulás 2017. évi előirányzat</t>
  </si>
  <si>
    <t>2017. után</t>
  </si>
  <si>
    <t>Éves eredeti kiadási előirányzat: 897 154 910.- Ft</t>
  </si>
  <si>
    <t>Tarpa, 2017. február. hó .05. nap</t>
  </si>
  <si>
    <t xml:space="preserve">Tarpai Kiskurucz Óvoda, Bölcsőde és Konyha önállóan működö Intézmény </t>
  </si>
  <si>
    <t>096010  Intézményi étkeztetés közoktatási intézményben</t>
  </si>
  <si>
    <t>096020 Munkahelyi étkeztetés étkeztetés</t>
  </si>
  <si>
    <t>Bölcsődei étkeztetés</t>
  </si>
  <si>
    <t>Könyvtári állomány gyarapítása</t>
  </si>
  <si>
    <t>Tarpa Kiskurucz Böcsőde és Óvoda önállóan működő</t>
  </si>
  <si>
    <t>II Rákóczi Ferenc Művelődési ház és Könyvtár</t>
  </si>
  <si>
    <t>107054 Család és gyermekjóléti szolgálat</t>
  </si>
  <si>
    <t>096010 Közétkeztetés közoktatási intézményekben</t>
  </si>
  <si>
    <t>2015. évi tény</t>
  </si>
  <si>
    <t>2016. évi 
várható</t>
  </si>
  <si>
    <t>Sportcsarnok építése</t>
  </si>
  <si>
    <t>2017 előtti kifizetés</t>
  </si>
  <si>
    <t>2017. 
után</t>
  </si>
  <si>
    <t>forintban !</t>
  </si>
  <si>
    <t>Előirányzat-felhasználási terv
2017. évre</t>
  </si>
  <si>
    <t>2017. évi támogatás összesen</t>
  </si>
  <si>
    <t>A 2017. évi általános működés és ágazati feladatok támogatásának alakulása jogcímenként</t>
  </si>
  <si>
    <t xml:space="preserve">Egyéb önkormányzati feladatok támogatása-beszámítás után </t>
  </si>
  <si>
    <t>I.1 jogcímekhez kapcsolódó kiegészítés</t>
  </si>
  <si>
    <t>K I M U T A T Á S
a 2017. évben céljelleggel juttatott támogatásokról</t>
  </si>
  <si>
    <t xml:space="preserve">2.1. melléklet az 1/2017. (II.20.) önkormányzati rendelethez     </t>
  </si>
  <si>
    <t xml:space="preserve">2.2. melléklet az 1/2017. (II.20.) önkormányzati rendelethez     </t>
  </si>
  <si>
    <t>9.1. melléklet az 1/2017. (II.20.) önkormányzati rendelethez</t>
  </si>
  <si>
    <r>
      <t xml:space="preserve">11. melléklet </t>
    </r>
    <r>
      <rPr>
        <sz val="12"/>
        <rFont val="Times New Roman CE"/>
        <family val="0"/>
      </rPr>
      <t>az 1/2017.(II.20.) önkormányzati rendelethez</t>
    </r>
  </si>
  <si>
    <t>12. melléklet az 1/2017.(II.20.)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</si>
</sst>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b/>
      <sz val="7"/>
      <name val="Times New Roman CE"/>
      <family val="1"/>
    </font>
    <font>
      <sz val="10"/>
      <name val="Times New Roman"/>
      <family val="1"/>
    </font>
    <font>
      <sz val="7"/>
      <name val="Times New Roman CE"/>
      <family val="1"/>
    </font>
    <font>
      <b/>
      <i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815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49" fontId="17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0" fontId="7" fillId="0" borderId="18" xfId="58" applyFont="1" applyFill="1" applyBorder="1" applyAlignment="1" applyProtection="1">
      <alignment horizontal="center"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3" fontId="17" fillId="0" borderId="19" xfId="0" applyNumberFormat="1" applyFont="1" applyBorder="1" applyAlignment="1" applyProtection="1">
      <alignment horizontal="right" vertical="center" indent="1"/>
      <protection locked="0"/>
    </xf>
    <xf numFmtId="0" fontId="15" fillId="0" borderId="16" xfId="58" applyFont="1" applyFill="1" applyBorder="1" applyAlignment="1" applyProtection="1">
      <alignment horizontal="center" vertical="center" wrapText="1"/>
      <protection/>
    </xf>
    <xf numFmtId="0" fontId="15" fillId="0" borderId="18" xfId="58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17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1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164" fontId="15" fillId="0" borderId="24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7" fillId="0" borderId="24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7" fillId="0" borderId="18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17" fillId="0" borderId="35" xfId="0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9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7" xfId="0" applyNumberFormat="1" applyFont="1" applyFill="1" applyBorder="1" applyAlignment="1" applyProtection="1">
      <alignment vertical="center"/>
      <protection locked="0"/>
    </xf>
    <xf numFmtId="3" fontId="22" fillId="0" borderId="22" xfId="0" applyNumberFormat="1" applyFont="1" applyFill="1" applyBorder="1" applyAlignment="1" applyProtection="1">
      <alignment vertical="center"/>
      <protection locked="0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49" fontId="17" fillId="0" borderId="13" xfId="0" applyNumberFormat="1" applyFont="1" applyFill="1" applyBorder="1" applyAlignment="1" applyProtection="1">
      <alignment vertical="center"/>
      <protection locked="0"/>
    </xf>
    <xf numFmtId="3" fontId="17" fillId="0" borderId="23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7" fillId="0" borderId="39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 locked="0"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0" fillId="0" borderId="40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0" fontId="20" fillId="0" borderId="42" xfId="0" applyFont="1" applyFill="1" applyBorder="1" applyAlignment="1" applyProtection="1">
      <alignment horizontal="left" vertical="center" wrapText="1"/>
      <protection locked="0"/>
    </xf>
    <xf numFmtId="164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4" xfId="0" applyFont="1" applyFill="1" applyBorder="1" applyAlignment="1" applyProtection="1">
      <alignment vertical="center" wrapText="1"/>
      <protection locked="0"/>
    </xf>
    <xf numFmtId="0" fontId="6" fillId="0" borderId="0" xfId="58" applyFont="1" applyFill="1">
      <alignment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18" xfId="58" applyFont="1" applyFill="1" applyBorder="1" applyAlignment="1" applyProtection="1">
      <alignment horizontal="left" vertical="center" wrapTex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3" fillId="0" borderId="18" xfId="58" applyFont="1" applyFill="1" applyBorder="1">
      <alignment/>
      <protection/>
    </xf>
    <xf numFmtId="166" fontId="0" fillId="0" borderId="34" xfId="40" applyNumberFormat="1" applyFont="1" applyFill="1" applyBorder="1" applyAlignment="1">
      <alignment/>
    </xf>
    <xf numFmtId="166" fontId="0" fillId="0" borderId="19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44" xfId="0" applyNumberFormat="1" applyFont="1" applyFill="1" applyBorder="1" applyAlignment="1" applyProtection="1">
      <alignment vertical="center"/>
      <protection locked="0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164" fontId="17" fillId="0" borderId="2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44" xfId="58" applyFont="1" applyFill="1" applyBorder="1" applyProtection="1">
      <alignment/>
      <protection locked="0"/>
    </xf>
    <xf numFmtId="166" fontId="0" fillId="0" borderId="44" xfId="40" applyNumberFormat="1" applyFont="1" applyFill="1" applyBorder="1" applyAlignment="1" applyProtection="1">
      <alignment/>
      <protection locked="0"/>
    </xf>
    <xf numFmtId="0" fontId="0" fillId="0" borderId="22" xfId="58" applyFont="1" applyFill="1" applyBorder="1" applyProtection="1">
      <alignment/>
      <protection locked="0"/>
    </xf>
    <xf numFmtId="166" fontId="0" fillId="0" borderId="22" xfId="40" applyNumberFormat="1" applyFont="1" applyFill="1" applyBorder="1" applyAlignment="1" applyProtection="1">
      <alignment/>
      <protection locked="0"/>
    </xf>
    <xf numFmtId="0" fontId="0" fillId="0" borderId="23" xfId="58" applyFont="1" applyFill="1" applyBorder="1" applyProtection="1">
      <alignment/>
      <protection locked="0"/>
    </xf>
    <xf numFmtId="166" fontId="0" fillId="0" borderId="23" xfId="40" applyNumberFormat="1" applyFont="1" applyFill="1" applyBorder="1" applyAlignment="1" applyProtection="1">
      <alignment/>
      <protection locked="0"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7" xfId="58" applyFont="1" applyFill="1" applyBorder="1" applyAlignment="1" applyProtection="1">
      <alignment horizontal="center" vertical="center" wrapTex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17" fillId="0" borderId="16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14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Alignment="1" applyProtection="1">
      <alignment horizontal="center" vertical="center"/>
      <protection/>
    </xf>
    <xf numFmtId="0" fontId="17" fillId="0" borderId="13" xfId="58" applyFont="1" applyFill="1" applyBorder="1" applyAlignment="1" applyProtection="1">
      <alignment horizontal="center" vertical="center"/>
      <protection/>
    </xf>
    <xf numFmtId="166" fontId="15" fillId="0" borderId="24" xfId="40" applyNumberFormat="1" applyFont="1" applyFill="1" applyBorder="1" applyAlignment="1" applyProtection="1">
      <alignment/>
      <protection/>
    </xf>
    <xf numFmtId="166" fontId="17" fillId="0" borderId="49" xfId="40" applyNumberFormat="1" applyFont="1" applyFill="1" applyBorder="1" applyAlignment="1" applyProtection="1">
      <alignment/>
      <protection locked="0"/>
    </xf>
    <xf numFmtId="166" fontId="17" fillId="0" borderId="19" xfId="40" applyNumberFormat="1" applyFont="1" applyFill="1" applyBorder="1" applyAlignment="1" applyProtection="1">
      <alignment/>
      <protection locked="0"/>
    </xf>
    <xf numFmtId="166" fontId="17" fillId="0" borderId="21" xfId="40" applyNumberFormat="1" applyFont="1" applyFill="1" applyBorder="1" applyAlignment="1" applyProtection="1">
      <alignment/>
      <protection locked="0"/>
    </xf>
    <xf numFmtId="0" fontId="17" fillId="0" borderId="37" xfId="58" applyFont="1" applyFill="1" applyBorder="1" applyProtection="1">
      <alignment/>
      <protection locked="0"/>
    </xf>
    <xf numFmtId="0" fontId="17" fillId="0" borderId="22" xfId="58" applyFont="1" applyFill="1" applyBorder="1" applyProtection="1">
      <alignment/>
      <protection locked="0"/>
    </xf>
    <xf numFmtId="0" fontId="17" fillId="0" borderId="23" xfId="58" applyFont="1" applyFill="1" applyBorder="1" applyProtection="1">
      <alignment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8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/>
    </xf>
    <xf numFmtId="164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20" fillId="0" borderId="45" xfId="0" applyFont="1" applyFill="1" applyBorder="1" applyAlignment="1" applyProtection="1">
      <alignment horizontal="left" vertical="center" wrapText="1" indent="1"/>
      <protection/>
    </xf>
    <xf numFmtId="0" fontId="20" fillId="0" borderId="46" xfId="0" applyFont="1" applyFill="1" applyBorder="1" applyAlignment="1" applyProtection="1">
      <alignment horizontal="left" vertical="center" wrapText="1" indent="1"/>
      <protection/>
    </xf>
    <xf numFmtId="0" fontId="20" fillId="0" borderId="46" xfId="0" applyFont="1" applyFill="1" applyBorder="1" applyAlignment="1" applyProtection="1">
      <alignment horizontal="left" vertical="center" wrapText="1" indent="8"/>
      <protection/>
    </xf>
    <xf numFmtId="0" fontId="17" fillId="0" borderId="44" xfId="0" applyFont="1" applyFill="1" applyBorder="1" applyAlignment="1" applyProtection="1">
      <alignment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14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right" vertical="center" indent="1"/>
      <protection/>
    </xf>
    <xf numFmtId="164" fontId="0" fillId="34" borderId="2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4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vertical="center"/>
      <protection/>
    </xf>
    <xf numFmtId="3" fontId="17" fillId="0" borderId="49" xfId="0" applyNumberFormat="1" applyFont="1" applyFill="1" applyBorder="1" applyAlignment="1" applyProtection="1">
      <alignment vertical="center"/>
      <protection/>
    </xf>
    <xf numFmtId="49" fontId="22" fillId="0" borderId="11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9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vertical="center"/>
      <protection/>
    </xf>
    <xf numFmtId="3" fontId="17" fillId="0" borderId="19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vertical="center"/>
      <protection/>
    </xf>
    <xf numFmtId="3" fontId="17" fillId="0" borderId="18" xfId="0" applyNumberFormat="1" applyFont="1" applyFill="1" applyBorder="1" applyAlignment="1" applyProtection="1">
      <alignment vertical="center"/>
      <protection/>
    </xf>
    <xf numFmtId="3" fontId="17" fillId="0" borderId="24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64" fontId="15" fillId="0" borderId="19" xfId="0" applyNumberFormat="1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/>
      <protection/>
    </xf>
    <xf numFmtId="164" fontId="15" fillId="0" borderId="24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center"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164" fontId="15" fillId="0" borderId="24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60" xfId="40" applyNumberFormat="1" applyFont="1" applyFill="1" applyBorder="1" applyAlignment="1" applyProtection="1">
      <alignment/>
      <protection locked="0"/>
    </xf>
    <xf numFmtId="0" fontId="17" fillId="0" borderId="44" xfId="58" applyFont="1" applyFill="1" applyBorder="1" applyProtection="1">
      <alignment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vertical="center" wrapText="1"/>
      <protection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9" fillId="0" borderId="39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3" fillId="0" borderId="22" xfId="0" applyFont="1" applyBorder="1" applyAlignment="1">
      <alignment horizontal="justify" wrapText="1"/>
    </xf>
    <xf numFmtId="0" fontId="23" fillId="0" borderId="22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63" xfId="58" applyFont="1" applyFill="1" applyBorder="1" applyAlignment="1" applyProtection="1">
      <alignment horizontal="center" vertical="center" wrapText="1"/>
      <protection/>
    </xf>
    <xf numFmtId="164" fontId="20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6" xfId="0" applyFont="1" applyBorder="1" applyAlignment="1" applyProtection="1">
      <alignment wrapText="1"/>
      <protection/>
    </xf>
    <xf numFmtId="0" fontId="20" fillId="0" borderId="12" xfId="0" applyFont="1" applyBorder="1" applyAlignment="1" applyProtection="1">
      <alignment wrapText="1"/>
      <protection/>
    </xf>
    <xf numFmtId="0" fontId="20" fillId="0" borderId="11" xfId="0" applyFont="1" applyBorder="1" applyAlignment="1" applyProtection="1">
      <alignment wrapText="1"/>
      <protection/>
    </xf>
    <xf numFmtId="0" fontId="21" fillId="0" borderId="25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6" fillId="0" borderId="0" xfId="58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2" xfId="58" applyNumberFormat="1" applyFont="1" applyFill="1" applyBorder="1" applyAlignment="1" applyProtection="1">
      <alignment horizontal="center" vertical="center" wrapText="1"/>
      <protection/>
    </xf>
    <xf numFmtId="49" fontId="17" fillId="0" borderId="11" xfId="58" applyNumberFormat="1" applyFont="1" applyFill="1" applyBorder="1" applyAlignment="1" applyProtection="1">
      <alignment horizontal="center" vertical="center" wrapText="1"/>
      <protection/>
    </xf>
    <xf numFmtId="49" fontId="17" fillId="0" borderId="13" xfId="58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wrapText="1"/>
      <protection/>
    </xf>
    <xf numFmtId="0" fontId="20" fillId="0" borderId="12" xfId="0" applyFont="1" applyBorder="1" applyAlignment="1" applyProtection="1">
      <alignment horizontal="center" wrapText="1"/>
      <protection/>
    </xf>
    <xf numFmtId="0" fontId="20" fillId="0" borderId="11" xfId="0" applyFont="1" applyBorder="1" applyAlignment="1" applyProtection="1">
      <alignment horizontal="center" wrapText="1"/>
      <protection/>
    </xf>
    <xf numFmtId="0" fontId="21" fillId="0" borderId="25" xfId="0" applyFont="1" applyBorder="1" applyAlignment="1" applyProtection="1">
      <alignment horizontal="center" wrapText="1"/>
      <protection/>
    </xf>
    <xf numFmtId="49" fontId="17" fillId="0" borderId="14" xfId="58" applyNumberFormat="1" applyFont="1" applyFill="1" applyBorder="1" applyAlignment="1" applyProtection="1">
      <alignment horizontal="center" vertical="center" wrapText="1"/>
      <protection/>
    </xf>
    <xf numFmtId="49" fontId="17" fillId="0" borderId="10" xfId="58" applyNumberFormat="1" applyFont="1" applyFill="1" applyBorder="1" applyAlignment="1" applyProtection="1">
      <alignment horizontal="center" vertical="center" wrapText="1"/>
      <protection/>
    </xf>
    <xf numFmtId="49" fontId="17" fillId="0" borderId="15" xfId="58" applyNumberFormat="1" applyFont="1" applyFill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vertical="center" wrapText="1"/>
      <protection/>
    </xf>
    <xf numFmtId="0" fontId="20" fillId="0" borderId="12" xfId="0" applyFont="1" applyBorder="1" applyAlignment="1" applyProtection="1">
      <alignment vertical="center" wrapText="1"/>
      <protection/>
    </xf>
    <xf numFmtId="0" fontId="20" fillId="0" borderId="11" xfId="0" applyFont="1" applyBorder="1" applyAlignment="1" applyProtection="1">
      <alignment vertical="center" wrapText="1"/>
      <protection/>
    </xf>
    <xf numFmtId="0" fontId="21" fillId="0" borderId="25" xfId="0" applyFont="1" applyBorder="1" applyAlignment="1" applyProtection="1">
      <alignment vertical="center" wrapText="1"/>
      <protection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6" xfId="58" applyFont="1" applyFill="1" applyBorder="1" applyAlignment="1">
      <alignment horizontal="center" vertical="center"/>
      <protection/>
    </xf>
    <xf numFmtId="166" fontId="3" fillId="0" borderId="18" xfId="58" applyNumberFormat="1" applyFont="1" applyFill="1" applyBorder="1">
      <alignment/>
      <protection/>
    </xf>
    <xf numFmtId="166" fontId="3" fillId="0" borderId="24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16" xfId="58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ill="1" applyBorder="1" applyAlignment="1" applyProtection="1">
      <alignment horizontal="left" vertical="center" wrapText="1"/>
      <protection locked="0"/>
    </xf>
    <xf numFmtId="49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23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18" xfId="0" applyNumberFormat="1" applyFont="1" applyBorder="1" applyAlignment="1" applyProtection="1">
      <alignment horizontal="right" vertical="center" wrapText="1" indent="1"/>
      <protection/>
    </xf>
    <xf numFmtId="164" fontId="19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43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5" fillId="0" borderId="10" xfId="58" applyFont="1" applyFill="1" applyBorder="1" applyAlignment="1" applyProtection="1">
      <alignment horizontal="center" vertical="center" wrapText="1"/>
      <protection/>
    </xf>
    <xf numFmtId="0" fontId="15" fillId="0" borderId="33" xfId="58" applyFont="1" applyFill="1" applyBorder="1" applyAlignment="1" applyProtection="1">
      <alignment horizontal="center" vertical="center" wrapText="1"/>
      <protection/>
    </xf>
    <xf numFmtId="0" fontId="15" fillId="0" borderId="62" xfId="58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left" vertical="center" wrapText="1" indent="1"/>
      <protection/>
    </xf>
    <xf numFmtId="164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7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70" xfId="58" applyFont="1" applyFill="1" applyBorder="1" applyAlignment="1" applyProtection="1">
      <alignment horizontal="center" vertical="center" wrapText="1"/>
      <protection/>
    </xf>
    <xf numFmtId="0" fontId="15" fillId="0" borderId="71" xfId="58" applyFont="1" applyFill="1" applyBorder="1" applyAlignment="1" applyProtection="1">
      <alignment vertical="center" wrapText="1"/>
      <protection/>
    </xf>
    <xf numFmtId="0" fontId="20" fillId="0" borderId="68" xfId="0" applyFont="1" applyBorder="1" applyAlignment="1" applyProtection="1">
      <alignment horizontal="left" wrapText="1" indent="1"/>
      <protection/>
    </xf>
    <xf numFmtId="0" fontId="20" fillId="0" borderId="56" xfId="0" applyFont="1" applyBorder="1" applyAlignment="1" applyProtection="1">
      <alignment horizontal="left" wrapText="1" indent="1"/>
      <protection/>
    </xf>
    <xf numFmtId="0" fontId="20" fillId="0" borderId="67" xfId="0" applyFont="1" applyBorder="1" applyAlignment="1" applyProtection="1">
      <alignment horizontal="left" wrapText="1" indent="1"/>
      <protection/>
    </xf>
    <xf numFmtId="0" fontId="15" fillId="0" borderId="43" xfId="58" applyFont="1" applyFill="1" applyBorder="1" applyAlignment="1" applyProtection="1">
      <alignment horizontal="left" vertical="center" wrapText="1" indent="1"/>
      <protection/>
    </xf>
    <xf numFmtId="0" fontId="20" fillId="0" borderId="67" xfId="0" applyFont="1" applyBorder="1" applyAlignment="1" applyProtection="1">
      <alignment wrapText="1"/>
      <protection/>
    </xf>
    <xf numFmtId="0" fontId="21" fillId="0" borderId="43" xfId="0" applyFont="1" applyBorder="1" applyAlignment="1" applyProtection="1">
      <alignment wrapText="1"/>
      <protection/>
    </xf>
    <xf numFmtId="0" fontId="15" fillId="0" borderId="43" xfId="58" applyFont="1" applyFill="1" applyBorder="1" applyAlignment="1" applyProtection="1">
      <alignment vertical="center" wrapText="1"/>
      <protection/>
    </xf>
    <xf numFmtId="0" fontId="15" fillId="0" borderId="43" xfId="58" applyFont="1" applyFill="1" applyBorder="1" applyAlignment="1" applyProtection="1">
      <alignment horizontal="left" vertical="center" wrapText="1" indent="1"/>
      <protection/>
    </xf>
    <xf numFmtId="0" fontId="19" fillId="0" borderId="70" xfId="0" applyFont="1" applyBorder="1" applyAlignment="1" applyProtection="1">
      <alignment horizontal="left" vertical="center" wrapText="1" indent="1"/>
      <protection/>
    </xf>
    <xf numFmtId="3" fontId="0" fillId="0" borderId="22" xfId="58" applyNumberFormat="1" applyFont="1" applyFill="1" applyBorder="1" applyAlignment="1" applyProtection="1">
      <alignment/>
      <protection/>
    </xf>
    <xf numFmtId="3" fontId="0" fillId="0" borderId="23" xfId="58" applyNumberFormat="1" applyFont="1" applyFill="1" applyBorder="1" applyAlignment="1" applyProtection="1">
      <alignment/>
      <protection/>
    </xf>
    <xf numFmtId="3" fontId="0" fillId="0" borderId="44" xfId="58" applyNumberFormat="1" applyFont="1" applyFill="1" applyBorder="1" applyAlignment="1" applyProtection="1">
      <alignment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0" fontId="17" fillId="0" borderId="56" xfId="58" applyFont="1" applyFill="1" applyBorder="1" applyAlignment="1" applyProtection="1">
      <alignment horizontal="left" vertical="center" wrapText="1" indent="1"/>
      <protection/>
    </xf>
    <xf numFmtId="0" fontId="17" fillId="0" borderId="72" xfId="58" applyFont="1" applyFill="1" applyBorder="1" applyAlignment="1" applyProtection="1">
      <alignment horizontal="left" vertical="center" wrapText="1" indent="1"/>
      <protection/>
    </xf>
    <xf numFmtId="0" fontId="17" fillId="0" borderId="56" xfId="58" applyFont="1" applyFill="1" applyBorder="1" applyAlignment="1" applyProtection="1">
      <alignment horizontal="left" indent="6"/>
      <protection/>
    </xf>
    <xf numFmtId="0" fontId="17" fillId="0" borderId="56" xfId="58" applyFont="1" applyFill="1" applyBorder="1" applyAlignment="1" applyProtection="1">
      <alignment horizontal="left" vertical="center" wrapText="1" indent="6"/>
      <protection/>
    </xf>
    <xf numFmtId="0" fontId="17" fillId="0" borderId="67" xfId="58" applyFont="1" applyFill="1" applyBorder="1" applyAlignment="1" applyProtection="1">
      <alignment horizontal="left" vertical="center" wrapText="1" indent="6"/>
      <protection/>
    </xf>
    <xf numFmtId="0" fontId="17" fillId="0" borderId="55" xfId="58" applyFont="1" applyFill="1" applyBorder="1" applyAlignment="1" applyProtection="1">
      <alignment horizontal="left" vertical="center" wrapText="1" indent="6"/>
      <protection/>
    </xf>
    <xf numFmtId="0" fontId="17" fillId="0" borderId="67" xfId="58" applyFont="1" applyFill="1" applyBorder="1" applyAlignment="1" applyProtection="1">
      <alignment horizontal="left" vertical="center" wrapText="1" indent="1"/>
      <protection/>
    </xf>
    <xf numFmtId="0" fontId="20" fillId="0" borderId="67" xfId="0" applyFont="1" applyBorder="1" applyAlignment="1" applyProtection="1">
      <alignment horizontal="left" vertical="center" wrapText="1" indent="1"/>
      <protection/>
    </xf>
    <xf numFmtId="0" fontId="20" fillId="0" borderId="56" xfId="0" applyFont="1" applyBorder="1" applyAlignment="1" applyProtection="1">
      <alignment horizontal="left" vertical="center" wrapText="1" indent="1"/>
      <protection/>
    </xf>
    <xf numFmtId="0" fontId="17" fillId="0" borderId="68" xfId="58" applyFont="1" applyFill="1" applyBorder="1" applyAlignment="1" applyProtection="1">
      <alignment horizontal="left" vertical="center" wrapText="1" indent="6"/>
      <protection/>
    </xf>
    <xf numFmtId="0" fontId="17" fillId="0" borderId="68" xfId="58" applyFont="1" applyFill="1" applyBorder="1" applyAlignment="1" applyProtection="1">
      <alignment horizontal="left" vertical="center" wrapText="1" indent="1"/>
      <protection/>
    </xf>
    <xf numFmtId="0" fontId="17" fillId="0" borderId="62" xfId="58" applyFont="1" applyFill="1" applyBorder="1" applyAlignment="1" applyProtection="1">
      <alignment horizontal="left" vertical="center" wrapText="1" indent="1"/>
      <protection/>
    </xf>
    <xf numFmtId="0" fontId="7" fillId="0" borderId="39" xfId="58" applyFont="1" applyFill="1" applyBorder="1" applyAlignment="1" applyProtection="1">
      <alignment horizontal="center" wrapText="1"/>
      <protection/>
    </xf>
    <xf numFmtId="3" fontId="15" fillId="0" borderId="53" xfId="58" applyNumberFormat="1" applyFont="1" applyFill="1" applyBorder="1" applyAlignment="1" applyProtection="1">
      <alignment horizontal="center" vertical="center" wrapText="1"/>
      <protection/>
    </xf>
    <xf numFmtId="3" fontId="15" fillId="0" borderId="18" xfId="58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5" fillId="0" borderId="43" xfId="0" applyFont="1" applyFill="1" applyBorder="1" applyAlignment="1" applyProtection="1">
      <alignment horizontal="center" vertical="center" wrapText="1"/>
      <protection/>
    </xf>
    <xf numFmtId="0" fontId="7" fillId="0" borderId="38" xfId="58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right" vertical="center" wrapText="1" indent="1"/>
      <protection/>
    </xf>
    <xf numFmtId="164" fontId="3" fillId="0" borderId="24" xfId="58" applyNumberFormat="1" applyFont="1" applyFill="1" applyBorder="1" applyAlignment="1" applyProtection="1">
      <alignment vertical="center" wrapText="1"/>
      <protection/>
    </xf>
    <xf numFmtId="3" fontId="0" fillId="0" borderId="24" xfId="58" applyNumberFormat="1" applyFont="1" applyFill="1" applyBorder="1" applyAlignment="1" applyProtection="1">
      <alignment/>
      <protection/>
    </xf>
    <xf numFmtId="164" fontId="3" fillId="0" borderId="18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/>
      <protection/>
    </xf>
    <xf numFmtId="0" fontId="15" fillId="0" borderId="49" xfId="58" applyFont="1" applyFill="1" applyBorder="1" applyAlignment="1" applyProtection="1">
      <alignment horizontal="center"/>
      <protection/>
    </xf>
    <xf numFmtId="3" fontId="15" fillId="0" borderId="53" xfId="58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wrapText="1"/>
      <protection/>
    </xf>
    <xf numFmtId="164" fontId="3" fillId="0" borderId="0" xfId="58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Fill="1" applyAlignment="1" applyProtection="1">
      <alignment horizontal="right" vertical="center" wrapText="1"/>
      <protection/>
    </xf>
    <xf numFmtId="0" fontId="17" fillId="0" borderId="0" xfId="58" applyFont="1" applyFill="1" applyBorder="1" applyAlignment="1" applyProtection="1">
      <alignment horizontal="left" vertical="center" wrapText="1"/>
      <protection/>
    </xf>
    <xf numFmtId="3" fontId="15" fillId="0" borderId="43" xfId="58" applyNumberFormat="1" applyFont="1" applyFill="1" applyBorder="1" applyAlignment="1" applyProtection="1">
      <alignment horizontal="right" vertical="center" wrapText="1" indent="1"/>
      <protection/>
    </xf>
    <xf numFmtId="3" fontId="22" fillId="0" borderId="22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horizontal="right" vertical="center" wrapText="1"/>
    </xf>
    <xf numFmtId="3" fontId="15" fillId="0" borderId="43" xfId="58" applyNumberFormat="1" applyFont="1" applyFill="1" applyBorder="1" applyAlignment="1" applyProtection="1">
      <alignment horizontal="right" vertical="center" wrapText="1"/>
      <protection/>
    </xf>
    <xf numFmtId="3" fontId="15" fillId="0" borderId="43" xfId="58" applyNumberFormat="1" applyFont="1" applyFill="1" applyBorder="1" applyAlignment="1" applyProtection="1">
      <alignment horizontal="right" vertical="center" wrapText="1"/>
      <protection/>
    </xf>
    <xf numFmtId="3" fontId="15" fillId="0" borderId="43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57" xfId="58" applyFont="1" applyFill="1" applyBorder="1" applyAlignment="1" applyProtection="1">
      <alignment horizontal="center" vertical="center" wrapText="1"/>
      <protection/>
    </xf>
    <xf numFmtId="0" fontId="15" fillId="0" borderId="53" xfId="58" applyFont="1" applyFill="1" applyBorder="1" applyAlignment="1" applyProtection="1">
      <alignment horizontal="left" vertical="center" wrapText="1"/>
      <protection/>
    </xf>
    <xf numFmtId="0" fontId="17" fillId="0" borderId="68" xfId="58" applyFont="1" applyFill="1" applyBorder="1" applyAlignment="1" applyProtection="1">
      <alignment horizontal="left" vertical="center" wrapText="1"/>
      <protection/>
    </xf>
    <xf numFmtId="0" fontId="17" fillId="0" borderId="56" xfId="58" applyFont="1" applyFill="1" applyBorder="1" applyAlignment="1" applyProtection="1">
      <alignment horizontal="left" vertical="center" wrapText="1"/>
      <protection/>
    </xf>
    <xf numFmtId="0" fontId="17" fillId="0" borderId="72" xfId="58" applyFont="1" applyFill="1" applyBorder="1" applyAlignment="1" applyProtection="1">
      <alignment horizontal="left" vertical="center" wrapText="1"/>
      <protection/>
    </xf>
    <xf numFmtId="0" fontId="17" fillId="0" borderId="56" xfId="58" applyFont="1" applyFill="1" applyBorder="1" applyAlignment="1" applyProtection="1">
      <alignment horizontal="left"/>
      <protection/>
    </xf>
    <xf numFmtId="0" fontId="17" fillId="0" borderId="67" xfId="58" applyFont="1" applyFill="1" applyBorder="1" applyAlignment="1" applyProtection="1">
      <alignment horizontal="left" vertical="center" wrapText="1"/>
      <protection/>
    </xf>
    <xf numFmtId="0" fontId="17" fillId="0" borderId="55" xfId="58" applyFont="1" applyFill="1" applyBorder="1" applyAlignment="1" applyProtection="1">
      <alignment horizontal="left" vertical="center" wrapText="1"/>
      <protection/>
    </xf>
    <xf numFmtId="0" fontId="15" fillId="0" borderId="43" xfId="58" applyFont="1" applyFill="1" applyBorder="1" applyAlignment="1" applyProtection="1">
      <alignment horizontal="left" vertical="center" wrapText="1"/>
      <protection/>
    </xf>
    <xf numFmtId="0" fontId="20" fillId="0" borderId="67" xfId="0" applyFont="1" applyBorder="1" applyAlignment="1" applyProtection="1">
      <alignment horizontal="left" vertical="center" wrapText="1"/>
      <protection/>
    </xf>
    <xf numFmtId="0" fontId="20" fillId="0" borderId="56" xfId="0" applyFont="1" applyBorder="1" applyAlignment="1" applyProtection="1">
      <alignment horizontal="left" vertical="center" wrapText="1"/>
      <protection/>
    </xf>
    <xf numFmtId="0" fontId="15" fillId="0" borderId="43" xfId="58" applyFont="1" applyFill="1" applyBorder="1" applyAlignment="1" applyProtection="1">
      <alignment horizontal="left" vertical="center" wrapText="1"/>
      <protection/>
    </xf>
    <xf numFmtId="0" fontId="17" fillId="0" borderId="62" xfId="58" applyFont="1" applyFill="1" applyBorder="1" applyAlignment="1" applyProtection="1">
      <alignment horizontal="left" vertical="center" wrapText="1"/>
      <protection/>
    </xf>
    <xf numFmtId="0" fontId="21" fillId="0" borderId="70" xfId="0" applyFont="1" applyBorder="1" applyAlignment="1" applyProtection="1">
      <alignment horizontal="left" vertical="center" wrapText="1"/>
      <protection/>
    </xf>
    <xf numFmtId="0" fontId="3" fillId="0" borderId="73" xfId="0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3" fontId="15" fillId="0" borderId="24" xfId="58" applyNumberFormat="1" applyFont="1" applyFill="1" applyBorder="1" applyAlignment="1" applyProtection="1">
      <alignment horizontal="right" vertical="center" wrapText="1" indent="1"/>
      <protection/>
    </xf>
    <xf numFmtId="3" fontId="22" fillId="0" borderId="11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5" fillId="0" borderId="53" xfId="58" applyNumberFormat="1" applyFont="1" applyFill="1" applyBorder="1" applyAlignment="1" applyProtection="1">
      <alignment horizontal="right" vertical="center" wrapText="1"/>
      <protection/>
    </xf>
    <xf numFmtId="3" fontId="15" fillId="0" borderId="24" xfId="58" applyNumberFormat="1" applyFont="1" applyFill="1" applyBorder="1" applyAlignment="1" applyProtection="1">
      <alignment horizontal="right" vertical="center" wrapText="1"/>
      <protection/>
    </xf>
    <xf numFmtId="3" fontId="15" fillId="0" borderId="53" xfId="58" applyNumberFormat="1" applyFont="1" applyFill="1" applyBorder="1" applyAlignment="1" applyProtection="1">
      <alignment horizontal="right" vertical="center" wrapText="1"/>
      <protection/>
    </xf>
    <xf numFmtId="3" fontId="15" fillId="0" borderId="24" xfId="58" applyNumberFormat="1" applyFont="1" applyFill="1" applyBorder="1" applyAlignment="1" applyProtection="1">
      <alignment horizontal="right" vertical="center" wrapText="1"/>
      <protection/>
    </xf>
    <xf numFmtId="3" fontId="15" fillId="0" borderId="53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24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horizontal="right" vertical="center" wrapText="1"/>
    </xf>
    <xf numFmtId="0" fontId="20" fillId="0" borderId="68" xfId="0" applyFont="1" applyBorder="1" applyAlignment="1" applyProtection="1">
      <alignment horizontal="left" wrapText="1"/>
      <protection/>
    </xf>
    <xf numFmtId="0" fontId="20" fillId="0" borderId="56" xfId="0" applyFont="1" applyBorder="1" applyAlignment="1" applyProtection="1">
      <alignment horizontal="left" wrapText="1"/>
      <protection/>
    </xf>
    <xf numFmtId="0" fontId="20" fillId="0" borderId="67" xfId="0" applyFont="1" applyBorder="1" applyAlignment="1" applyProtection="1">
      <alignment horizontal="left" wrapText="1"/>
      <protection/>
    </xf>
    <xf numFmtId="0" fontId="21" fillId="0" borderId="43" xfId="0" applyFont="1" applyBorder="1" applyAlignment="1" applyProtection="1">
      <alignment horizontal="left" vertical="center" wrapText="1"/>
      <protection/>
    </xf>
    <xf numFmtId="0" fontId="21" fillId="0" borderId="43" xfId="0" applyFont="1" applyBorder="1" applyAlignment="1" applyProtection="1">
      <alignment horizontal="left" wrapText="1"/>
      <protection/>
    </xf>
    <xf numFmtId="0" fontId="21" fillId="0" borderId="70" xfId="0" applyFont="1" applyBorder="1" applyAlignment="1" applyProtection="1">
      <alignment horizontal="left" wrapText="1"/>
      <protection/>
    </xf>
    <xf numFmtId="164" fontId="7" fillId="0" borderId="74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28" xfId="58" applyNumberFormat="1" applyFont="1" applyFill="1" applyBorder="1" applyAlignment="1" applyProtection="1">
      <alignment horizontal="right" vertical="center" wrapText="1"/>
      <protection/>
    </xf>
    <xf numFmtId="3" fontId="15" fillId="0" borderId="28" xfId="58" applyNumberFormat="1" applyFont="1" applyFill="1" applyBorder="1" applyAlignment="1" applyProtection="1">
      <alignment horizontal="right" vertical="center" wrapText="1"/>
      <protection/>
    </xf>
    <xf numFmtId="3" fontId="17" fillId="0" borderId="31" xfId="58" applyNumberFormat="1" applyFont="1" applyFill="1" applyBorder="1" applyAlignment="1" applyProtection="1">
      <alignment horizontal="right" vertical="center" wrapText="1"/>
      <protection/>
    </xf>
    <xf numFmtId="3" fontId="17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17" fillId="0" borderId="29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28" xfId="58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49" fontId="28" fillId="0" borderId="11" xfId="0" applyNumberFormat="1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28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49" fontId="28" fillId="0" borderId="77" xfId="0" applyNumberFormat="1" applyFont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right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15" fillId="0" borderId="17" xfId="58" applyFont="1" applyFill="1" applyBorder="1" applyAlignment="1" applyProtection="1">
      <alignment horizontal="center"/>
      <protection/>
    </xf>
    <xf numFmtId="0" fontId="15" fillId="0" borderId="71" xfId="58" applyFont="1" applyFill="1" applyBorder="1" applyAlignment="1" applyProtection="1">
      <alignment horizontal="center"/>
      <protection/>
    </xf>
    <xf numFmtId="0" fontId="17" fillId="0" borderId="39" xfId="58" applyFont="1" applyFill="1" applyBorder="1" applyProtection="1">
      <alignment/>
      <protection/>
    </xf>
    <xf numFmtId="164" fontId="0" fillId="0" borderId="11" xfId="58" applyNumberFormat="1" applyFont="1" applyFill="1" applyBorder="1" applyAlignment="1" applyProtection="1">
      <alignment vertical="center" wrapText="1"/>
      <protection locked="0"/>
    </xf>
    <xf numFmtId="3" fontId="0" fillId="0" borderId="19" xfId="58" applyNumberFormat="1" applyFont="1" applyFill="1" applyBorder="1" applyAlignment="1" applyProtection="1">
      <alignment/>
      <protection/>
    </xf>
    <xf numFmtId="164" fontId="0" fillId="0" borderId="12" xfId="58" applyNumberFormat="1" applyFont="1" applyFill="1" applyBorder="1" applyAlignment="1" applyProtection="1">
      <alignment vertical="center" wrapText="1"/>
      <protection locked="0"/>
    </xf>
    <xf numFmtId="3" fontId="0" fillId="0" borderId="34" xfId="58" applyNumberFormat="1" applyFont="1" applyFill="1" applyBorder="1" applyAlignment="1" applyProtection="1">
      <alignment/>
      <protection/>
    </xf>
    <xf numFmtId="164" fontId="3" fillId="0" borderId="16" xfId="58" applyNumberFormat="1" applyFont="1" applyFill="1" applyBorder="1" applyAlignment="1" applyProtection="1">
      <alignment vertical="center" wrapText="1"/>
      <protection/>
    </xf>
    <xf numFmtId="164" fontId="0" fillId="0" borderId="13" xfId="58" applyNumberFormat="1" applyFont="1" applyFill="1" applyBorder="1" applyAlignment="1" applyProtection="1">
      <alignment vertical="center" wrapText="1"/>
      <protection locked="0"/>
    </xf>
    <xf numFmtId="3" fontId="0" fillId="0" borderId="21" xfId="58" applyNumberFormat="1" applyFont="1" applyFill="1" applyBorder="1" applyAlignment="1" applyProtection="1">
      <alignment/>
      <protection/>
    </xf>
    <xf numFmtId="164" fontId="0" fillId="0" borderId="16" xfId="58" applyNumberFormat="1" applyFont="1" applyFill="1" applyBorder="1" applyAlignment="1" applyProtection="1">
      <alignment vertical="center" wrapText="1"/>
      <protection locked="0"/>
    </xf>
    <xf numFmtId="164" fontId="0" fillId="0" borderId="25" xfId="58" applyNumberFormat="1" applyFont="1" applyFill="1" applyBorder="1" applyAlignment="1" applyProtection="1">
      <alignment vertical="center" wrapText="1"/>
      <protection locked="0"/>
    </xf>
    <xf numFmtId="3" fontId="0" fillId="0" borderId="26" xfId="58" applyNumberFormat="1" applyFont="1" applyFill="1" applyBorder="1" applyAlignment="1" applyProtection="1">
      <alignment/>
      <protection/>
    </xf>
    <xf numFmtId="3" fontId="0" fillId="0" borderId="27" xfId="58" applyNumberFormat="1" applyFont="1" applyFill="1" applyBorder="1" applyAlignment="1" applyProtection="1">
      <alignment/>
      <protection/>
    </xf>
    <xf numFmtId="0" fontId="20" fillId="0" borderId="68" xfId="0" applyFont="1" applyBorder="1" applyAlignment="1" applyProtection="1">
      <alignment horizontal="left" wrapText="1" indent="1"/>
      <protection locked="0"/>
    </xf>
    <xf numFmtId="0" fontId="0" fillId="0" borderId="22" xfId="0" applyBorder="1" applyAlignment="1">
      <alignment/>
    </xf>
    <xf numFmtId="164" fontId="19" fillId="0" borderId="53" xfId="0" applyNumberFormat="1" applyFont="1" applyBorder="1" applyAlignment="1" applyProtection="1" quotePrefix="1">
      <alignment horizontal="right" vertical="center" wrapText="1" indent="1"/>
      <protection/>
    </xf>
    <xf numFmtId="3" fontId="0" fillId="0" borderId="49" xfId="58" applyNumberFormat="1" applyFont="1" applyFill="1" applyBorder="1" applyAlignment="1" applyProtection="1">
      <alignment vertical="center" wrapText="1"/>
      <protection locked="0"/>
    </xf>
    <xf numFmtId="3" fontId="0" fillId="0" borderId="24" xfId="58" applyNumberFormat="1" applyFont="1" applyFill="1" applyBorder="1" applyAlignment="1" applyProtection="1">
      <alignment vertical="center" wrapText="1"/>
      <protection locked="0"/>
    </xf>
    <xf numFmtId="164" fontId="15" fillId="0" borderId="78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39" xfId="58" applyNumberFormat="1" applyFont="1" applyFill="1" applyBorder="1" applyAlignment="1" applyProtection="1">
      <alignment vertical="center" wrapText="1"/>
      <protection locked="0"/>
    </xf>
    <xf numFmtId="164" fontId="17" fillId="0" borderId="77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9" xfId="58" applyNumberFormat="1" applyFont="1" applyFill="1" applyBorder="1" applyAlignment="1" applyProtection="1">
      <alignment vertical="center" wrapTex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0" xfId="58" applyNumberFormat="1" applyFont="1" applyFill="1" applyBorder="1" applyAlignment="1" applyProtection="1">
      <alignment vertical="center" wrapText="1"/>
      <protection locked="0"/>
    </xf>
    <xf numFmtId="3" fontId="0" fillId="0" borderId="34" xfId="58" applyNumberFormat="1" applyFont="1" applyFill="1" applyBorder="1" applyAlignment="1" applyProtection="1">
      <alignment vertical="center" wrapText="1"/>
      <protection locked="0"/>
    </xf>
    <xf numFmtId="164" fontId="17" fillId="0" borderId="7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53" xfId="0" applyNumberFormat="1" applyFont="1" applyBorder="1" applyAlignment="1" applyProtection="1">
      <alignment horizontal="right" vertical="center" wrapText="1" inden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vertical="center" wrapText="1"/>
      <protection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58" applyNumberFormat="1" applyFont="1" applyFill="1" applyBorder="1" applyAlignment="1" applyProtection="1">
      <alignment vertical="center" wrapTex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58" applyNumberFormat="1" applyFont="1" applyFill="1" applyBorder="1" applyAlignment="1" applyProtection="1">
      <alignment vertical="center" wrapText="1"/>
      <protection locked="0"/>
    </xf>
    <xf numFmtId="164" fontId="0" fillId="0" borderId="20" xfId="58" applyNumberFormat="1" applyFont="1" applyFill="1" applyBorder="1" applyAlignment="1" applyProtection="1">
      <alignment vertical="center" wrapText="1"/>
      <protection locked="0"/>
    </xf>
    <xf numFmtId="164" fontId="0" fillId="0" borderId="34" xfId="58" applyNumberFormat="1" applyFont="1" applyFill="1" applyBorder="1" applyAlignment="1" applyProtection="1">
      <alignment vertical="center" wrapText="1"/>
      <protection locked="0"/>
    </xf>
    <xf numFmtId="164" fontId="0" fillId="0" borderId="49" xfId="58" applyNumberFormat="1" applyFont="1" applyFill="1" applyBorder="1" applyAlignment="1" applyProtection="1">
      <alignment vertical="center" wrapTex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58" applyNumberFormat="1" applyFont="1" applyFill="1" applyBorder="1" applyAlignment="1" applyProtection="1">
      <alignment vertical="center" wrapText="1"/>
      <protection locked="0"/>
    </xf>
    <xf numFmtId="3" fontId="3" fillId="0" borderId="78" xfId="58" applyNumberFormat="1" applyFont="1" applyFill="1" applyBorder="1" applyAlignment="1" applyProtection="1">
      <alignment vertical="center" wrapText="1"/>
      <protection/>
    </xf>
    <xf numFmtId="3" fontId="0" fillId="0" borderId="14" xfId="58" applyNumberFormat="1" applyFont="1" applyFill="1" applyBorder="1" applyAlignment="1" applyProtection="1">
      <alignment vertical="center" wrapText="1"/>
      <protection/>
    </xf>
    <xf numFmtId="3" fontId="0" fillId="0" borderId="37" xfId="58" applyNumberFormat="1" applyFont="1" applyFill="1" applyBorder="1" applyAlignment="1" applyProtection="1">
      <alignment vertical="center" wrapText="1"/>
      <protection/>
    </xf>
    <xf numFmtId="3" fontId="0" fillId="0" borderId="49" xfId="58" applyNumberFormat="1" applyFont="1" applyFill="1" applyBorder="1" applyAlignment="1" applyProtection="1">
      <alignment vertical="center" wrapText="1"/>
      <protection/>
    </xf>
    <xf numFmtId="3" fontId="0" fillId="0" borderId="11" xfId="58" applyNumberFormat="1" applyFont="1" applyFill="1" applyBorder="1" applyAlignment="1" applyProtection="1">
      <alignment vertical="center" wrapText="1"/>
      <protection/>
    </xf>
    <xf numFmtId="3" fontId="0" fillId="0" borderId="22" xfId="58" applyNumberFormat="1" applyFont="1" applyFill="1" applyBorder="1" applyAlignment="1" applyProtection="1">
      <alignment vertical="center" wrapText="1"/>
      <protection/>
    </xf>
    <xf numFmtId="3" fontId="0" fillId="0" borderId="19" xfId="58" applyNumberFormat="1" applyFont="1" applyFill="1" applyBorder="1" applyAlignment="1" applyProtection="1">
      <alignment vertical="center" wrapText="1"/>
      <protection/>
    </xf>
    <xf numFmtId="3" fontId="0" fillId="0" borderId="13" xfId="58" applyNumberFormat="1" applyFont="1" applyFill="1" applyBorder="1" applyAlignment="1" applyProtection="1">
      <alignment vertical="center" wrapText="1"/>
      <protection/>
    </xf>
    <xf numFmtId="3" fontId="0" fillId="0" borderId="23" xfId="58" applyNumberFormat="1" applyFont="1" applyFill="1" applyBorder="1" applyAlignment="1" applyProtection="1">
      <alignment vertical="center" wrapText="1"/>
      <protection/>
    </xf>
    <xf numFmtId="3" fontId="0" fillId="0" borderId="21" xfId="58" applyNumberFormat="1" applyFont="1" applyFill="1" applyBorder="1" applyAlignment="1" applyProtection="1">
      <alignment vertical="center" wrapText="1"/>
      <protection/>
    </xf>
    <xf numFmtId="3" fontId="0" fillId="0" borderId="12" xfId="58" applyNumberFormat="1" applyFont="1" applyFill="1" applyBorder="1" applyAlignment="1" applyProtection="1">
      <alignment vertical="center" wrapText="1"/>
      <protection/>
    </xf>
    <xf numFmtId="3" fontId="0" fillId="0" borderId="44" xfId="58" applyNumberFormat="1" applyFont="1" applyFill="1" applyBorder="1" applyAlignment="1" applyProtection="1">
      <alignment vertical="center" wrapText="1"/>
      <protection/>
    </xf>
    <xf numFmtId="3" fontId="0" fillId="0" borderId="34" xfId="58" applyNumberFormat="1" applyFont="1" applyFill="1" applyBorder="1" applyAlignment="1" applyProtection="1">
      <alignment vertical="center" wrapText="1"/>
      <protection/>
    </xf>
    <xf numFmtId="3" fontId="0" fillId="0" borderId="16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 vertical="center" wrapText="1"/>
      <protection/>
    </xf>
    <xf numFmtId="3" fontId="0" fillId="0" borderId="24" xfId="58" applyNumberFormat="1" applyFont="1" applyFill="1" applyBorder="1" applyAlignment="1" applyProtection="1">
      <alignment vertical="center" wrapText="1"/>
      <protection/>
    </xf>
    <xf numFmtId="3" fontId="0" fillId="0" borderId="25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 vertical="center" wrapText="1"/>
      <protection/>
    </xf>
    <xf numFmtId="3" fontId="0" fillId="0" borderId="27" xfId="58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15" fillId="0" borderId="0" xfId="0" applyFont="1" applyFill="1" applyAlignment="1">
      <alignment horizontal="center" vertical="center"/>
    </xf>
    <xf numFmtId="3" fontId="17" fillId="0" borderId="77" xfId="58" applyNumberFormat="1" applyFont="1" applyFill="1" applyBorder="1" applyAlignment="1" applyProtection="1">
      <alignment vertical="center" wrapText="1"/>
      <protection locked="0"/>
    </xf>
    <xf numFmtId="3" fontId="17" fillId="0" borderId="51" xfId="58" applyNumberFormat="1" applyFont="1" applyFill="1" applyBorder="1" applyAlignment="1" applyProtection="1">
      <alignment vertical="center" wrapText="1"/>
      <protection locked="0"/>
    </xf>
    <xf numFmtId="3" fontId="17" fillId="0" borderId="11" xfId="0" applyNumberFormat="1" applyFont="1" applyFill="1" applyBorder="1" applyAlignment="1">
      <alignment horizontal="right" vertical="center" wrapText="1"/>
    </xf>
    <xf numFmtId="3" fontId="15" fillId="0" borderId="76" xfId="0" applyNumberFormat="1" applyFont="1" applyFill="1" applyBorder="1" applyAlignment="1">
      <alignment horizontal="right" vertical="center" wrapText="1"/>
    </xf>
    <xf numFmtId="3" fontId="15" fillId="0" borderId="68" xfId="0" applyNumberFormat="1" applyFont="1" applyFill="1" applyBorder="1" applyAlignment="1">
      <alignment horizontal="right" vertical="center" wrapText="1"/>
    </xf>
    <xf numFmtId="3" fontId="15" fillId="0" borderId="34" xfId="0" applyNumberFormat="1" applyFont="1" applyFill="1" applyBorder="1" applyAlignment="1">
      <alignment horizontal="right" vertical="center" wrapText="1"/>
    </xf>
    <xf numFmtId="3" fontId="17" fillId="0" borderId="76" xfId="0" applyNumberFormat="1" applyFont="1" applyFill="1" applyBorder="1" applyAlignment="1">
      <alignment horizontal="right" vertical="center" wrapText="1"/>
    </xf>
    <xf numFmtId="3" fontId="17" fillId="0" borderId="68" xfId="0" applyNumberFormat="1" applyFont="1" applyFill="1" applyBorder="1" applyAlignment="1">
      <alignment horizontal="right" vertical="center" wrapText="1"/>
    </xf>
    <xf numFmtId="3" fontId="17" fillId="0" borderId="34" xfId="0" applyNumberFormat="1" applyFont="1" applyFill="1" applyBorder="1" applyAlignment="1">
      <alignment horizontal="right" vertical="center" wrapText="1"/>
    </xf>
    <xf numFmtId="3" fontId="17" fillId="0" borderId="29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77" xfId="0" applyNumberFormat="1" applyFont="1" applyFill="1" applyBorder="1" applyAlignment="1">
      <alignment horizontal="right" vertical="center" wrapText="1"/>
    </xf>
    <xf numFmtId="3" fontId="15" fillId="0" borderId="56" xfId="0" applyNumberFormat="1" applyFont="1" applyFill="1" applyBorder="1" applyAlignment="1">
      <alignment horizontal="right" vertical="center" wrapText="1"/>
    </xf>
    <xf numFmtId="3" fontId="17" fillId="0" borderId="77" xfId="0" applyNumberFormat="1" applyFont="1" applyFill="1" applyBorder="1" applyAlignment="1">
      <alignment horizontal="right" vertical="center" wrapText="1"/>
    </xf>
    <xf numFmtId="3" fontId="17" fillId="0" borderId="56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77" xfId="0" applyNumberFormat="1" applyFont="1" applyFill="1" applyBorder="1" applyAlignment="1">
      <alignment horizontal="right" vertical="center" wrapText="1"/>
    </xf>
    <xf numFmtId="3" fontId="22" fillId="0" borderId="56" xfId="0" applyNumberFormat="1" applyFont="1" applyFill="1" applyBorder="1" applyAlignment="1">
      <alignment horizontal="right" vertical="center" wrapText="1"/>
    </xf>
    <xf numFmtId="3" fontId="21" fillId="0" borderId="28" xfId="0" applyNumberFormat="1" applyFont="1" applyBorder="1" applyAlignment="1" applyProtection="1">
      <alignment horizontal="right" vertical="center" wrapText="1"/>
      <protection/>
    </xf>
    <xf numFmtId="3" fontId="21" fillId="0" borderId="53" xfId="0" applyNumberFormat="1" applyFont="1" applyBorder="1" applyAlignment="1" applyProtection="1">
      <alignment horizontal="right" vertical="center" wrapText="1"/>
      <protection/>
    </xf>
    <xf numFmtId="3" fontId="21" fillId="0" borderId="43" xfId="0" applyNumberFormat="1" applyFont="1" applyBorder="1" applyAlignment="1" applyProtection="1">
      <alignment horizontal="right" vertical="center" wrapText="1"/>
      <protection/>
    </xf>
    <xf numFmtId="3" fontId="21" fillId="0" borderId="24" xfId="0" applyNumberFormat="1" applyFont="1" applyBorder="1" applyAlignment="1" applyProtection="1">
      <alignment horizontal="right" vertical="center" wrapText="1"/>
      <protection/>
    </xf>
    <xf numFmtId="3" fontId="21" fillId="0" borderId="28" xfId="0" applyNumberFormat="1" applyFont="1" applyBorder="1" applyAlignment="1" applyProtection="1" quotePrefix="1">
      <alignment horizontal="right" vertical="center" wrapText="1"/>
      <protection/>
    </xf>
    <xf numFmtId="3" fontId="21" fillId="0" borderId="53" xfId="0" applyNumberFormat="1" applyFont="1" applyBorder="1" applyAlignment="1" applyProtection="1" quotePrefix="1">
      <alignment horizontal="right" vertical="center" wrapText="1"/>
      <protection/>
    </xf>
    <xf numFmtId="3" fontId="21" fillId="0" borderId="43" xfId="0" applyNumberFormat="1" applyFont="1" applyBorder="1" applyAlignment="1" applyProtection="1" quotePrefix="1">
      <alignment horizontal="right" vertical="center" wrapText="1"/>
      <protection/>
    </xf>
    <xf numFmtId="3" fontId="21" fillId="0" borderId="24" xfId="0" applyNumberFormat="1" applyFont="1" applyBorder="1" applyAlignment="1" applyProtection="1" quotePrefix="1">
      <alignment horizontal="right" vertical="center" wrapText="1"/>
      <protection/>
    </xf>
    <xf numFmtId="3" fontId="17" fillId="0" borderId="32" xfId="0" applyNumberFormat="1" applyFont="1" applyFill="1" applyBorder="1" applyAlignment="1" applyProtection="1">
      <alignment horizontal="right" vertical="center" wrapText="1"/>
      <protection/>
    </xf>
    <xf numFmtId="3" fontId="6" fillId="0" borderId="77" xfId="0" applyNumberFormat="1" applyFont="1" applyFill="1" applyBorder="1" applyAlignment="1">
      <alignment horizontal="center" vertical="center" wrapText="1"/>
    </xf>
    <xf numFmtId="3" fontId="6" fillId="0" borderId="56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0" fillId="0" borderId="77" xfId="0" applyNumberFormat="1" applyFill="1" applyBorder="1" applyAlignment="1">
      <alignment vertical="center" wrapText="1"/>
    </xf>
    <xf numFmtId="3" fontId="0" fillId="0" borderId="56" xfId="0" applyNumberFormat="1" applyFill="1" applyBorder="1" applyAlignment="1">
      <alignment vertical="center" wrapText="1"/>
    </xf>
    <xf numFmtId="3" fontId="0" fillId="0" borderId="19" xfId="0" applyNumberFormat="1" applyFill="1" applyBorder="1" applyAlignment="1">
      <alignment vertical="center" wrapText="1"/>
    </xf>
    <xf numFmtId="3" fontId="6" fillId="0" borderId="50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0" fillId="0" borderId="50" xfId="0" applyNumberFormat="1" applyFill="1" applyBorder="1" applyAlignment="1">
      <alignment vertical="center" wrapText="1"/>
    </xf>
    <xf numFmtId="3" fontId="0" fillId="0" borderId="55" xfId="0" applyNumberFormat="1" applyFill="1" applyBorder="1" applyAlignment="1">
      <alignment vertical="center" wrapText="1"/>
    </xf>
    <xf numFmtId="3" fontId="0" fillId="0" borderId="36" xfId="0" applyNumberFormat="1" applyFill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2" xfId="0" applyNumberFormat="1" applyFont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81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82" xfId="0" applyFill="1" applyBorder="1" applyAlignment="1">
      <alignment horizontal="center" wrapText="1"/>
    </xf>
    <xf numFmtId="49" fontId="28" fillId="0" borderId="29" xfId="0" applyNumberFormat="1" applyFont="1" applyBorder="1" applyAlignment="1">
      <alignment horizontal="center" vertical="top" wrapText="1"/>
    </xf>
    <xf numFmtId="49" fontId="28" fillId="0" borderId="82" xfId="0" applyNumberFormat="1" applyFont="1" applyBorder="1" applyAlignment="1">
      <alignment horizontal="center" vertical="top" wrapText="1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7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3" xfId="59" applyFont="1" applyFill="1" applyBorder="1" applyAlignment="1" applyProtection="1">
      <alignment horizontal="left" vertical="center" wrapText="1" indent="1"/>
      <protection/>
    </xf>
    <xf numFmtId="164" fontId="29" fillId="0" borderId="33" xfId="59" applyNumberFormat="1" applyFont="1" applyFill="1" applyBorder="1" applyAlignment="1" applyProtection="1">
      <alignment vertical="center"/>
      <protection locked="0"/>
    </xf>
    <xf numFmtId="164" fontId="29" fillId="0" borderId="20" xfId="59" applyNumberFormat="1" applyFont="1" applyFill="1" applyBorder="1" applyAlignment="1" applyProtection="1">
      <alignment vertical="center"/>
      <protection/>
    </xf>
    <xf numFmtId="0" fontId="29" fillId="0" borderId="22" xfId="59" applyFont="1" applyFill="1" applyBorder="1" applyAlignment="1" applyProtection="1">
      <alignment horizontal="left" vertical="center" wrapText="1" indent="1"/>
      <protection/>
    </xf>
    <xf numFmtId="164" fontId="29" fillId="0" borderId="22" xfId="59" applyNumberFormat="1" applyFont="1" applyFill="1" applyBorder="1" applyAlignment="1" applyProtection="1">
      <alignment vertical="center"/>
      <protection locked="0"/>
    </xf>
    <xf numFmtId="164" fontId="29" fillId="0" borderId="19" xfId="59" applyNumberFormat="1" applyFont="1" applyFill="1" applyBorder="1" applyAlignment="1" applyProtection="1">
      <alignment vertical="center"/>
      <protection/>
    </xf>
    <xf numFmtId="0" fontId="29" fillId="0" borderId="44" xfId="59" applyFont="1" applyFill="1" applyBorder="1" applyAlignment="1" applyProtection="1">
      <alignment horizontal="left" vertical="center" wrapText="1" indent="1"/>
      <protection/>
    </xf>
    <xf numFmtId="164" fontId="29" fillId="0" borderId="44" xfId="59" applyNumberFormat="1" applyFont="1" applyFill="1" applyBorder="1" applyAlignment="1" applyProtection="1">
      <alignment vertical="center"/>
      <protection locked="0"/>
    </xf>
    <xf numFmtId="164" fontId="29" fillId="0" borderId="34" xfId="59" applyNumberFormat="1" applyFont="1" applyFill="1" applyBorder="1" applyAlignment="1" applyProtection="1">
      <alignment vertical="center"/>
      <protection/>
    </xf>
    <xf numFmtId="0" fontId="29" fillId="0" borderId="22" xfId="59" applyFont="1" applyFill="1" applyBorder="1" applyAlignment="1" applyProtection="1">
      <alignment horizontal="left" vertical="center" indent="1"/>
      <protection/>
    </xf>
    <xf numFmtId="0" fontId="27" fillId="0" borderId="18" xfId="59" applyFont="1" applyFill="1" applyBorder="1" applyAlignment="1" applyProtection="1">
      <alignment horizontal="left" vertical="center" indent="1"/>
      <protection/>
    </xf>
    <xf numFmtId="164" fontId="27" fillId="0" borderId="18" xfId="59" applyNumberFormat="1" applyFont="1" applyFill="1" applyBorder="1" applyAlignment="1" applyProtection="1">
      <alignment vertical="center"/>
      <protection/>
    </xf>
    <xf numFmtId="164" fontId="27" fillId="0" borderId="24" xfId="59" applyNumberFormat="1" applyFont="1" applyFill="1" applyBorder="1" applyAlignment="1" applyProtection="1">
      <alignment vertical="center"/>
      <protection/>
    </xf>
    <xf numFmtId="0" fontId="29" fillId="0" borderId="44" xfId="59" applyFont="1" applyFill="1" applyBorder="1" applyAlignment="1" applyProtection="1">
      <alignment horizontal="left" vertical="center" indent="1"/>
      <protection/>
    </xf>
    <xf numFmtId="0" fontId="27" fillId="0" borderId="18" xfId="59" applyFont="1" applyFill="1" applyBorder="1" applyAlignment="1" applyProtection="1">
      <alignment horizontal="left" indent="1"/>
      <protection/>
    </xf>
    <xf numFmtId="164" fontId="27" fillId="0" borderId="18" xfId="59" applyNumberFormat="1" applyFont="1" applyFill="1" applyBorder="1" applyProtection="1">
      <alignment/>
      <protection/>
    </xf>
    <xf numFmtId="164" fontId="27" fillId="0" borderId="24" xfId="59" applyNumberFormat="1" applyFont="1" applyFill="1" applyBorder="1" applyProtection="1">
      <alignment/>
      <protection/>
    </xf>
    <xf numFmtId="0" fontId="17" fillId="0" borderId="14" xfId="0" applyFont="1" applyBorder="1" applyAlignment="1" applyProtection="1">
      <alignment horizontal="left" vertical="center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3" fontId="17" fillId="0" borderId="36" xfId="0" applyNumberFormat="1" applyFont="1" applyFill="1" applyBorder="1" applyAlignment="1" applyProtection="1">
      <alignment horizontal="right" vertical="center" indent="1"/>
      <protection locked="0"/>
    </xf>
    <xf numFmtId="0" fontId="17" fillId="0" borderId="49" xfId="0" applyFont="1" applyBorder="1" applyAlignment="1" applyProtection="1">
      <alignment horizontal="left" vertical="center" indent="1"/>
      <protection locked="0"/>
    </xf>
    <xf numFmtId="0" fontId="17" fillId="0" borderId="19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right" vertical="center" indent="1"/>
      <protection/>
    </xf>
    <xf numFmtId="0" fontId="17" fillId="0" borderId="36" xfId="0" applyFont="1" applyBorder="1" applyAlignment="1" applyProtection="1">
      <alignment horizontal="left" vertical="center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6" fillId="0" borderId="0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16" fillId="0" borderId="0" xfId="58" applyNumberFormat="1" applyFont="1" applyFill="1" applyBorder="1" applyAlignment="1" applyProtection="1">
      <alignment horizontal="left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6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9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37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16" xfId="58" applyFont="1" applyFill="1" applyBorder="1" applyAlignment="1" applyProtection="1">
      <alignment horizontal="left"/>
      <protection/>
    </xf>
    <xf numFmtId="0" fontId="7" fillId="0" borderId="18" xfId="58" applyFont="1" applyFill="1" applyBorder="1" applyAlignment="1" applyProtection="1">
      <alignment horizontal="left"/>
      <protection/>
    </xf>
    <xf numFmtId="0" fontId="17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73" xfId="0" applyFont="1" applyFill="1" applyBorder="1" applyAlignment="1" applyProtection="1">
      <alignment horizontal="left" indent="1"/>
      <protection/>
    </xf>
    <xf numFmtId="0" fontId="7" fillId="0" borderId="63" xfId="0" applyFont="1" applyFill="1" applyBorder="1" applyAlignment="1" applyProtection="1">
      <alignment horizontal="left" indent="1"/>
      <protection/>
    </xf>
    <xf numFmtId="0" fontId="17" fillId="0" borderId="37" xfId="0" applyFont="1" applyFill="1" applyBorder="1" applyAlignment="1" applyProtection="1">
      <alignment horizontal="right" indent="1"/>
      <protection locked="0"/>
    </xf>
    <xf numFmtId="0" fontId="17" fillId="0" borderId="49" xfId="0" applyFont="1" applyFill="1" applyBorder="1" applyAlignment="1" applyProtection="1">
      <alignment horizontal="right" indent="1"/>
      <protection locked="0"/>
    </xf>
    <xf numFmtId="0" fontId="17" fillId="0" borderId="23" xfId="0" applyFont="1" applyFill="1" applyBorder="1" applyAlignment="1" applyProtection="1">
      <alignment horizontal="right" indent="1"/>
      <protection locked="0"/>
    </xf>
    <xf numFmtId="0" fontId="17" fillId="0" borderId="2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right" indent="1"/>
      <protection/>
    </xf>
    <xf numFmtId="0" fontId="15" fillId="0" borderId="24" xfId="0" applyFont="1" applyFill="1" applyBorder="1" applyAlignment="1" applyProtection="1">
      <alignment horizontal="right" inden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5" xfId="0" applyFont="1" applyFill="1" applyBorder="1" applyAlignment="1" applyProtection="1">
      <alignment horizontal="left" indent="1"/>
      <protection locked="0"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17" fillId="0" borderId="73" xfId="0" applyFont="1" applyBorder="1" applyAlignment="1">
      <alignment horizontal="center" wrapText="1"/>
    </xf>
    <xf numFmtId="0" fontId="17" fillId="0" borderId="48" xfId="0" applyFont="1" applyBorder="1" applyAlignment="1">
      <alignment horizontal="center" wrapText="1"/>
    </xf>
    <xf numFmtId="0" fontId="15" fillId="0" borderId="53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6" fillId="0" borderId="78" xfId="0" applyFont="1" applyFill="1" applyBorder="1" applyAlignment="1" applyProtection="1">
      <alignment horizontal="center" vertical="center"/>
      <protection/>
    </xf>
    <xf numFmtId="0" fontId="2" fillId="0" borderId="61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16" fillId="0" borderId="47" xfId="58" applyNumberFormat="1" applyFont="1" applyFill="1" applyBorder="1" applyAlignment="1" applyProtection="1">
      <alignment horizontal="lef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83" xfId="0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84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0" fontId="16" fillId="0" borderId="73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30" fillId="0" borderId="43" xfId="59" applyFont="1" applyFill="1" applyBorder="1" applyAlignment="1" applyProtection="1">
      <alignment horizontal="left" vertical="center" indent="1"/>
      <protection/>
    </xf>
    <xf numFmtId="0" fontId="30" fillId="0" borderId="73" xfId="59" applyFont="1" applyFill="1" applyBorder="1" applyAlignment="1" applyProtection="1">
      <alignment horizontal="left" vertical="center" indent="1"/>
      <protection/>
    </xf>
    <xf numFmtId="0" fontId="30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63" xfId="0" applyFont="1" applyBorder="1" applyAlignment="1" applyProtection="1">
      <alignment horizontal="left" vertical="center" indent="2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7"/>
  <sheetViews>
    <sheetView view="pageLayout" zoomScaleNormal="120" zoomScaleSheetLayoutView="100" workbookViewId="0" topLeftCell="B58">
      <selection activeCell="D10" sqref="D10"/>
    </sheetView>
  </sheetViews>
  <sheetFormatPr defaultColWidth="9.00390625" defaultRowHeight="12.75"/>
  <cols>
    <col min="1" max="1" width="9.50390625" style="326" customWidth="1"/>
    <col min="2" max="2" width="63.875" style="326" customWidth="1"/>
    <col min="3" max="3" width="16.875" style="327" customWidth="1"/>
    <col min="4" max="4" width="15.00390625" style="351" customWidth="1"/>
    <col min="5" max="6" width="14.50390625" style="351" customWidth="1"/>
    <col min="7" max="16384" width="9.375" style="351" customWidth="1"/>
  </cols>
  <sheetData>
    <row r="1" spans="1:6" ht="15.75" customHeight="1">
      <c r="A1" s="724" t="s">
        <v>15</v>
      </c>
      <c r="B1" s="724"/>
      <c r="C1" s="724"/>
      <c r="D1" s="725"/>
      <c r="E1" s="725"/>
      <c r="F1" s="725"/>
    </row>
    <row r="2" spans="1:3" ht="15.75" customHeight="1" thickBot="1">
      <c r="A2" s="726" t="s">
        <v>156</v>
      </c>
      <c r="B2" s="726"/>
      <c r="C2" s="413" t="s">
        <v>234</v>
      </c>
    </row>
    <row r="3" spans="1:6" ht="51" customHeight="1" thickBot="1">
      <c r="A3" s="14" t="s">
        <v>70</v>
      </c>
      <c r="B3" s="15" t="s">
        <v>17</v>
      </c>
      <c r="C3" s="412" t="s">
        <v>563</v>
      </c>
      <c r="D3" s="454" t="s">
        <v>558</v>
      </c>
      <c r="E3" s="449" t="s">
        <v>559</v>
      </c>
      <c r="F3" s="449" t="s">
        <v>560</v>
      </c>
    </row>
    <row r="4" spans="1:6" s="352" customFormat="1" ht="12" customHeight="1" thickBot="1">
      <c r="A4" s="414">
        <v>1</v>
      </c>
      <c r="B4" s="415">
        <v>2</v>
      </c>
      <c r="C4" s="416">
        <v>3</v>
      </c>
      <c r="D4" s="568">
        <v>4</v>
      </c>
      <c r="E4" s="569">
        <v>5</v>
      </c>
      <c r="F4" s="570"/>
    </row>
    <row r="5" spans="1:6" s="353" customFormat="1" ht="12" customHeight="1" thickBot="1">
      <c r="A5" s="12" t="s">
        <v>18</v>
      </c>
      <c r="B5" s="427" t="s">
        <v>262</v>
      </c>
      <c r="C5" s="575">
        <f>+C6+C7+C8+C9+C10+C11</f>
        <v>304432751</v>
      </c>
      <c r="D5" s="460">
        <f>+D6+D7+D8+D9+D10+D11</f>
        <v>225152951</v>
      </c>
      <c r="E5" s="460">
        <f>+E6+E7+E8+E9+E10+E11</f>
        <v>0</v>
      </c>
      <c r="F5" s="458">
        <f>+F6+F7+F8+F9+F10+F11</f>
        <v>79279800</v>
      </c>
    </row>
    <row r="6" spans="1:6" s="353" customFormat="1" ht="12" customHeight="1">
      <c r="A6" s="7" t="s">
        <v>101</v>
      </c>
      <c r="B6" s="424" t="s">
        <v>263</v>
      </c>
      <c r="C6" s="573">
        <f>SUM(D6:F6)</f>
        <v>137330193</v>
      </c>
      <c r="D6" s="435">
        <f>SUM('9. sz. mell'!D9)</f>
        <v>58050393</v>
      </c>
      <c r="E6" s="435">
        <f>SUM('9. sz. mell'!E9)</f>
        <v>0</v>
      </c>
      <c r="F6" s="574">
        <f>SUM('9. sz. mell'!F9)</f>
        <v>79279800</v>
      </c>
    </row>
    <row r="7" spans="1:6" s="353" customFormat="1" ht="12" customHeight="1">
      <c r="A7" s="6" t="s">
        <v>102</v>
      </c>
      <c r="B7" s="425" t="s">
        <v>264</v>
      </c>
      <c r="C7" s="571">
        <f aca="true" t="shared" si="0" ref="C7:C70">SUM(D7:F7)</f>
        <v>43634433</v>
      </c>
      <c r="D7" s="433">
        <f>SUM('9. sz. mell'!D10)</f>
        <v>43634433</v>
      </c>
      <c r="E7" s="433">
        <f>SUM('9. sz. mell'!E10)</f>
        <v>0</v>
      </c>
      <c r="F7" s="572">
        <f>SUM('9. sz. mell'!F10)</f>
        <v>0</v>
      </c>
    </row>
    <row r="8" spans="1:6" s="353" customFormat="1" ht="12" customHeight="1">
      <c r="A8" s="6" t="s">
        <v>103</v>
      </c>
      <c r="B8" s="425" t="s">
        <v>265</v>
      </c>
      <c r="C8" s="571">
        <f t="shared" si="0"/>
        <v>86197152</v>
      </c>
      <c r="D8" s="433">
        <f>SUM('9. sz. mell'!D11)</f>
        <v>86197152</v>
      </c>
      <c r="E8" s="433">
        <f>SUM('9. sz. mell'!E11)</f>
        <v>0</v>
      </c>
      <c r="F8" s="572">
        <f>SUM('9. sz. mell'!F11)</f>
        <v>0</v>
      </c>
    </row>
    <row r="9" spans="1:6" s="353" customFormat="1" ht="12" customHeight="1">
      <c r="A9" s="6" t="s">
        <v>104</v>
      </c>
      <c r="B9" s="425" t="s">
        <v>266</v>
      </c>
      <c r="C9" s="571">
        <f t="shared" si="0"/>
        <v>3008460</v>
      </c>
      <c r="D9" s="433">
        <f>SUM('9. sz. mell'!C12)</f>
        <v>3008460</v>
      </c>
      <c r="E9" s="433">
        <f>SUM('9. sz. mell'!E12)</f>
        <v>0</v>
      </c>
      <c r="F9" s="572">
        <f>SUM('9. sz. mell'!F12)</f>
        <v>0</v>
      </c>
    </row>
    <row r="10" spans="1:6" s="353" customFormat="1" ht="12" customHeight="1">
      <c r="A10" s="6" t="s">
        <v>153</v>
      </c>
      <c r="B10" s="425" t="s">
        <v>267</v>
      </c>
      <c r="C10" s="571">
        <f t="shared" si="0"/>
        <v>0</v>
      </c>
      <c r="D10" s="433">
        <f>SUM('9. sz. mell'!D13)</f>
        <v>0</v>
      </c>
      <c r="E10" s="433">
        <f>SUM('9. sz. mell'!E13)</f>
        <v>0</v>
      </c>
      <c r="F10" s="572">
        <f>SUM('9. sz. mell'!F13)</f>
        <v>0</v>
      </c>
    </row>
    <row r="11" spans="1:6" s="353" customFormat="1" ht="12" customHeight="1" thickBot="1">
      <c r="A11" s="8" t="s">
        <v>105</v>
      </c>
      <c r="B11" s="426" t="s">
        <v>268</v>
      </c>
      <c r="C11" s="576">
        <f t="shared" si="0"/>
        <v>34262513</v>
      </c>
      <c r="D11" s="434">
        <f>SUM('9. sz. mell'!D14)</f>
        <v>34262513</v>
      </c>
      <c r="E11" s="434">
        <f>SUM('9. sz. mell'!E14)</f>
        <v>0</v>
      </c>
      <c r="F11" s="577">
        <f>SUM('9. sz. mell'!F14)</f>
        <v>0</v>
      </c>
    </row>
    <row r="12" spans="1:6" s="353" customFormat="1" ht="12" customHeight="1" thickBot="1">
      <c r="A12" s="12" t="s">
        <v>19</v>
      </c>
      <c r="B12" s="417" t="s">
        <v>269</v>
      </c>
      <c r="C12" s="578">
        <f t="shared" si="0"/>
        <v>287538908</v>
      </c>
      <c r="D12" s="461">
        <f>SUM('9. sz. mell'!D15)</f>
        <v>269310721</v>
      </c>
      <c r="E12" s="461">
        <f>SUM('9. sz. mell'!E15)</f>
        <v>0</v>
      </c>
      <c r="F12" s="459">
        <f>SUM('9. sz. mell'!F15)</f>
        <v>18228187</v>
      </c>
    </row>
    <row r="13" spans="1:6" s="353" customFormat="1" ht="12" customHeight="1">
      <c r="A13" s="7" t="s">
        <v>107</v>
      </c>
      <c r="B13" s="424" t="s">
        <v>270</v>
      </c>
      <c r="C13" s="573">
        <f t="shared" si="0"/>
        <v>0</v>
      </c>
      <c r="D13" s="435">
        <f>SUM('9. sz. mell'!D16)</f>
        <v>0</v>
      </c>
      <c r="E13" s="435">
        <f>SUM('9. sz. mell'!E16)</f>
        <v>0</v>
      </c>
      <c r="F13" s="574">
        <f>SUM('9. sz. mell'!F16)</f>
        <v>0</v>
      </c>
    </row>
    <row r="14" spans="1:6" s="353" customFormat="1" ht="12" customHeight="1">
      <c r="A14" s="6" t="s">
        <v>108</v>
      </c>
      <c r="B14" s="425" t="s">
        <v>271</v>
      </c>
      <c r="C14" s="571">
        <f t="shared" si="0"/>
        <v>0</v>
      </c>
      <c r="D14" s="433">
        <f>SUM('9. sz. mell'!D17)</f>
        <v>0</v>
      </c>
      <c r="E14" s="433">
        <f>SUM('9. sz. mell'!E17)</f>
        <v>0</v>
      </c>
      <c r="F14" s="572">
        <f>SUM('9. sz. mell'!F17)</f>
        <v>0</v>
      </c>
    </row>
    <row r="15" spans="1:6" s="353" customFormat="1" ht="12" customHeight="1">
      <c r="A15" s="6" t="s">
        <v>109</v>
      </c>
      <c r="B15" s="425" t="s">
        <v>455</v>
      </c>
      <c r="C15" s="571">
        <f t="shared" si="0"/>
        <v>0</v>
      </c>
      <c r="D15" s="433">
        <f>SUM('9. sz. mell'!D18)</f>
        <v>0</v>
      </c>
      <c r="E15" s="433">
        <f>SUM('9. sz. mell'!E18)</f>
        <v>0</v>
      </c>
      <c r="F15" s="572">
        <f>SUM('9. sz. mell'!F18)</f>
        <v>0</v>
      </c>
    </row>
    <row r="16" spans="1:6" s="353" customFormat="1" ht="12" customHeight="1">
      <c r="A16" s="6" t="s">
        <v>110</v>
      </c>
      <c r="B16" s="425" t="s">
        <v>456</v>
      </c>
      <c r="C16" s="571">
        <f t="shared" si="0"/>
        <v>0</v>
      </c>
      <c r="D16" s="433">
        <f>SUM('9. sz. mell'!D19)</f>
        <v>0</v>
      </c>
      <c r="E16" s="433">
        <f>SUM('9. sz. mell'!E19)</f>
        <v>0</v>
      </c>
      <c r="F16" s="572">
        <f>SUM('9. sz. mell'!F19)</f>
        <v>0</v>
      </c>
    </row>
    <row r="17" spans="1:6" s="353" customFormat="1" ht="12" customHeight="1">
      <c r="A17" s="6" t="s">
        <v>111</v>
      </c>
      <c r="B17" s="425" t="s">
        <v>272</v>
      </c>
      <c r="C17" s="571">
        <f t="shared" si="0"/>
        <v>287538908</v>
      </c>
      <c r="D17" s="433">
        <f>SUM('9. sz. mell'!D20)</f>
        <v>269310721</v>
      </c>
      <c r="E17" s="433">
        <f>SUM('9. sz. mell'!E20)</f>
        <v>0</v>
      </c>
      <c r="F17" s="572">
        <f>SUM('9. sz. mell'!F20)</f>
        <v>18228187</v>
      </c>
    </row>
    <row r="18" spans="1:6" s="353" customFormat="1" ht="12" customHeight="1" thickBot="1">
      <c r="A18" s="8" t="s">
        <v>120</v>
      </c>
      <c r="B18" s="426" t="s">
        <v>273</v>
      </c>
      <c r="C18" s="576">
        <f t="shared" si="0"/>
        <v>0</v>
      </c>
      <c r="D18" s="434">
        <f>SUM('9. sz. mell'!D21)</f>
        <v>0</v>
      </c>
      <c r="E18" s="434">
        <f>SUM('9. sz. mell'!E21)</f>
        <v>0</v>
      </c>
      <c r="F18" s="577">
        <f>SUM('9. sz. mell'!F21)</f>
        <v>0</v>
      </c>
    </row>
    <row r="19" spans="1:6" s="353" customFormat="1" ht="21" customHeight="1" thickBot="1">
      <c r="A19" s="12" t="s">
        <v>20</v>
      </c>
      <c r="B19" s="427" t="s">
        <v>274</v>
      </c>
      <c r="C19" s="578">
        <f t="shared" si="0"/>
        <v>50000000</v>
      </c>
      <c r="D19" s="461">
        <f>SUM('9. sz. mell'!D22)</f>
        <v>50000000</v>
      </c>
      <c r="E19" s="461">
        <f>SUM('9. sz. mell'!E22)</f>
        <v>0</v>
      </c>
      <c r="F19" s="459">
        <f>SUM('9. sz. mell'!F22)</f>
        <v>0</v>
      </c>
    </row>
    <row r="20" spans="1:6" s="353" customFormat="1" ht="12" customHeight="1">
      <c r="A20" s="7" t="s">
        <v>90</v>
      </c>
      <c r="B20" s="424" t="s">
        <v>275</v>
      </c>
      <c r="C20" s="573">
        <f t="shared" si="0"/>
        <v>0</v>
      </c>
      <c r="D20" s="435">
        <f>SUM('9. sz. mell'!D23)</f>
        <v>0</v>
      </c>
      <c r="E20" s="435">
        <f>SUM('9. sz. mell'!E23)</f>
        <v>0</v>
      </c>
      <c r="F20" s="574">
        <f>SUM('9. sz. mell'!F23)</f>
        <v>0</v>
      </c>
    </row>
    <row r="21" spans="1:6" s="353" customFormat="1" ht="12" customHeight="1">
      <c r="A21" s="6" t="s">
        <v>91</v>
      </c>
      <c r="B21" s="425" t="s">
        <v>276</v>
      </c>
      <c r="C21" s="571">
        <f t="shared" si="0"/>
        <v>0</v>
      </c>
      <c r="D21" s="433">
        <f>SUM('9. sz. mell'!D24)</f>
        <v>0</v>
      </c>
      <c r="E21" s="433">
        <f>SUM('9. sz. mell'!E24)</f>
        <v>0</v>
      </c>
      <c r="F21" s="572">
        <f>SUM('9. sz. mell'!F24)</f>
        <v>0</v>
      </c>
    </row>
    <row r="22" spans="1:6" s="353" customFormat="1" ht="12" customHeight="1">
      <c r="A22" s="6" t="s">
        <v>92</v>
      </c>
      <c r="B22" s="425" t="s">
        <v>457</v>
      </c>
      <c r="C22" s="571">
        <f t="shared" si="0"/>
        <v>0</v>
      </c>
      <c r="D22" s="433">
        <f>SUM('9. sz. mell'!D25)</f>
        <v>0</v>
      </c>
      <c r="E22" s="433">
        <f>SUM('9. sz. mell'!E25)</f>
        <v>0</v>
      </c>
      <c r="F22" s="572">
        <f>SUM('9. sz. mell'!F25)</f>
        <v>0</v>
      </c>
    </row>
    <row r="23" spans="1:6" s="353" customFormat="1" ht="12" customHeight="1">
      <c r="A23" s="6" t="s">
        <v>93</v>
      </c>
      <c r="B23" s="425" t="s">
        <v>458</v>
      </c>
      <c r="C23" s="571">
        <f t="shared" si="0"/>
        <v>0</v>
      </c>
      <c r="D23" s="433">
        <f>SUM('9. sz. mell'!D26)</f>
        <v>0</v>
      </c>
      <c r="E23" s="433">
        <f>SUM('9. sz. mell'!E26)</f>
        <v>0</v>
      </c>
      <c r="F23" s="572">
        <f>SUM('9. sz. mell'!F26)</f>
        <v>0</v>
      </c>
    </row>
    <row r="24" spans="1:6" s="353" customFormat="1" ht="12" customHeight="1">
      <c r="A24" s="6" t="s">
        <v>174</v>
      </c>
      <c r="B24" s="425" t="s">
        <v>277</v>
      </c>
      <c r="C24" s="571">
        <f t="shared" si="0"/>
        <v>50000000</v>
      </c>
      <c r="D24" s="433">
        <f>SUM('9. sz. mell'!D27)</f>
        <v>50000000</v>
      </c>
      <c r="E24" s="433">
        <f>SUM('9. sz. mell'!E27)</f>
        <v>0</v>
      </c>
      <c r="F24" s="572">
        <f>SUM('9. sz. mell'!F27)</f>
        <v>0</v>
      </c>
    </row>
    <row r="25" spans="1:6" s="353" customFormat="1" ht="12" customHeight="1" thickBot="1">
      <c r="A25" s="8" t="s">
        <v>175</v>
      </c>
      <c r="B25" s="426" t="s">
        <v>278</v>
      </c>
      <c r="C25" s="576">
        <f t="shared" si="0"/>
        <v>0</v>
      </c>
      <c r="D25" s="434">
        <f>SUM('9. sz. mell'!D28)</f>
        <v>0</v>
      </c>
      <c r="E25" s="434">
        <f>SUM('9. sz. mell'!E28)</f>
        <v>0</v>
      </c>
      <c r="F25" s="577">
        <f>SUM('9. sz. mell'!F28)</f>
        <v>0</v>
      </c>
    </row>
    <row r="26" spans="1:6" s="353" customFormat="1" ht="12" customHeight="1" thickBot="1">
      <c r="A26" s="12" t="s">
        <v>176</v>
      </c>
      <c r="B26" s="427" t="s">
        <v>279</v>
      </c>
      <c r="C26" s="578">
        <f t="shared" si="0"/>
        <v>20757176</v>
      </c>
      <c r="D26" s="461">
        <f>SUM('9. sz. mell'!D29)</f>
        <v>20757176</v>
      </c>
      <c r="E26" s="461">
        <f>SUM('9. sz. mell'!E29)</f>
        <v>0</v>
      </c>
      <c r="F26" s="459">
        <f>SUM('9. sz. mell'!F29)</f>
        <v>0</v>
      </c>
    </row>
    <row r="27" spans="1:6" s="353" customFormat="1" ht="12" customHeight="1">
      <c r="A27" s="7" t="s">
        <v>280</v>
      </c>
      <c r="B27" s="424" t="s">
        <v>286</v>
      </c>
      <c r="C27" s="573">
        <f t="shared" si="0"/>
        <v>15564727</v>
      </c>
      <c r="D27" s="435">
        <f>SUM('9. sz. mell'!D30)</f>
        <v>15564727</v>
      </c>
      <c r="E27" s="435">
        <f>SUM('9. sz. mell'!E30)</f>
        <v>0</v>
      </c>
      <c r="F27" s="574">
        <f>SUM('9. sz. mell'!F30)</f>
        <v>0</v>
      </c>
    </row>
    <row r="28" spans="1:6" s="353" customFormat="1" ht="12" customHeight="1">
      <c r="A28" s="6" t="s">
        <v>281</v>
      </c>
      <c r="B28" s="425" t="s">
        <v>287</v>
      </c>
      <c r="C28" s="571">
        <f t="shared" si="0"/>
        <v>6027860</v>
      </c>
      <c r="D28" s="433">
        <f>SUM('9. sz. mell'!D31)</f>
        <v>6027860</v>
      </c>
      <c r="E28" s="433">
        <f>SUM('9. sz. mell'!E31)</f>
        <v>0</v>
      </c>
      <c r="F28" s="572">
        <f>SUM('9. sz. mell'!F31)</f>
        <v>0</v>
      </c>
    </row>
    <row r="29" spans="1:6" s="353" customFormat="1" ht="12" customHeight="1">
      <c r="A29" s="6" t="s">
        <v>282</v>
      </c>
      <c r="B29" s="425" t="s">
        <v>288</v>
      </c>
      <c r="C29" s="571">
        <f t="shared" si="0"/>
        <v>9536867</v>
      </c>
      <c r="D29" s="433">
        <f>SUM('9. sz. mell'!D32)</f>
        <v>9536867</v>
      </c>
      <c r="E29" s="433">
        <f>SUM('9. sz. mell'!E32)</f>
        <v>0</v>
      </c>
      <c r="F29" s="572">
        <f>SUM('9. sz. mell'!F32)</f>
        <v>0</v>
      </c>
    </row>
    <row r="30" spans="1:6" s="353" customFormat="1" ht="12" customHeight="1">
      <c r="A30" s="6" t="s">
        <v>283</v>
      </c>
      <c r="B30" s="425" t="s">
        <v>289</v>
      </c>
      <c r="C30" s="571">
        <f t="shared" si="0"/>
        <v>4371763</v>
      </c>
      <c r="D30" s="433">
        <f>SUM('9. sz. mell'!D33)</f>
        <v>4371763</v>
      </c>
      <c r="E30" s="433">
        <f>SUM('9. sz. mell'!E33)</f>
        <v>0</v>
      </c>
      <c r="F30" s="572">
        <f>SUM('9. sz. mell'!F33)</f>
        <v>0</v>
      </c>
    </row>
    <row r="31" spans="1:6" s="353" customFormat="1" ht="12" customHeight="1">
      <c r="A31" s="6" t="s">
        <v>284</v>
      </c>
      <c r="B31" s="425" t="s">
        <v>290</v>
      </c>
      <c r="C31" s="571">
        <f t="shared" si="0"/>
        <v>0</v>
      </c>
      <c r="D31" s="433">
        <f>SUM('9. sz. mell'!D34)</f>
        <v>0</v>
      </c>
      <c r="E31" s="433">
        <f>SUM('9. sz. mell'!E34)</f>
        <v>0</v>
      </c>
      <c r="F31" s="572">
        <f>SUM('9. sz. mell'!F34)</f>
        <v>0</v>
      </c>
    </row>
    <row r="32" spans="1:6" s="353" customFormat="1" ht="12" customHeight="1" thickBot="1">
      <c r="A32" s="8" t="s">
        <v>285</v>
      </c>
      <c r="B32" s="426" t="s">
        <v>291</v>
      </c>
      <c r="C32" s="576">
        <f t="shared" si="0"/>
        <v>820686</v>
      </c>
      <c r="D32" s="434">
        <f>SUM('9. sz. mell'!D35)</f>
        <v>820686</v>
      </c>
      <c r="E32" s="434">
        <f>SUM('9. sz. mell'!E35)</f>
        <v>0</v>
      </c>
      <c r="F32" s="577">
        <f>SUM('9. sz. mell'!F35)</f>
        <v>0</v>
      </c>
    </row>
    <row r="33" spans="1:6" s="353" customFormat="1" ht="12" customHeight="1" thickBot="1">
      <c r="A33" s="12" t="s">
        <v>22</v>
      </c>
      <c r="B33" s="427" t="s">
        <v>292</v>
      </c>
      <c r="C33" s="578">
        <f t="shared" si="0"/>
        <v>26289065</v>
      </c>
      <c r="D33" s="461">
        <f>SUM('9. sz. mell'!D36)</f>
        <v>26289065</v>
      </c>
      <c r="E33" s="461">
        <f>SUM('9. sz. mell'!E36)</f>
        <v>0</v>
      </c>
      <c r="F33" s="459">
        <f>SUM('9. sz. mell'!F36)</f>
        <v>0</v>
      </c>
    </row>
    <row r="34" spans="1:6" s="353" customFormat="1" ht="12" customHeight="1">
      <c r="A34" s="7" t="s">
        <v>94</v>
      </c>
      <c r="B34" s="424" t="s">
        <v>295</v>
      </c>
      <c r="C34" s="573">
        <f t="shared" si="0"/>
        <v>178838</v>
      </c>
      <c r="D34" s="435">
        <f>SUM('9. sz. mell'!D37)</f>
        <v>178838</v>
      </c>
      <c r="E34" s="435">
        <f>SUM('9. sz. mell'!E37)</f>
        <v>0</v>
      </c>
      <c r="F34" s="574">
        <f>SUM('9. sz. mell'!F37)</f>
        <v>0</v>
      </c>
    </row>
    <row r="35" spans="1:6" s="353" customFormat="1" ht="12" customHeight="1">
      <c r="A35" s="6" t="s">
        <v>95</v>
      </c>
      <c r="B35" s="425" t="s">
        <v>296</v>
      </c>
      <c r="C35" s="571">
        <f t="shared" si="0"/>
        <v>17162298</v>
      </c>
      <c r="D35" s="433">
        <f>SUM('9. sz. mell'!D38)</f>
        <v>17162298</v>
      </c>
      <c r="E35" s="433">
        <f>SUM('9. sz. mell'!E38)</f>
        <v>0</v>
      </c>
      <c r="F35" s="572">
        <f>SUM('9. sz. mell'!F38)</f>
        <v>0</v>
      </c>
    </row>
    <row r="36" spans="1:6" s="353" customFormat="1" ht="12" customHeight="1">
      <c r="A36" s="6" t="s">
        <v>96</v>
      </c>
      <c r="B36" s="425" t="s">
        <v>297</v>
      </c>
      <c r="C36" s="571">
        <f t="shared" si="0"/>
        <v>132000</v>
      </c>
      <c r="D36" s="433">
        <f>SUM('9. sz. mell'!D39)</f>
        <v>132000</v>
      </c>
      <c r="E36" s="433">
        <f>SUM('9. sz. mell'!E39)</f>
        <v>0</v>
      </c>
      <c r="F36" s="572">
        <f>SUM('9. sz. mell'!F39)</f>
        <v>0</v>
      </c>
    </row>
    <row r="37" spans="1:6" s="353" customFormat="1" ht="12" customHeight="1">
      <c r="A37" s="6" t="s">
        <v>178</v>
      </c>
      <c r="B37" s="425" t="s">
        <v>298</v>
      </c>
      <c r="C37" s="571">
        <f t="shared" si="0"/>
        <v>0</v>
      </c>
      <c r="D37" s="433">
        <f>SUM('9. sz. mell'!D40)</f>
        <v>0</v>
      </c>
      <c r="E37" s="433">
        <f>SUM('9. sz. mell'!E40)</f>
        <v>0</v>
      </c>
      <c r="F37" s="572">
        <f>SUM('9. sz. mell'!F40)</f>
        <v>0</v>
      </c>
    </row>
    <row r="38" spans="1:6" s="353" customFormat="1" ht="12" customHeight="1">
      <c r="A38" s="6" t="s">
        <v>179</v>
      </c>
      <c r="B38" s="425" t="s">
        <v>299</v>
      </c>
      <c r="C38" s="571">
        <f t="shared" si="0"/>
        <v>8314167</v>
      </c>
      <c r="D38" s="433">
        <f>SUM('9. sz. mell'!D41)</f>
        <v>8314167</v>
      </c>
      <c r="E38" s="433">
        <f>SUM('9. sz. mell'!E41)</f>
        <v>0</v>
      </c>
      <c r="F38" s="572">
        <f>SUM('9. sz. mell'!F41)</f>
        <v>0</v>
      </c>
    </row>
    <row r="39" spans="1:6" s="353" customFormat="1" ht="12" customHeight="1">
      <c r="A39" s="6" t="s">
        <v>180</v>
      </c>
      <c r="B39" s="425" t="s">
        <v>300</v>
      </c>
      <c r="C39" s="571">
        <f t="shared" si="0"/>
        <v>501762</v>
      </c>
      <c r="D39" s="433">
        <f>SUM('9. sz. mell'!D42)</f>
        <v>501762</v>
      </c>
      <c r="E39" s="433">
        <f>SUM('9. sz. mell'!E42)</f>
        <v>0</v>
      </c>
      <c r="F39" s="572">
        <f>SUM('9. sz. mell'!F42)</f>
        <v>0</v>
      </c>
    </row>
    <row r="40" spans="1:6" s="353" customFormat="1" ht="12" customHeight="1">
      <c r="A40" s="6" t="s">
        <v>181</v>
      </c>
      <c r="B40" s="425" t="s">
        <v>301</v>
      </c>
      <c r="C40" s="571">
        <f t="shared" si="0"/>
        <v>0</v>
      </c>
      <c r="D40" s="433">
        <f>SUM('9. sz. mell'!D43)</f>
        <v>0</v>
      </c>
      <c r="E40" s="433">
        <f>SUM('9. sz. mell'!E43)</f>
        <v>0</v>
      </c>
      <c r="F40" s="572">
        <f>SUM('9. sz. mell'!F43)</f>
        <v>0</v>
      </c>
    </row>
    <row r="41" spans="1:6" s="353" customFormat="1" ht="12" customHeight="1">
      <c r="A41" s="6" t="s">
        <v>182</v>
      </c>
      <c r="B41" s="425" t="s">
        <v>302</v>
      </c>
      <c r="C41" s="571">
        <f t="shared" si="0"/>
        <v>0</v>
      </c>
      <c r="D41" s="433">
        <f>SUM('9. sz. mell'!D44)</f>
        <v>0</v>
      </c>
      <c r="E41" s="433">
        <f>SUM('9. sz. mell'!E44)</f>
        <v>0</v>
      </c>
      <c r="F41" s="572">
        <f>SUM('9. sz. mell'!F44)</f>
        <v>0</v>
      </c>
    </row>
    <row r="42" spans="1:6" s="353" customFormat="1" ht="12" customHeight="1">
      <c r="A42" s="6" t="s">
        <v>293</v>
      </c>
      <c r="B42" s="425" t="s">
        <v>303</v>
      </c>
      <c r="C42" s="571">
        <f t="shared" si="0"/>
        <v>0</v>
      </c>
      <c r="D42" s="433">
        <f>SUM('9. sz. mell'!D45)</f>
        <v>0</v>
      </c>
      <c r="E42" s="433">
        <f>SUM('9. sz. mell'!E45)</f>
        <v>0</v>
      </c>
      <c r="F42" s="572">
        <f>SUM('9. sz. mell'!F45)</f>
        <v>0</v>
      </c>
    </row>
    <row r="43" spans="1:6" s="353" customFormat="1" ht="12" customHeight="1" thickBot="1">
      <c r="A43" s="8" t="s">
        <v>294</v>
      </c>
      <c r="B43" s="426" t="s">
        <v>304</v>
      </c>
      <c r="C43" s="576">
        <f t="shared" si="0"/>
        <v>0</v>
      </c>
      <c r="D43" s="434">
        <f>SUM('9. sz. mell'!D46)</f>
        <v>0</v>
      </c>
      <c r="E43" s="434">
        <f>SUM('9. sz. mell'!E46)</f>
        <v>0</v>
      </c>
      <c r="F43" s="577">
        <f>SUM('9. sz. mell'!F46)</f>
        <v>0</v>
      </c>
    </row>
    <row r="44" spans="1:6" s="353" customFormat="1" ht="12" customHeight="1" thickBot="1">
      <c r="A44" s="12" t="s">
        <v>23</v>
      </c>
      <c r="B44" s="427" t="s">
        <v>305</v>
      </c>
      <c r="C44" s="578">
        <f t="shared" si="0"/>
        <v>0</v>
      </c>
      <c r="D44" s="461">
        <f>SUM('9. sz. mell'!D47)</f>
        <v>0</v>
      </c>
      <c r="E44" s="461">
        <f>SUM('9. sz. mell'!E47)</f>
        <v>0</v>
      </c>
      <c r="F44" s="459">
        <f>SUM('9. sz. mell'!F47)</f>
        <v>0</v>
      </c>
    </row>
    <row r="45" spans="1:6" s="353" customFormat="1" ht="12" customHeight="1">
      <c r="A45" s="7" t="s">
        <v>97</v>
      </c>
      <c r="B45" s="424" t="s">
        <v>309</v>
      </c>
      <c r="C45" s="573">
        <f t="shared" si="0"/>
        <v>0</v>
      </c>
      <c r="D45" s="435">
        <f>SUM('9. sz. mell'!D48)</f>
        <v>0</v>
      </c>
      <c r="E45" s="435">
        <f>SUM('9. sz. mell'!E48)</f>
        <v>0</v>
      </c>
      <c r="F45" s="574">
        <f>SUM('9. sz. mell'!F48)</f>
        <v>0</v>
      </c>
    </row>
    <row r="46" spans="1:6" s="353" customFormat="1" ht="12" customHeight="1">
      <c r="A46" s="6" t="s">
        <v>98</v>
      </c>
      <c r="B46" s="425" t="s">
        <v>310</v>
      </c>
      <c r="C46" s="571">
        <f t="shared" si="0"/>
        <v>0</v>
      </c>
      <c r="D46" s="433">
        <f>SUM('9. sz. mell'!D49)</f>
        <v>0</v>
      </c>
      <c r="E46" s="433">
        <f>SUM('9. sz. mell'!E49)</f>
        <v>0</v>
      </c>
      <c r="F46" s="572">
        <f>SUM('9. sz. mell'!F49)</f>
        <v>0</v>
      </c>
    </row>
    <row r="47" spans="1:6" s="353" customFormat="1" ht="12" customHeight="1">
      <c r="A47" s="6" t="s">
        <v>306</v>
      </c>
      <c r="B47" s="425" t="s">
        <v>311</v>
      </c>
      <c r="C47" s="571">
        <f t="shared" si="0"/>
        <v>0</v>
      </c>
      <c r="D47" s="433">
        <f>SUM('9. sz. mell'!D50)</f>
        <v>0</v>
      </c>
      <c r="E47" s="433">
        <f>SUM('9. sz. mell'!E50)</f>
        <v>0</v>
      </c>
      <c r="F47" s="572">
        <f>SUM('9. sz. mell'!F50)</f>
        <v>0</v>
      </c>
    </row>
    <row r="48" spans="1:6" s="353" customFormat="1" ht="12" customHeight="1">
      <c r="A48" s="6" t="s">
        <v>307</v>
      </c>
      <c r="B48" s="425" t="s">
        <v>312</v>
      </c>
      <c r="C48" s="571">
        <f t="shared" si="0"/>
        <v>0</v>
      </c>
      <c r="D48" s="433">
        <f>SUM('9. sz. mell'!D51)</f>
        <v>0</v>
      </c>
      <c r="E48" s="433">
        <f>SUM('9. sz. mell'!E51)</f>
        <v>0</v>
      </c>
      <c r="F48" s="572">
        <f>SUM('9. sz. mell'!F51)</f>
        <v>0</v>
      </c>
    </row>
    <row r="49" spans="1:6" s="353" customFormat="1" ht="12" customHeight="1" thickBot="1">
      <c r="A49" s="8" t="s">
        <v>308</v>
      </c>
      <c r="B49" s="426" t="s">
        <v>313</v>
      </c>
      <c r="C49" s="576">
        <f t="shared" si="0"/>
        <v>0</v>
      </c>
      <c r="D49" s="434">
        <f>SUM('9. sz. mell'!D52)</f>
        <v>0</v>
      </c>
      <c r="E49" s="434">
        <f>SUM('9. sz. mell'!E52)</f>
        <v>0</v>
      </c>
      <c r="F49" s="577">
        <f>SUM('9. sz. mell'!F52)</f>
        <v>0</v>
      </c>
    </row>
    <row r="50" spans="1:6" s="353" customFormat="1" ht="12" customHeight="1" thickBot="1">
      <c r="A50" s="12" t="s">
        <v>183</v>
      </c>
      <c r="B50" s="427" t="s">
        <v>314</v>
      </c>
      <c r="C50" s="578">
        <f t="shared" si="0"/>
        <v>36000</v>
      </c>
      <c r="D50" s="461">
        <f>SUM('9. sz. mell'!D53)</f>
        <v>36000</v>
      </c>
      <c r="E50" s="461">
        <f>SUM('9. sz. mell'!E53)</f>
        <v>0</v>
      </c>
      <c r="F50" s="459">
        <f>SUM('9. sz. mell'!F53)</f>
        <v>0</v>
      </c>
    </row>
    <row r="51" spans="1:6" s="353" customFormat="1" ht="12" customHeight="1">
      <c r="A51" s="7" t="s">
        <v>99</v>
      </c>
      <c r="B51" s="424" t="s">
        <v>315</v>
      </c>
      <c r="C51" s="573">
        <f t="shared" si="0"/>
        <v>0</v>
      </c>
      <c r="D51" s="435">
        <f>SUM('9. sz. mell'!D54)</f>
        <v>0</v>
      </c>
      <c r="E51" s="435">
        <f>SUM('9. sz. mell'!E54)</f>
        <v>0</v>
      </c>
      <c r="F51" s="574">
        <f>SUM('9. sz. mell'!F54)</f>
        <v>0</v>
      </c>
    </row>
    <row r="52" spans="1:6" s="353" customFormat="1" ht="12" customHeight="1">
      <c r="A52" s="6" t="s">
        <v>100</v>
      </c>
      <c r="B52" s="425" t="s">
        <v>459</v>
      </c>
      <c r="C52" s="571">
        <f t="shared" si="0"/>
        <v>0</v>
      </c>
      <c r="D52" s="433">
        <f>SUM('9. sz. mell'!D55)</f>
        <v>0</v>
      </c>
      <c r="E52" s="433">
        <f>SUM('9. sz. mell'!E55)</f>
        <v>0</v>
      </c>
      <c r="F52" s="572">
        <f>SUM('9. sz. mell'!F55)</f>
        <v>0</v>
      </c>
    </row>
    <row r="53" spans="1:6" s="353" customFormat="1" ht="12" customHeight="1">
      <c r="A53" s="6" t="s">
        <v>318</v>
      </c>
      <c r="B53" s="425" t="s">
        <v>316</v>
      </c>
      <c r="C53" s="571">
        <f t="shared" si="0"/>
        <v>36000</v>
      </c>
      <c r="D53" s="433">
        <f>SUM('9. sz. mell'!D56)</f>
        <v>36000</v>
      </c>
      <c r="E53" s="433">
        <f>SUM('9. sz. mell'!E56)</f>
        <v>0</v>
      </c>
      <c r="F53" s="572">
        <f>SUM('9. sz. mell'!F56)</f>
        <v>0</v>
      </c>
    </row>
    <row r="54" spans="1:6" s="353" customFormat="1" ht="12" customHeight="1" thickBot="1">
      <c r="A54" s="8" t="s">
        <v>319</v>
      </c>
      <c r="B54" s="426" t="s">
        <v>317</v>
      </c>
      <c r="C54" s="576">
        <f t="shared" si="0"/>
        <v>0</v>
      </c>
      <c r="D54" s="434">
        <f>SUM('9. sz. mell'!D57)</f>
        <v>0</v>
      </c>
      <c r="E54" s="434">
        <f>SUM('9. sz. mell'!E57)</f>
        <v>0</v>
      </c>
      <c r="F54" s="577">
        <f>SUM('9. sz. mell'!F57)</f>
        <v>0</v>
      </c>
    </row>
    <row r="55" spans="1:6" s="353" customFormat="1" ht="12" customHeight="1" thickBot="1">
      <c r="A55" s="12" t="s">
        <v>25</v>
      </c>
      <c r="B55" s="417" t="s">
        <v>320</v>
      </c>
      <c r="C55" s="578">
        <f t="shared" si="0"/>
        <v>0</v>
      </c>
      <c r="D55" s="461">
        <f>SUM('9. sz. mell'!D58)</f>
        <v>0</v>
      </c>
      <c r="E55" s="461">
        <f>SUM('9. sz. mell'!E58)</f>
        <v>0</v>
      </c>
      <c r="F55" s="459">
        <f>SUM('9. sz. mell'!F58)</f>
        <v>0</v>
      </c>
    </row>
    <row r="56" spans="1:6" s="353" customFormat="1" ht="12" customHeight="1">
      <c r="A56" s="7" t="s">
        <v>184</v>
      </c>
      <c r="B56" s="424" t="s">
        <v>322</v>
      </c>
      <c r="C56" s="573">
        <f t="shared" si="0"/>
        <v>0</v>
      </c>
      <c r="D56" s="435">
        <f>SUM('9. sz. mell'!D59)</f>
        <v>0</v>
      </c>
      <c r="E56" s="435">
        <f>SUM('9. sz. mell'!E59)</f>
        <v>0</v>
      </c>
      <c r="F56" s="574">
        <f>SUM('9. sz. mell'!F59)</f>
        <v>0</v>
      </c>
    </row>
    <row r="57" spans="1:6" s="353" customFormat="1" ht="12" customHeight="1">
      <c r="A57" s="6" t="s">
        <v>185</v>
      </c>
      <c r="B57" s="425" t="s">
        <v>460</v>
      </c>
      <c r="C57" s="571">
        <f t="shared" si="0"/>
        <v>0</v>
      </c>
      <c r="D57" s="433">
        <f>SUM('9. sz. mell'!D60)</f>
        <v>0</v>
      </c>
      <c r="E57" s="433">
        <f>SUM('9. sz. mell'!E60)</f>
        <v>0</v>
      </c>
      <c r="F57" s="572">
        <f>SUM('9. sz. mell'!F60)</f>
        <v>0</v>
      </c>
    </row>
    <row r="58" spans="1:6" s="353" customFormat="1" ht="12" customHeight="1">
      <c r="A58" s="6" t="s">
        <v>235</v>
      </c>
      <c r="B58" s="425" t="s">
        <v>323</v>
      </c>
      <c r="C58" s="571">
        <f t="shared" si="0"/>
        <v>0</v>
      </c>
      <c r="D58" s="433">
        <f>SUM('9. sz. mell'!D61)</f>
        <v>0</v>
      </c>
      <c r="E58" s="433">
        <f>SUM('9. sz. mell'!E61)</f>
        <v>0</v>
      </c>
      <c r="F58" s="572">
        <f>SUM('9. sz. mell'!F61)</f>
        <v>0</v>
      </c>
    </row>
    <row r="59" spans="1:6" s="353" customFormat="1" ht="12" customHeight="1" thickBot="1">
      <c r="A59" s="8" t="s">
        <v>321</v>
      </c>
      <c r="B59" s="426" t="s">
        <v>324</v>
      </c>
      <c r="C59" s="576">
        <f t="shared" si="0"/>
        <v>0</v>
      </c>
      <c r="D59" s="434">
        <f>SUM('9. sz. mell'!D62)</f>
        <v>0</v>
      </c>
      <c r="E59" s="434">
        <f>SUM('9. sz. mell'!E62)</f>
        <v>0</v>
      </c>
      <c r="F59" s="577">
        <f>SUM('9. sz. mell'!F62)</f>
        <v>0</v>
      </c>
    </row>
    <row r="60" spans="1:6" s="353" customFormat="1" ht="12" customHeight="1" thickBot="1">
      <c r="A60" s="12" t="s">
        <v>26</v>
      </c>
      <c r="B60" s="427" t="s">
        <v>325</v>
      </c>
      <c r="C60" s="578">
        <f t="shared" si="0"/>
        <v>689053900</v>
      </c>
      <c r="D60" s="461">
        <f>SUM('9. sz. mell'!D63)</f>
        <v>591545913</v>
      </c>
      <c r="E60" s="461">
        <f>SUM('9. sz. mell'!E63)</f>
        <v>0</v>
      </c>
      <c r="F60" s="459">
        <f>SUM('9. sz. mell'!F63)</f>
        <v>97507987</v>
      </c>
    </row>
    <row r="61" spans="1:6" s="353" customFormat="1" ht="12" customHeight="1" thickBot="1">
      <c r="A61" s="354" t="s">
        <v>326</v>
      </c>
      <c r="B61" s="417" t="s">
        <v>327</v>
      </c>
      <c r="C61" s="578">
        <f t="shared" si="0"/>
        <v>0</v>
      </c>
      <c r="D61" s="461">
        <f>SUM('9. sz. mell'!D64)</f>
        <v>0</v>
      </c>
      <c r="E61" s="461">
        <f>SUM('9. sz. mell'!E64)</f>
        <v>0</v>
      </c>
      <c r="F61" s="459">
        <f>SUM('9. sz. mell'!F64)</f>
        <v>0</v>
      </c>
    </row>
    <row r="62" spans="1:6" s="353" customFormat="1" ht="12" customHeight="1">
      <c r="A62" s="7" t="s">
        <v>356</v>
      </c>
      <c r="B62" s="424" t="s">
        <v>328</v>
      </c>
      <c r="C62" s="573">
        <f t="shared" si="0"/>
        <v>0</v>
      </c>
      <c r="D62" s="435">
        <f>SUM('9. sz. mell'!D65)</f>
        <v>0</v>
      </c>
      <c r="E62" s="435">
        <f>SUM('9. sz. mell'!E65)</f>
        <v>0</v>
      </c>
      <c r="F62" s="574">
        <f>SUM('9. sz. mell'!F65)</f>
        <v>0</v>
      </c>
    </row>
    <row r="63" spans="1:6" s="353" customFormat="1" ht="12" customHeight="1">
      <c r="A63" s="6" t="s">
        <v>365</v>
      </c>
      <c r="B63" s="425" t="s">
        <v>329</v>
      </c>
      <c r="C63" s="571">
        <f t="shared" si="0"/>
        <v>0</v>
      </c>
      <c r="D63" s="433">
        <f>SUM('9. sz. mell'!D66)</f>
        <v>0</v>
      </c>
      <c r="E63" s="433">
        <f>SUM('9. sz. mell'!E66)</f>
        <v>0</v>
      </c>
      <c r="F63" s="572">
        <f>SUM('9. sz. mell'!F66)</f>
        <v>0</v>
      </c>
    </row>
    <row r="64" spans="1:6" s="353" customFormat="1" ht="12" customHeight="1" thickBot="1">
      <c r="A64" s="8" t="s">
        <v>366</v>
      </c>
      <c r="B64" s="428" t="s">
        <v>330</v>
      </c>
      <c r="C64" s="576">
        <f t="shared" si="0"/>
        <v>0</v>
      </c>
      <c r="D64" s="434">
        <f>SUM('9. sz. mell'!D67)</f>
        <v>0</v>
      </c>
      <c r="E64" s="434">
        <f>SUM('9. sz. mell'!E67)</f>
        <v>0</v>
      </c>
      <c r="F64" s="577">
        <f>SUM('9. sz. mell'!F67)</f>
        <v>0</v>
      </c>
    </row>
    <row r="65" spans="1:6" s="353" customFormat="1" ht="12" customHeight="1" thickBot="1">
      <c r="A65" s="354" t="s">
        <v>331</v>
      </c>
      <c r="B65" s="417" t="s">
        <v>332</v>
      </c>
      <c r="C65" s="578">
        <f t="shared" si="0"/>
        <v>0</v>
      </c>
      <c r="D65" s="461">
        <f>SUM('9. sz. mell'!D68)</f>
        <v>0</v>
      </c>
      <c r="E65" s="461">
        <f>SUM('9. sz. mell'!E68)</f>
        <v>0</v>
      </c>
      <c r="F65" s="459">
        <f>SUM('9. sz. mell'!F68)</f>
        <v>0</v>
      </c>
    </row>
    <row r="66" spans="1:6" s="353" customFormat="1" ht="12" customHeight="1">
      <c r="A66" s="7" t="s">
        <v>154</v>
      </c>
      <c r="B66" s="424" t="s">
        <v>333</v>
      </c>
      <c r="C66" s="573">
        <f t="shared" si="0"/>
        <v>0</v>
      </c>
      <c r="D66" s="435">
        <f>SUM('9. sz. mell'!D69)</f>
        <v>0</v>
      </c>
      <c r="E66" s="435">
        <f>SUM('9. sz. mell'!E69)</f>
        <v>0</v>
      </c>
      <c r="F66" s="574">
        <f>SUM('9. sz. mell'!F69)</f>
        <v>0</v>
      </c>
    </row>
    <row r="67" spans="1:6" s="353" customFormat="1" ht="12" customHeight="1">
      <c r="A67" s="6" t="s">
        <v>155</v>
      </c>
      <c r="B67" s="425" t="s">
        <v>334</v>
      </c>
      <c r="C67" s="571">
        <f t="shared" si="0"/>
        <v>0</v>
      </c>
      <c r="D67" s="433">
        <f>SUM('9. sz. mell'!D70)</f>
        <v>0</v>
      </c>
      <c r="E67" s="433">
        <f>SUM('9. sz. mell'!E70)</f>
        <v>0</v>
      </c>
      <c r="F67" s="572">
        <f>SUM('9. sz. mell'!F70)</f>
        <v>0</v>
      </c>
    </row>
    <row r="68" spans="1:6" s="353" customFormat="1" ht="12" customHeight="1">
      <c r="A68" s="6" t="s">
        <v>357</v>
      </c>
      <c r="B68" s="425" t="s">
        <v>335</v>
      </c>
      <c r="C68" s="571">
        <f t="shared" si="0"/>
        <v>0</v>
      </c>
      <c r="D68" s="433">
        <f>SUM('9. sz. mell'!D71)</f>
        <v>0</v>
      </c>
      <c r="E68" s="433">
        <f>SUM('9. sz. mell'!E71)</f>
        <v>0</v>
      </c>
      <c r="F68" s="572">
        <f>SUM('9. sz. mell'!F71)</f>
        <v>0</v>
      </c>
    </row>
    <row r="69" spans="1:6" s="353" customFormat="1" ht="12" customHeight="1" thickBot="1">
      <c r="A69" s="8" t="s">
        <v>358</v>
      </c>
      <c r="B69" s="426" t="s">
        <v>336</v>
      </c>
      <c r="C69" s="576">
        <f t="shared" si="0"/>
        <v>0</v>
      </c>
      <c r="D69" s="434">
        <f>SUM('9. sz. mell'!D72)</f>
        <v>0</v>
      </c>
      <c r="E69" s="434">
        <f>SUM('9. sz. mell'!E72)</f>
        <v>0</v>
      </c>
      <c r="F69" s="577">
        <f>SUM('9. sz. mell'!F72)</f>
        <v>0</v>
      </c>
    </row>
    <row r="70" spans="1:6" s="353" customFormat="1" ht="12" customHeight="1" thickBot="1">
      <c r="A70" s="354" t="s">
        <v>337</v>
      </c>
      <c r="B70" s="417" t="s">
        <v>338</v>
      </c>
      <c r="C70" s="578">
        <f t="shared" si="0"/>
        <v>17429002</v>
      </c>
      <c r="D70" s="461">
        <f>SUM('9. sz. mell'!D73)</f>
        <v>17429002</v>
      </c>
      <c r="E70" s="461">
        <f>SUM('9. sz. mell'!E73)</f>
        <v>0</v>
      </c>
      <c r="F70" s="459">
        <f>SUM('9. sz. mell'!F73)</f>
        <v>0</v>
      </c>
    </row>
    <row r="71" spans="1:6" s="353" customFormat="1" ht="12" customHeight="1">
      <c r="A71" s="7" t="s">
        <v>359</v>
      </c>
      <c r="B71" s="424" t="s">
        <v>339</v>
      </c>
      <c r="C71" s="573">
        <f aca="true" t="shared" si="1" ref="C71:C82">SUM(D71:F71)</f>
        <v>17429002</v>
      </c>
      <c r="D71" s="435">
        <f>SUM('9. sz. mell'!D74)</f>
        <v>17429002</v>
      </c>
      <c r="E71" s="435">
        <f>SUM('9. sz. mell'!E74)</f>
        <v>0</v>
      </c>
      <c r="F71" s="574">
        <f>SUM('9. sz. mell'!F74)</f>
        <v>0</v>
      </c>
    </row>
    <row r="72" spans="1:6" s="353" customFormat="1" ht="12" customHeight="1" thickBot="1">
      <c r="A72" s="8" t="s">
        <v>360</v>
      </c>
      <c r="B72" s="426" t="s">
        <v>340</v>
      </c>
      <c r="C72" s="576">
        <f t="shared" si="1"/>
        <v>0</v>
      </c>
      <c r="D72" s="434">
        <f>SUM('9. sz. mell'!D75)</f>
        <v>0</v>
      </c>
      <c r="E72" s="434">
        <f>SUM('9. sz. mell'!E75)</f>
        <v>0</v>
      </c>
      <c r="F72" s="577">
        <f>SUM('9. sz. mell'!F75)</f>
        <v>0</v>
      </c>
    </row>
    <row r="73" spans="1:6" s="353" customFormat="1" ht="12" customHeight="1" thickBot="1">
      <c r="A73" s="354" t="s">
        <v>341</v>
      </c>
      <c r="B73" s="417" t="s">
        <v>342</v>
      </c>
      <c r="C73" s="578">
        <f t="shared" si="1"/>
        <v>190672008</v>
      </c>
      <c r="D73" s="461">
        <f>SUM('9. sz. mell'!D76)</f>
        <v>101697505</v>
      </c>
      <c r="E73" s="461">
        <f>SUM('9. sz. mell'!E76)</f>
        <v>0</v>
      </c>
      <c r="F73" s="459">
        <f>SUM('9. sz. mell'!F76)</f>
        <v>88974503</v>
      </c>
    </row>
    <row r="74" spans="1:6" s="353" customFormat="1" ht="12" customHeight="1">
      <c r="A74" s="7" t="s">
        <v>361</v>
      </c>
      <c r="B74" s="424" t="s">
        <v>343</v>
      </c>
      <c r="C74" s="573">
        <f t="shared" si="1"/>
        <v>0</v>
      </c>
      <c r="D74" s="435">
        <f>SUM('9. sz. mell'!D77)</f>
        <v>0</v>
      </c>
      <c r="E74" s="435">
        <f>SUM('9. sz. mell'!E77)</f>
        <v>0</v>
      </c>
      <c r="F74" s="574">
        <f>SUM('9. sz. mell'!F77)</f>
        <v>0</v>
      </c>
    </row>
    <row r="75" spans="1:6" s="353" customFormat="1" ht="12" customHeight="1">
      <c r="A75" s="6" t="s">
        <v>362</v>
      </c>
      <c r="B75" s="425" t="s">
        <v>344</v>
      </c>
      <c r="C75" s="571">
        <f t="shared" si="1"/>
        <v>0</v>
      </c>
      <c r="D75" s="433">
        <f>SUM('9. sz. mell'!D78)</f>
        <v>0</v>
      </c>
      <c r="E75" s="433">
        <f>SUM('9. sz. mell'!E78)</f>
        <v>0</v>
      </c>
      <c r="F75" s="572">
        <f>SUM('9. sz. mell'!F78)</f>
        <v>0</v>
      </c>
    </row>
    <row r="76" spans="1:6" s="353" customFormat="1" ht="12" customHeight="1" thickBot="1">
      <c r="A76" s="8" t="s">
        <v>363</v>
      </c>
      <c r="B76" s="426" t="s">
        <v>345</v>
      </c>
      <c r="C76" s="576">
        <f t="shared" si="1"/>
        <v>190672008</v>
      </c>
      <c r="D76" s="434">
        <f>SUM('9. sz. mell'!D79)</f>
        <v>101697505</v>
      </c>
      <c r="E76" s="434">
        <f>SUM('9. sz. mell'!E79)</f>
        <v>0</v>
      </c>
      <c r="F76" s="577">
        <f>SUM('9. sz. mell'!F79)</f>
        <v>88974503</v>
      </c>
    </row>
    <row r="77" spans="1:6" s="353" customFormat="1" ht="12" customHeight="1" thickBot="1">
      <c r="A77" s="354" t="s">
        <v>346</v>
      </c>
      <c r="B77" s="417" t="s">
        <v>364</v>
      </c>
      <c r="C77" s="578">
        <f t="shared" si="1"/>
        <v>0</v>
      </c>
      <c r="D77" s="461">
        <f>SUM('9. sz. mell'!D80)</f>
        <v>0</v>
      </c>
      <c r="E77" s="461">
        <f>SUM('9. sz. mell'!E80)</f>
        <v>0</v>
      </c>
      <c r="F77" s="459">
        <f>SUM('9. sz. mell'!F80)</f>
        <v>0</v>
      </c>
    </row>
    <row r="78" spans="1:6" s="353" customFormat="1" ht="12" customHeight="1">
      <c r="A78" s="355" t="s">
        <v>347</v>
      </c>
      <c r="B78" s="424" t="s">
        <v>348</v>
      </c>
      <c r="C78" s="573">
        <f t="shared" si="1"/>
        <v>0</v>
      </c>
      <c r="D78" s="435">
        <f>SUM('9. sz. mell'!D81)</f>
        <v>0</v>
      </c>
      <c r="E78" s="435">
        <f>SUM('9. sz. mell'!E81)</f>
        <v>0</v>
      </c>
      <c r="F78" s="574">
        <f>SUM('9. sz. mell'!F81)</f>
        <v>0</v>
      </c>
    </row>
    <row r="79" spans="1:6" s="353" customFormat="1" ht="12" customHeight="1" thickBot="1">
      <c r="A79" s="356" t="s">
        <v>349</v>
      </c>
      <c r="B79" s="425" t="s">
        <v>350</v>
      </c>
      <c r="C79" s="571">
        <f t="shared" si="1"/>
        <v>0</v>
      </c>
      <c r="D79" s="433">
        <f>SUM('9. sz. mell'!D82)</f>
        <v>0</v>
      </c>
      <c r="E79" s="433">
        <f>SUM('9. sz. mell'!E82)</f>
        <v>0</v>
      </c>
      <c r="F79" s="572">
        <f>SUM('9. sz. mell'!F82)</f>
        <v>0</v>
      </c>
    </row>
    <row r="80" spans="1:6" s="353" customFormat="1" ht="13.5" customHeight="1" thickBot="1">
      <c r="A80" s="354" t="s">
        <v>351</v>
      </c>
      <c r="B80" s="417" t="s">
        <v>352</v>
      </c>
      <c r="C80" s="578">
        <f t="shared" si="1"/>
        <v>0</v>
      </c>
      <c r="D80" s="461">
        <f>SUM('9. sz. mell'!D83)</f>
        <v>0</v>
      </c>
      <c r="E80" s="461">
        <f>SUM('9. sz. mell'!E83)</f>
        <v>0</v>
      </c>
      <c r="F80" s="459">
        <f>SUM('9. sz. mell'!F83)</f>
        <v>0</v>
      </c>
    </row>
    <row r="81" spans="1:6" s="353" customFormat="1" ht="15.75" customHeight="1" thickBot="1">
      <c r="A81" s="354" t="s">
        <v>353</v>
      </c>
      <c r="B81" s="429" t="s">
        <v>354</v>
      </c>
      <c r="C81" s="578">
        <f t="shared" si="1"/>
        <v>208101010</v>
      </c>
      <c r="D81" s="461">
        <f>SUM('9. sz. mell'!D84)</f>
        <v>119126507</v>
      </c>
      <c r="E81" s="461">
        <f>SUM('9. sz. mell'!E84)</f>
        <v>0</v>
      </c>
      <c r="F81" s="459">
        <f>SUM('9. sz. mell'!F84)</f>
        <v>88974503</v>
      </c>
    </row>
    <row r="82" spans="1:6" s="353" customFormat="1" ht="16.5" customHeight="1" thickBot="1">
      <c r="A82" s="357" t="s">
        <v>367</v>
      </c>
      <c r="B82" s="419" t="s">
        <v>355</v>
      </c>
      <c r="C82" s="579">
        <f t="shared" si="1"/>
        <v>897154910</v>
      </c>
      <c r="D82" s="580">
        <f>SUM('9. sz. mell'!D85)</f>
        <v>710672420</v>
      </c>
      <c r="E82" s="580">
        <f>SUM('9. sz. mell'!E85)</f>
        <v>0</v>
      </c>
      <c r="F82" s="581">
        <f>SUM('9. sz. mell'!F85)</f>
        <v>186482490</v>
      </c>
    </row>
    <row r="83" spans="1:6" s="353" customFormat="1" ht="16.5" customHeight="1">
      <c r="A83" s="464"/>
      <c r="B83" s="464"/>
      <c r="C83" s="465"/>
      <c r="D83" s="465"/>
      <c r="E83" s="465"/>
      <c r="F83" s="465"/>
    </row>
    <row r="84" spans="1:6" ht="16.5" customHeight="1">
      <c r="A84" s="724" t="s">
        <v>47</v>
      </c>
      <c r="B84" s="724"/>
      <c r="C84" s="724"/>
      <c r="D84" s="725"/>
      <c r="E84" s="725"/>
      <c r="F84" s="725"/>
    </row>
    <row r="85" spans="1:5" s="358" customFormat="1" ht="16.5" customHeight="1" thickBot="1">
      <c r="A85" s="728" t="s">
        <v>157</v>
      </c>
      <c r="B85" s="728"/>
      <c r="C85" s="420"/>
      <c r="E85" s="420" t="s">
        <v>234</v>
      </c>
    </row>
    <row r="86" spans="1:6" ht="51" customHeight="1" thickBot="1">
      <c r="A86" s="14" t="s">
        <v>70</v>
      </c>
      <c r="B86" s="15" t="s">
        <v>48</v>
      </c>
      <c r="C86" s="412" t="s">
        <v>563</v>
      </c>
      <c r="D86" s="454" t="s">
        <v>558</v>
      </c>
      <c r="E86" s="449" t="s">
        <v>559</v>
      </c>
      <c r="F86" s="449" t="s">
        <v>560</v>
      </c>
    </row>
    <row r="87" spans="1:6" s="352" customFormat="1" ht="12" customHeight="1" thickBot="1">
      <c r="A87" s="421">
        <v>1</v>
      </c>
      <c r="B87" s="422">
        <v>2</v>
      </c>
      <c r="C87" s="450">
        <v>3</v>
      </c>
      <c r="D87" s="463">
        <v>4</v>
      </c>
      <c r="E87" s="451">
        <v>5</v>
      </c>
      <c r="F87" s="462">
        <v>6</v>
      </c>
    </row>
    <row r="88" spans="1:6" ht="12" customHeight="1" thickBot="1">
      <c r="A88" s="13" t="s">
        <v>18</v>
      </c>
      <c r="B88" s="423" t="s">
        <v>370</v>
      </c>
      <c r="C88" s="612">
        <f>SUM('9. sz. mell'!C88)</f>
        <v>635590671</v>
      </c>
      <c r="D88" s="612">
        <f>SUM('9. sz. mell'!D88)</f>
        <v>528387981</v>
      </c>
      <c r="E88" s="612">
        <f>SUM('9. sz. mell'!E88)</f>
        <v>0</v>
      </c>
      <c r="F88" s="612">
        <f>SUM('9. sz. mell'!F88)</f>
        <v>107202690</v>
      </c>
    </row>
    <row r="89" spans="1:6" ht="12" customHeight="1">
      <c r="A89" s="9" t="s">
        <v>101</v>
      </c>
      <c r="B89" s="436" t="s">
        <v>49</v>
      </c>
      <c r="C89" s="613">
        <f>SUM('9. sz. mell'!C89)</f>
        <v>373774498</v>
      </c>
      <c r="D89" s="614">
        <f>SUM('9. sz. mell'!D89)</f>
        <v>301934149</v>
      </c>
      <c r="E89" s="614">
        <f>SUM('9. sz. mell'!E89)</f>
        <v>0</v>
      </c>
      <c r="F89" s="615">
        <f>SUM('9. sz. mell'!F89)</f>
        <v>71840349</v>
      </c>
    </row>
    <row r="90" spans="1:6" ht="12" customHeight="1">
      <c r="A90" s="6" t="s">
        <v>102</v>
      </c>
      <c r="B90" s="437" t="s">
        <v>186</v>
      </c>
      <c r="C90" s="616">
        <f>SUM('9. sz. mell'!C90)</f>
        <v>67803826</v>
      </c>
      <c r="D90" s="617">
        <f>SUM('9. sz. mell'!D90)</f>
        <v>51310989</v>
      </c>
      <c r="E90" s="617">
        <f>SUM('9. sz. mell'!E90)</f>
        <v>0</v>
      </c>
      <c r="F90" s="618">
        <f>SUM('9. sz. mell'!F90)</f>
        <v>16492837</v>
      </c>
    </row>
    <row r="91" spans="1:6" ht="12" customHeight="1">
      <c r="A91" s="6" t="s">
        <v>103</v>
      </c>
      <c r="B91" s="437" t="s">
        <v>144</v>
      </c>
      <c r="C91" s="616">
        <f>SUM('9. sz. mell'!C91)</f>
        <v>136042196</v>
      </c>
      <c r="D91" s="617">
        <f>SUM('9. sz. mell'!D91)</f>
        <v>117172692</v>
      </c>
      <c r="E91" s="617">
        <f>SUM('9. sz. mell'!E91)</f>
        <v>0</v>
      </c>
      <c r="F91" s="618">
        <f>SUM('9. sz. mell'!F91)</f>
        <v>18869504</v>
      </c>
    </row>
    <row r="92" spans="1:6" ht="12" customHeight="1">
      <c r="A92" s="6" t="s">
        <v>104</v>
      </c>
      <c r="B92" s="438" t="s">
        <v>187</v>
      </c>
      <c r="C92" s="616">
        <f>SUM('9. sz. mell'!C92)</f>
        <v>30239891</v>
      </c>
      <c r="D92" s="617">
        <f>SUM('9. sz. mell'!D92)</f>
        <v>30239891</v>
      </c>
      <c r="E92" s="617">
        <f>SUM('9. sz. mell'!E92)</f>
        <v>0</v>
      </c>
      <c r="F92" s="618">
        <f>SUM('9. sz. mell'!F92)</f>
        <v>0</v>
      </c>
    </row>
    <row r="93" spans="1:6" ht="12" customHeight="1">
      <c r="A93" s="6" t="s">
        <v>115</v>
      </c>
      <c r="B93" s="11" t="s">
        <v>188</v>
      </c>
      <c r="C93" s="616">
        <f>SUM('9. sz. mell'!C93)</f>
        <v>27730260</v>
      </c>
      <c r="D93" s="617">
        <f>SUM('9. sz. mell'!D93)</f>
        <v>27730260</v>
      </c>
      <c r="E93" s="617">
        <f>SUM('9. sz. mell'!E93)</f>
        <v>0</v>
      </c>
      <c r="F93" s="618">
        <f>SUM('9. sz. mell'!F93)</f>
        <v>0</v>
      </c>
    </row>
    <row r="94" spans="1:6" ht="12" customHeight="1">
      <c r="A94" s="6" t="s">
        <v>105</v>
      </c>
      <c r="B94" s="437" t="s">
        <v>371</v>
      </c>
      <c r="C94" s="616">
        <f>SUM('9. sz. mell'!C94)</f>
        <v>0</v>
      </c>
      <c r="D94" s="617">
        <f>SUM('9. sz. mell'!D94)</f>
        <v>0</v>
      </c>
      <c r="E94" s="617">
        <f>SUM('9. sz. mell'!E94)</f>
        <v>0</v>
      </c>
      <c r="F94" s="618">
        <f>SUM('9. sz. mell'!F94)</f>
        <v>0</v>
      </c>
    </row>
    <row r="95" spans="1:6" ht="12" customHeight="1">
      <c r="A95" s="6" t="s">
        <v>106</v>
      </c>
      <c r="B95" s="439" t="s">
        <v>372</v>
      </c>
      <c r="C95" s="616">
        <f>SUM('9. sz. mell'!C95)</f>
        <v>0</v>
      </c>
      <c r="D95" s="617">
        <f>SUM('9. sz. mell'!D95)</f>
        <v>0</v>
      </c>
      <c r="E95" s="617">
        <f>SUM('9. sz. mell'!E95)</f>
        <v>0</v>
      </c>
      <c r="F95" s="618">
        <f>SUM('9. sz. mell'!F95)</f>
        <v>0</v>
      </c>
    </row>
    <row r="96" spans="1:6" ht="12" customHeight="1">
      <c r="A96" s="6" t="s">
        <v>116</v>
      </c>
      <c r="B96" s="440" t="s">
        <v>373</v>
      </c>
      <c r="C96" s="616">
        <f>SUM('9. sz. mell'!C96)</f>
        <v>0</v>
      </c>
      <c r="D96" s="617">
        <f>SUM('9. sz. mell'!D96)</f>
        <v>0</v>
      </c>
      <c r="E96" s="617">
        <f>SUM('9. sz. mell'!E96)</f>
        <v>0</v>
      </c>
      <c r="F96" s="618">
        <f>SUM('9. sz. mell'!F96)</f>
        <v>0</v>
      </c>
    </row>
    <row r="97" spans="1:6" ht="12" customHeight="1">
      <c r="A97" s="6" t="s">
        <v>117</v>
      </c>
      <c r="B97" s="440" t="s">
        <v>374</v>
      </c>
      <c r="C97" s="616">
        <f>SUM('9. sz. mell'!C97)</f>
        <v>0</v>
      </c>
      <c r="D97" s="617">
        <f>SUM('9. sz. mell'!D97)</f>
        <v>0</v>
      </c>
      <c r="E97" s="617">
        <f>SUM('9. sz. mell'!E97)</f>
        <v>0</v>
      </c>
      <c r="F97" s="618">
        <f>SUM('9. sz. mell'!F97)</f>
        <v>0</v>
      </c>
    </row>
    <row r="98" spans="1:6" ht="12" customHeight="1">
      <c r="A98" s="6" t="s">
        <v>118</v>
      </c>
      <c r="B98" s="439" t="s">
        <v>375</v>
      </c>
      <c r="C98" s="616">
        <f>SUM('9. sz. mell'!C98)</f>
        <v>55650</v>
      </c>
      <c r="D98" s="617">
        <f>SUM('9. sz. mell'!D98)</f>
        <v>55650</v>
      </c>
      <c r="E98" s="617">
        <f>SUM('9. sz. mell'!E98)</f>
        <v>0</v>
      </c>
      <c r="F98" s="618">
        <f>SUM('9. sz. mell'!F98)</f>
        <v>0</v>
      </c>
    </row>
    <row r="99" spans="1:6" ht="12" customHeight="1">
      <c r="A99" s="6" t="s">
        <v>119</v>
      </c>
      <c r="B99" s="439" t="s">
        <v>376</v>
      </c>
      <c r="C99" s="616">
        <f>SUM('9. sz. mell'!C99)</f>
        <v>0</v>
      </c>
      <c r="D99" s="617">
        <f>SUM('9. sz. mell'!D99)</f>
        <v>0</v>
      </c>
      <c r="E99" s="617">
        <f>SUM('9. sz. mell'!E99)</f>
        <v>0</v>
      </c>
      <c r="F99" s="618">
        <f>SUM('9. sz. mell'!F99)</f>
        <v>0</v>
      </c>
    </row>
    <row r="100" spans="1:6" ht="12" customHeight="1">
      <c r="A100" s="6" t="s">
        <v>121</v>
      </c>
      <c r="B100" s="440" t="s">
        <v>377</v>
      </c>
      <c r="C100" s="616">
        <f>SUM('9. sz. mell'!C100)</f>
        <v>0</v>
      </c>
      <c r="D100" s="617">
        <f>SUM('9. sz. mell'!D100)</f>
        <v>0</v>
      </c>
      <c r="E100" s="617">
        <f>SUM('9. sz. mell'!E100)</f>
        <v>0</v>
      </c>
      <c r="F100" s="618">
        <f>SUM('9. sz. mell'!F100)</f>
        <v>0</v>
      </c>
    </row>
    <row r="101" spans="1:6" ht="12" customHeight="1">
      <c r="A101" s="5" t="s">
        <v>189</v>
      </c>
      <c r="B101" s="441" t="s">
        <v>378</v>
      </c>
      <c r="C101" s="616">
        <f>SUM('9. sz. mell'!C101)</f>
        <v>0</v>
      </c>
      <c r="D101" s="617">
        <f>SUM('9. sz. mell'!D101)</f>
        <v>0</v>
      </c>
      <c r="E101" s="617">
        <f>SUM('9. sz. mell'!E101)</f>
        <v>0</v>
      </c>
      <c r="F101" s="618">
        <f>SUM('9. sz. mell'!F101)</f>
        <v>0</v>
      </c>
    </row>
    <row r="102" spans="1:6" ht="12" customHeight="1">
      <c r="A102" s="6" t="s">
        <v>368</v>
      </c>
      <c r="B102" s="441" t="s">
        <v>379</v>
      </c>
      <c r="C102" s="616">
        <f>SUM('9. sz. mell'!C102)</f>
        <v>0</v>
      </c>
      <c r="D102" s="617">
        <f>SUM('9. sz. mell'!D102)</f>
        <v>0</v>
      </c>
      <c r="E102" s="617">
        <f>SUM('9. sz. mell'!E102)</f>
        <v>0</v>
      </c>
      <c r="F102" s="618">
        <f>SUM('9. sz. mell'!F102)</f>
        <v>0</v>
      </c>
    </row>
    <row r="103" spans="1:6" ht="12" customHeight="1" thickBot="1">
      <c r="A103" s="10" t="s">
        <v>369</v>
      </c>
      <c r="B103" s="442" t="s">
        <v>380</v>
      </c>
      <c r="C103" s="619">
        <f>SUM('9. sz. mell'!C103)</f>
        <v>27674610</v>
      </c>
      <c r="D103" s="620">
        <f>SUM('9. sz. mell'!D103)</f>
        <v>27674610</v>
      </c>
      <c r="E103" s="620">
        <f>SUM('9. sz. mell'!E103)</f>
        <v>0</v>
      </c>
      <c r="F103" s="621">
        <f>SUM('9. sz. mell'!F103)</f>
        <v>0</v>
      </c>
    </row>
    <row r="104" spans="1:6" ht="12" customHeight="1" thickBot="1">
      <c r="A104" s="12" t="s">
        <v>19</v>
      </c>
      <c r="B104" s="430" t="s">
        <v>381</v>
      </c>
      <c r="C104" s="625">
        <f>SUM('9. sz. mell'!C104)</f>
        <v>57634481</v>
      </c>
      <c r="D104" s="626">
        <f>SUM('9. sz. mell'!D104)</f>
        <v>57634481</v>
      </c>
      <c r="E104" s="626">
        <f>SUM('9. sz. mell'!E104)</f>
        <v>0</v>
      </c>
      <c r="F104" s="627">
        <f>SUM('9. sz. mell'!F104)</f>
        <v>0</v>
      </c>
    </row>
    <row r="105" spans="1:6" ht="12" customHeight="1">
      <c r="A105" s="7" t="s">
        <v>107</v>
      </c>
      <c r="B105" s="437" t="s">
        <v>233</v>
      </c>
      <c r="C105" s="622">
        <f>SUM('9. sz. mell'!C105)</f>
        <v>57634481</v>
      </c>
      <c r="D105" s="623">
        <f>SUM('9. sz. mell'!D105)</f>
        <v>57634481</v>
      </c>
      <c r="E105" s="623">
        <f>SUM('9. sz. mell'!E105)</f>
        <v>0</v>
      </c>
      <c r="F105" s="624">
        <f>SUM('9. sz. mell'!F105)</f>
        <v>0</v>
      </c>
    </row>
    <row r="106" spans="1:6" ht="12" customHeight="1">
      <c r="A106" s="7" t="s">
        <v>108</v>
      </c>
      <c r="B106" s="443" t="s">
        <v>385</v>
      </c>
      <c r="C106" s="616">
        <f>SUM('9. sz. mell'!C106)</f>
        <v>0</v>
      </c>
      <c r="D106" s="617">
        <f>SUM('9. sz. mell'!D106)</f>
        <v>0</v>
      </c>
      <c r="E106" s="617">
        <f>SUM('9. sz. mell'!E106)</f>
        <v>0</v>
      </c>
      <c r="F106" s="618">
        <f>SUM('9. sz. mell'!F106)</f>
        <v>0</v>
      </c>
    </row>
    <row r="107" spans="1:6" ht="12" customHeight="1">
      <c r="A107" s="7" t="s">
        <v>109</v>
      </c>
      <c r="B107" s="443" t="s">
        <v>190</v>
      </c>
      <c r="C107" s="616">
        <f>SUM('9. sz. mell'!C107)</f>
        <v>0</v>
      </c>
      <c r="D107" s="617">
        <f>SUM('9. sz. mell'!D107)</f>
        <v>0</v>
      </c>
      <c r="E107" s="617">
        <f>SUM('9. sz. mell'!E107)</f>
        <v>0</v>
      </c>
      <c r="F107" s="618">
        <f>SUM('9. sz. mell'!F107)</f>
        <v>0</v>
      </c>
    </row>
    <row r="108" spans="1:6" ht="12" customHeight="1">
      <c r="A108" s="7" t="s">
        <v>110</v>
      </c>
      <c r="B108" s="443" t="s">
        <v>386</v>
      </c>
      <c r="C108" s="616">
        <f>SUM('9. sz. mell'!C108)</f>
        <v>0</v>
      </c>
      <c r="D108" s="617">
        <f>SUM('9. sz. mell'!D108)</f>
        <v>0</v>
      </c>
      <c r="E108" s="617">
        <f>SUM('9. sz. mell'!E108)</f>
        <v>0</v>
      </c>
      <c r="F108" s="618">
        <f>SUM('9. sz. mell'!F108)</f>
        <v>0</v>
      </c>
    </row>
    <row r="109" spans="1:6" ht="12" customHeight="1">
      <c r="A109" s="7" t="s">
        <v>111</v>
      </c>
      <c r="B109" s="444" t="s">
        <v>236</v>
      </c>
      <c r="C109" s="616">
        <f>SUM('9. sz. mell'!C109)</f>
        <v>0</v>
      </c>
      <c r="D109" s="617">
        <f>SUM('9. sz. mell'!D109)</f>
        <v>0</v>
      </c>
      <c r="E109" s="617">
        <f>SUM('9. sz. mell'!E109)</f>
        <v>0</v>
      </c>
      <c r="F109" s="618">
        <f>SUM('9. sz. mell'!F109)</f>
        <v>0</v>
      </c>
    </row>
    <row r="110" spans="1:6" ht="12" customHeight="1">
      <c r="A110" s="7" t="s">
        <v>120</v>
      </c>
      <c r="B110" s="445" t="s">
        <v>461</v>
      </c>
      <c r="C110" s="616">
        <f>SUM('9. sz. mell'!C110)</f>
        <v>0</v>
      </c>
      <c r="D110" s="617">
        <f>SUM('9. sz. mell'!D110)</f>
        <v>0</v>
      </c>
      <c r="E110" s="617">
        <f>SUM('9. sz. mell'!E110)</f>
        <v>0</v>
      </c>
      <c r="F110" s="618">
        <f>SUM('9. sz. mell'!F110)</f>
        <v>0</v>
      </c>
    </row>
    <row r="111" spans="1:6" ht="12" customHeight="1">
      <c r="A111" s="7" t="s">
        <v>122</v>
      </c>
      <c r="B111" s="446" t="s">
        <v>391</v>
      </c>
      <c r="C111" s="616">
        <f>SUM('9. sz. mell'!C111)</f>
        <v>0</v>
      </c>
      <c r="D111" s="617">
        <f>SUM('9. sz. mell'!D111)</f>
        <v>0</v>
      </c>
      <c r="E111" s="617">
        <f>SUM('9. sz. mell'!E111)</f>
        <v>0</v>
      </c>
      <c r="F111" s="618">
        <f>SUM('9. sz. mell'!F111)</f>
        <v>0</v>
      </c>
    </row>
    <row r="112" spans="1:6" ht="22.5">
      <c r="A112" s="7" t="s">
        <v>191</v>
      </c>
      <c r="B112" s="440" t="s">
        <v>374</v>
      </c>
      <c r="C112" s="616">
        <f>SUM('9. sz. mell'!C112)</f>
        <v>0</v>
      </c>
      <c r="D112" s="617">
        <f>SUM('9. sz. mell'!D112)</f>
        <v>0</v>
      </c>
      <c r="E112" s="617">
        <f>SUM('9. sz. mell'!E112)</f>
        <v>0</v>
      </c>
      <c r="F112" s="618">
        <f>SUM('9. sz. mell'!F112)</f>
        <v>0</v>
      </c>
    </row>
    <row r="113" spans="1:6" ht="12" customHeight="1">
      <c r="A113" s="7" t="s">
        <v>192</v>
      </c>
      <c r="B113" s="440" t="s">
        <v>390</v>
      </c>
      <c r="C113" s="616">
        <f>SUM('9. sz. mell'!C113)</f>
        <v>0</v>
      </c>
      <c r="D113" s="617">
        <f>SUM('9. sz. mell'!D113)</f>
        <v>0</v>
      </c>
      <c r="E113" s="617">
        <f>SUM('9. sz. mell'!E113)</f>
        <v>0</v>
      </c>
      <c r="F113" s="618">
        <f>SUM('9. sz. mell'!F113)</f>
        <v>0</v>
      </c>
    </row>
    <row r="114" spans="1:6" ht="12" customHeight="1">
      <c r="A114" s="7" t="s">
        <v>193</v>
      </c>
      <c r="B114" s="440" t="s">
        <v>389</v>
      </c>
      <c r="C114" s="616">
        <f>SUM('9. sz. mell'!C114)</f>
        <v>0</v>
      </c>
      <c r="D114" s="617">
        <f>SUM('9. sz. mell'!D114)</f>
        <v>0</v>
      </c>
      <c r="E114" s="617">
        <f>SUM('9. sz. mell'!E114)</f>
        <v>0</v>
      </c>
      <c r="F114" s="618">
        <f>SUM('9. sz. mell'!F114)</f>
        <v>0</v>
      </c>
    </row>
    <row r="115" spans="1:6" ht="12" customHeight="1">
      <c r="A115" s="7" t="s">
        <v>382</v>
      </c>
      <c r="B115" s="440" t="s">
        <v>377</v>
      </c>
      <c r="C115" s="616">
        <f>SUM('9. sz. mell'!C115)</f>
        <v>0</v>
      </c>
      <c r="D115" s="617">
        <f>SUM('9. sz. mell'!D115)</f>
        <v>0</v>
      </c>
      <c r="E115" s="617">
        <f>SUM('9. sz. mell'!E115)</f>
        <v>0</v>
      </c>
      <c r="F115" s="618">
        <f>SUM('9. sz. mell'!F115)</f>
        <v>0</v>
      </c>
    </row>
    <row r="116" spans="1:6" ht="12" customHeight="1">
      <c r="A116" s="7" t="s">
        <v>383</v>
      </c>
      <c r="B116" s="440" t="s">
        <v>388</v>
      </c>
      <c r="C116" s="616">
        <f>SUM('9. sz. mell'!C116)</f>
        <v>0</v>
      </c>
      <c r="D116" s="617">
        <f>SUM('9. sz. mell'!D116)</f>
        <v>0</v>
      </c>
      <c r="E116" s="617">
        <f>SUM('9. sz. mell'!E116)</f>
        <v>0</v>
      </c>
      <c r="F116" s="618">
        <f>SUM('9. sz. mell'!F116)</f>
        <v>0</v>
      </c>
    </row>
    <row r="117" spans="1:6" ht="16.5" thickBot="1">
      <c r="A117" s="5" t="s">
        <v>384</v>
      </c>
      <c r="B117" s="440" t="s">
        <v>387</v>
      </c>
      <c r="C117" s="619">
        <f>SUM('9. sz. mell'!C117)</f>
        <v>0</v>
      </c>
      <c r="D117" s="620">
        <f>SUM('9. sz. mell'!D117)</f>
        <v>0</v>
      </c>
      <c r="E117" s="620">
        <f>SUM('9. sz. mell'!E117)</f>
        <v>0</v>
      </c>
      <c r="F117" s="621">
        <f>SUM('9. sz. mell'!F117)</f>
        <v>0</v>
      </c>
    </row>
    <row r="118" spans="1:6" ht="12" customHeight="1" thickBot="1">
      <c r="A118" s="12" t="s">
        <v>20</v>
      </c>
      <c r="B118" s="431" t="s">
        <v>392</v>
      </c>
      <c r="C118" s="625">
        <f>SUM('9. sz. mell'!C118)</f>
        <v>3000000</v>
      </c>
      <c r="D118" s="626">
        <f>SUM('9. sz. mell'!D118)</f>
        <v>3000000</v>
      </c>
      <c r="E118" s="626">
        <f>SUM('9. sz. mell'!E118)</f>
        <v>0</v>
      </c>
      <c r="F118" s="627">
        <f>SUM('9. sz. mell'!F118)</f>
        <v>0</v>
      </c>
    </row>
    <row r="119" spans="1:6" ht="12" customHeight="1">
      <c r="A119" s="7" t="s">
        <v>90</v>
      </c>
      <c r="B119" s="447" t="s">
        <v>59</v>
      </c>
      <c r="C119" s="622">
        <f>SUM('9. sz. mell'!C119)</f>
        <v>3000000</v>
      </c>
      <c r="D119" s="623">
        <f>SUM('9. sz. mell'!D119)</f>
        <v>3000000</v>
      </c>
      <c r="E119" s="623">
        <f>SUM('9. sz. mell'!E119)</f>
        <v>0</v>
      </c>
      <c r="F119" s="624">
        <f>SUM('9. sz. mell'!F119)</f>
        <v>0</v>
      </c>
    </row>
    <row r="120" spans="1:6" ht="12" customHeight="1" thickBot="1">
      <c r="A120" s="8" t="s">
        <v>91</v>
      </c>
      <c r="B120" s="443" t="s">
        <v>60</v>
      </c>
      <c r="C120" s="619">
        <f>SUM('9. sz. mell'!C120)</f>
        <v>0</v>
      </c>
      <c r="D120" s="620">
        <f>SUM('9. sz. mell'!D120)</f>
        <v>0</v>
      </c>
      <c r="E120" s="620">
        <f>SUM('9. sz. mell'!E120)</f>
        <v>0</v>
      </c>
      <c r="F120" s="621">
        <f>SUM('9. sz. mell'!F120)</f>
        <v>0</v>
      </c>
    </row>
    <row r="121" spans="1:6" ht="12" customHeight="1" thickBot="1">
      <c r="A121" s="12" t="s">
        <v>21</v>
      </c>
      <c r="B121" s="431" t="s">
        <v>393</v>
      </c>
      <c r="C121" s="625">
        <f>SUM('9. sz. mell'!C121)</f>
        <v>696225152</v>
      </c>
      <c r="D121" s="626">
        <f>SUM('9. sz. mell'!D121)</f>
        <v>589022462</v>
      </c>
      <c r="E121" s="626">
        <f>SUM('9. sz. mell'!E121)</f>
        <v>0</v>
      </c>
      <c r="F121" s="627">
        <f>SUM('9. sz. mell'!F121)</f>
        <v>107202690</v>
      </c>
    </row>
    <row r="122" spans="1:6" ht="12" customHeight="1" thickBot="1">
      <c r="A122" s="12" t="s">
        <v>22</v>
      </c>
      <c r="B122" s="431" t="s">
        <v>394</v>
      </c>
      <c r="C122" s="625">
        <f>SUM('9. sz. mell'!C122)</f>
        <v>0</v>
      </c>
      <c r="D122" s="626">
        <f>SUM('9. sz. mell'!D122)</f>
        <v>0</v>
      </c>
      <c r="E122" s="626">
        <f>SUM('9. sz. mell'!E122)</f>
        <v>0</v>
      </c>
      <c r="F122" s="627">
        <f>SUM('9. sz. mell'!F122)</f>
        <v>0</v>
      </c>
    </row>
    <row r="123" spans="1:6" ht="12" customHeight="1">
      <c r="A123" s="7" t="s">
        <v>94</v>
      </c>
      <c r="B123" s="447" t="s">
        <v>395</v>
      </c>
      <c r="C123" s="622">
        <f>SUM('9. sz. mell'!C123)</f>
        <v>0</v>
      </c>
      <c r="D123" s="623">
        <f>SUM('9. sz. mell'!D123)</f>
        <v>0</v>
      </c>
      <c r="E123" s="623">
        <f>SUM('9. sz. mell'!E123)</f>
        <v>0</v>
      </c>
      <c r="F123" s="624">
        <f>SUM('9. sz. mell'!F123)</f>
        <v>0</v>
      </c>
    </row>
    <row r="124" spans="1:6" ht="12" customHeight="1">
      <c r="A124" s="7" t="s">
        <v>95</v>
      </c>
      <c r="B124" s="447" t="s">
        <v>396</v>
      </c>
      <c r="C124" s="616">
        <f>SUM('9. sz. mell'!C124)</f>
        <v>0</v>
      </c>
      <c r="D124" s="617">
        <f>SUM('9. sz. mell'!D124)</f>
        <v>0</v>
      </c>
      <c r="E124" s="617">
        <f>SUM('9. sz. mell'!E124)</f>
        <v>0</v>
      </c>
      <c r="F124" s="618">
        <f>SUM('9. sz. mell'!F124)</f>
        <v>0</v>
      </c>
    </row>
    <row r="125" spans="1:6" ht="12" customHeight="1" thickBot="1">
      <c r="A125" s="5" t="s">
        <v>96</v>
      </c>
      <c r="B125" s="448" t="s">
        <v>397</v>
      </c>
      <c r="C125" s="619">
        <f>SUM('9. sz. mell'!C125)</f>
        <v>0</v>
      </c>
      <c r="D125" s="620">
        <f>SUM('9. sz. mell'!D125)</f>
        <v>0</v>
      </c>
      <c r="E125" s="620">
        <f>SUM('9. sz. mell'!E125)</f>
        <v>0</v>
      </c>
      <c r="F125" s="621">
        <f>SUM('9. sz. mell'!F125)</f>
        <v>0</v>
      </c>
    </row>
    <row r="126" spans="1:6" ht="12" customHeight="1" thickBot="1">
      <c r="A126" s="12" t="s">
        <v>23</v>
      </c>
      <c r="B126" s="431" t="s">
        <v>444</v>
      </c>
      <c r="C126" s="625">
        <f>SUM('9. sz. mell'!C126)</f>
        <v>0</v>
      </c>
      <c r="D126" s="626">
        <f>SUM('9. sz. mell'!D126)</f>
        <v>0</v>
      </c>
      <c r="E126" s="626">
        <f>SUM('9. sz. mell'!E126)</f>
        <v>0</v>
      </c>
      <c r="F126" s="627">
        <f>SUM('9. sz. mell'!F126)</f>
        <v>0</v>
      </c>
    </row>
    <row r="127" spans="1:6" ht="12" customHeight="1">
      <c r="A127" s="7" t="s">
        <v>97</v>
      </c>
      <c r="B127" s="447" t="s">
        <v>398</v>
      </c>
      <c r="C127" s="622">
        <f>SUM('9. sz. mell'!C127)</f>
        <v>0</v>
      </c>
      <c r="D127" s="623">
        <f>SUM('9. sz. mell'!D127)</f>
        <v>0</v>
      </c>
      <c r="E127" s="623">
        <f>SUM('9. sz. mell'!E127)</f>
        <v>0</v>
      </c>
      <c r="F127" s="624">
        <f>SUM('9. sz. mell'!F127)</f>
        <v>0</v>
      </c>
    </row>
    <row r="128" spans="1:6" ht="12" customHeight="1">
      <c r="A128" s="7" t="s">
        <v>98</v>
      </c>
      <c r="B128" s="447" t="s">
        <v>399</v>
      </c>
      <c r="C128" s="616">
        <f>SUM('9. sz. mell'!C128)</f>
        <v>0</v>
      </c>
      <c r="D128" s="617">
        <f>SUM('9. sz. mell'!D128)</f>
        <v>0</v>
      </c>
      <c r="E128" s="617">
        <f>SUM('9. sz. mell'!E128)</f>
        <v>0</v>
      </c>
      <c r="F128" s="618">
        <f>SUM('9. sz. mell'!F128)</f>
        <v>0</v>
      </c>
    </row>
    <row r="129" spans="1:6" ht="12" customHeight="1">
      <c r="A129" s="7" t="s">
        <v>306</v>
      </c>
      <c r="B129" s="447" t="s">
        <v>400</v>
      </c>
      <c r="C129" s="616">
        <f>SUM('9. sz. mell'!C129)</f>
        <v>0</v>
      </c>
      <c r="D129" s="617">
        <f>SUM('9. sz. mell'!D129)</f>
        <v>0</v>
      </c>
      <c r="E129" s="617">
        <f>SUM('9. sz. mell'!E129)</f>
        <v>0</v>
      </c>
      <c r="F129" s="618">
        <f>SUM('9. sz. mell'!F129)</f>
        <v>0</v>
      </c>
    </row>
    <row r="130" spans="1:6" ht="12" customHeight="1" thickBot="1">
      <c r="A130" s="5" t="s">
        <v>307</v>
      </c>
      <c r="B130" s="448" t="s">
        <v>401</v>
      </c>
      <c r="C130" s="619">
        <f>SUM('9. sz. mell'!C130)</f>
        <v>0</v>
      </c>
      <c r="D130" s="620">
        <f>SUM('9. sz. mell'!D130)</f>
        <v>0</v>
      </c>
      <c r="E130" s="620">
        <f>SUM('9. sz. mell'!E130)</f>
        <v>0</v>
      </c>
      <c r="F130" s="621">
        <f>SUM('9. sz. mell'!F130)</f>
        <v>0</v>
      </c>
    </row>
    <row r="131" spans="1:6" ht="12" customHeight="1" thickBot="1">
      <c r="A131" s="12" t="s">
        <v>24</v>
      </c>
      <c r="B131" s="431" t="s">
        <v>402</v>
      </c>
      <c r="C131" s="625">
        <f>SUM('9. sz. mell'!C131)</f>
        <v>200929758</v>
      </c>
      <c r="D131" s="626">
        <f>SUM('9. sz. mell'!D131)</f>
        <v>121649958</v>
      </c>
      <c r="E131" s="626">
        <f>SUM('9. sz. mell'!E131)</f>
        <v>0</v>
      </c>
      <c r="F131" s="627">
        <f>SUM('9. sz. mell'!F131)</f>
        <v>79279800</v>
      </c>
    </row>
    <row r="132" spans="1:6" ht="12" customHeight="1">
      <c r="A132" s="7" t="s">
        <v>99</v>
      </c>
      <c r="B132" s="447" t="s">
        <v>403</v>
      </c>
      <c r="C132" s="622">
        <f>SUM('9. sz. mell'!C132)</f>
        <v>10257750</v>
      </c>
      <c r="D132" s="623">
        <f>SUM('9. sz. mell'!D132)</f>
        <v>10257750</v>
      </c>
      <c r="E132" s="623">
        <f>SUM('9. sz. mell'!E132)</f>
        <v>0</v>
      </c>
      <c r="F132" s="624">
        <f>SUM('9. sz. mell'!F132)</f>
        <v>0</v>
      </c>
    </row>
    <row r="133" spans="1:6" ht="12" customHeight="1">
      <c r="A133" s="7" t="s">
        <v>100</v>
      </c>
      <c r="B133" s="447" t="s">
        <v>413</v>
      </c>
      <c r="C133" s="616">
        <f>SUM('9. sz. mell'!C133)</f>
        <v>0</v>
      </c>
      <c r="D133" s="617">
        <f>SUM('9. sz. mell'!D133)</f>
        <v>0</v>
      </c>
      <c r="E133" s="617">
        <f>SUM('9. sz. mell'!E133)</f>
        <v>0</v>
      </c>
      <c r="F133" s="618">
        <f>SUM('9. sz. mell'!F133)</f>
        <v>0</v>
      </c>
    </row>
    <row r="134" spans="1:6" ht="12" customHeight="1">
      <c r="A134" s="7" t="s">
        <v>318</v>
      </c>
      <c r="B134" s="447" t="s">
        <v>404</v>
      </c>
      <c r="C134" s="616">
        <f>SUM('9. sz. mell'!C134)</f>
        <v>0</v>
      </c>
      <c r="D134" s="617">
        <f>SUM('9. sz. mell'!D134)</f>
        <v>0</v>
      </c>
      <c r="E134" s="617">
        <f>SUM('9. sz. mell'!E134)</f>
        <v>0</v>
      </c>
      <c r="F134" s="618">
        <f>SUM('9. sz. mell'!F134)</f>
        <v>0</v>
      </c>
    </row>
    <row r="135" spans="1:6" ht="12" customHeight="1" thickBot="1">
      <c r="A135" s="5" t="s">
        <v>319</v>
      </c>
      <c r="B135" s="448" t="s">
        <v>405</v>
      </c>
      <c r="C135" s="619">
        <f>SUM('9. sz. mell'!C135)</f>
        <v>190672008</v>
      </c>
      <c r="D135" s="620">
        <f>SUM('9. sz. mell'!D135)</f>
        <v>111392208</v>
      </c>
      <c r="E135" s="620">
        <f>SUM('9. sz. mell'!E135)</f>
        <v>0</v>
      </c>
      <c r="F135" s="621">
        <f>SUM('9. sz. mell'!F135)</f>
        <v>79279800</v>
      </c>
    </row>
    <row r="136" spans="1:6" ht="12" customHeight="1" thickBot="1">
      <c r="A136" s="12" t="s">
        <v>25</v>
      </c>
      <c r="B136" s="431" t="s">
        <v>406</v>
      </c>
      <c r="C136" s="625">
        <f>SUM('9. sz. mell'!C136)</f>
        <v>0</v>
      </c>
      <c r="D136" s="626">
        <f>SUM('9. sz. mell'!D136)</f>
        <v>0</v>
      </c>
      <c r="E136" s="626">
        <f>SUM('9. sz. mell'!E136)</f>
        <v>0</v>
      </c>
      <c r="F136" s="627">
        <f>SUM('9. sz. mell'!F136)</f>
        <v>0</v>
      </c>
    </row>
    <row r="137" spans="1:6" ht="12" customHeight="1">
      <c r="A137" s="7" t="s">
        <v>184</v>
      </c>
      <c r="B137" s="447" t="s">
        <v>407</v>
      </c>
      <c r="C137" s="622">
        <f>SUM('9. sz. mell'!C137)</f>
        <v>0</v>
      </c>
      <c r="D137" s="623">
        <f>SUM('9. sz. mell'!D137)</f>
        <v>0</v>
      </c>
      <c r="E137" s="623">
        <f>SUM('9. sz. mell'!E137)</f>
        <v>0</v>
      </c>
      <c r="F137" s="624">
        <f>SUM('9. sz. mell'!F137)</f>
        <v>0</v>
      </c>
    </row>
    <row r="138" spans="1:6" ht="12" customHeight="1">
      <c r="A138" s="7" t="s">
        <v>185</v>
      </c>
      <c r="B138" s="447" t="s">
        <v>408</v>
      </c>
      <c r="C138" s="616">
        <f>SUM('9. sz. mell'!C138)</f>
        <v>0</v>
      </c>
      <c r="D138" s="617">
        <f>SUM('9. sz. mell'!D138)</f>
        <v>0</v>
      </c>
      <c r="E138" s="617">
        <f>SUM('9. sz. mell'!E138)</f>
        <v>0</v>
      </c>
      <c r="F138" s="618">
        <f>SUM('9. sz. mell'!F138)</f>
        <v>0</v>
      </c>
    </row>
    <row r="139" spans="1:6" ht="12" customHeight="1">
      <c r="A139" s="7" t="s">
        <v>235</v>
      </c>
      <c r="B139" s="447" t="s">
        <v>409</v>
      </c>
      <c r="C139" s="616">
        <f>SUM('9. sz. mell'!C139)</f>
        <v>0</v>
      </c>
      <c r="D139" s="617">
        <f>SUM('9. sz. mell'!D139)</f>
        <v>0</v>
      </c>
      <c r="E139" s="617">
        <f>SUM('9. sz. mell'!E139)</f>
        <v>0</v>
      </c>
      <c r="F139" s="618">
        <f>SUM('9. sz. mell'!F139)</f>
        <v>0</v>
      </c>
    </row>
    <row r="140" spans="1:6" ht="12" customHeight="1" thickBot="1">
      <c r="A140" s="7" t="s">
        <v>321</v>
      </c>
      <c r="B140" s="447" t="s">
        <v>410</v>
      </c>
      <c r="C140" s="619">
        <f>SUM('9. sz. mell'!C140)</f>
        <v>0</v>
      </c>
      <c r="D140" s="620">
        <f>SUM('9. sz. mell'!D140)</f>
        <v>0</v>
      </c>
      <c r="E140" s="620">
        <f>SUM('9. sz. mell'!E140)</f>
        <v>0</v>
      </c>
      <c r="F140" s="621">
        <f>SUM('9. sz. mell'!F140)</f>
        <v>0</v>
      </c>
    </row>
    <row r="141" spans="1:8" ht="15" customHeight="1" thickBot="1">
      <c r="A141" s="12" t="s">
        <v>26</v>
      </c>
      <c r="B141" s="431" t="s">
        <v>411</v>
      </c>
      <c r="C141" s="625">
        <f>SUM('9. sz. mell'!C141)</f>
        <v>200929758</v>
      </c>
      <c r="D141" s="626">
        <f>SUM('9. sz. mell'!D141)</f>
        <v>121649958</v>
      </c>
      <c r="E141" s="626">
        <f>SUM('9. sz. mell'!E141)</f>
        <v>0</v>
      </c>
      <c r="F141" s="627">
        <f>SUM('9. sz. mell'!F141)</f>
        <v>79279800</v>
      </c>
      <c r="G141" s="359"/>
      <c r="H141" s="359"/>
    </row>
    <row r="142" spans="1:6" s="353" customFormat="1" ht="12.75" customHeight="1" thickBot="1">
      <c r="A142" s="260" t="s">
        <v>27</v>
      </c>
      <c r="B142" s="432" t="s">
        <v>412</v>
      </c>
      <c r="C142" s="628">
        <f>SUM('9. sz. mell'!C142)</f>
        <v>897154910</v>
      </c>
      <c r="D142" s="629">
        <f>SUM('9. sz. mell'!D142)</f>
        <v>710672420</v>
      </c>
      <c r="E142" s="629">
        <f>SUM('9. sz. mell'!E142)</f>
        <v>0</v>
      </c>
      <c r="F142" s="630">
        <f>SUM('9. sz. mell'!F142)</f>
        <v>186482490</v>
      </c>
    </row>
    <row r="143" ht="7.5" customHeight="1"/>
    <row r="144" spans="1:5" ht="15.75">
      <c r="A144" s="727" t="s">
        <v>414</v>
      </c>
      <c r="B144" s="727"/>
      <c r="C144" s="727"/>
      <c r="D144" s="725"/>
      <c r="E144" s="725"/>
    </row>
    <row r="145" spans="1:5" ht="15" customHeight="1" thickBot="1">
      <c r="A145" s="726" t="s">
        <v>158</v>
      </c>
      <c r="B145" s="726"/>
      <c r="C145" s="413"/>
      <c r="E145" s="413" t="s">
        <v>234</v>
      </c>
    </row>
    <row r="146" spans="1:6" ht="21.75" customHeight="1" thickBot="1">
      <c r="A146" s="12">
        <v>1</v>
      </c>
      <c r="B146" s="430" t="s">
        <v>415</v>
      </c>
      <c r="C146" s="418">
        <f>+C60-C121</f>
        <v>-7171252</v>
      </c>
      <c r="D146" s="407">
        <f>+D60-D121</f>
        <v>2523451</v>
      </c>
      <c r="E146" s="261">
        <f>+E60-E121</f>
        <v>0</v>
      </c>
      <c r="F146" s="261">
        <f>+F60-F121</f>
        <v>-9694703</v>
      </c>
    </row>
    <row r="147" spans="1:6" ht="27.75" customHeight="1" thickBot="1">
      <c r="A147" s="12" t="s">
        <v>19</v>
      </c>
      <c r="B147" s="430" t="s">
        <v>416</v>
      </c>
      <c r="C147" s="418">
        <f>+C81-C141</f>
        <v>7171252</v>
      </c>
      <c r="D147" s="407">
        <f>+D81-D141</f>
        <v>-2523451</v>
      </c>
      <c r="E147" s="261">
        <f>+E81-E141</f>
        <v>0</v>
      </c>
      <c r="F147" s="261">
        <f>+F81-F141</f>
        <v>9694703</v>
      </c>
    </row>
  </sheetData>
  <sheetProtection/>
  <mergeCells count="6">
    <mergeCell ref="A1:F1"/>
    <mergeCell ref="A84:F84"/>
    <mergeCell ref="A145:B145"/>
    <mergeCell ref="A144:E144"/>
    <mergeCell ref="A2:B2"/>
    <mergeCell ref="A85:B8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Tarpa Nagyközség Önkormányzat
2017. ÉVI KÖLTSÉGVETÉSÉNEK ÖSSZEVONT MÉRLEGE&amp;10
&amp;R&amp;"Times New Roman CE,Félkövér dőlt"&amp;11 1.melléklet a 1/2017. (II.20.) önkormányzati rendelethez</oddHeader>
  </headerFooter>
  <rowBreaks count="1" manualBreakCount="1">
    <brk id="8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145"/>
  <sheetViews>
    <sheetView view="pageBreakPreview" zoomScale="85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33" customWidth="1"/>
    <col min="2" max="2" width="63.50390625" style="334" customWidth="1"/>
    <col min="3" max="3" width="13.375" style="335" customWidth="1"/>
    <col min="4" max="4" width="14.00390625" style="3" customWidth="1"/>
    <col min="5" max="5" width="14.375" style="3" customWidth="1"/>
    <col min="6" max="6" width="14.875" style="3" customWidth="1"/>
    <col min="7" max="7" width="14.00390625" style="3" customWidth="1"/>
    <col min="8" max="8" width="14.375" style="3" customWidth="1"/>
    <col min="9" max="9" width="14.875" style="3" customWidth="1"/>
    <col min="10" max="10" width="14.00390625" style="3" customWidth="1"/>
    <col min="11" max="11" width="14.375" style="3" customWidth="1"/>
    <col min="12" max="12" width="14.875" style="3" customWidth="1"/>
    <col min="13" max="13" width="14.00390625" style="3" customWidth="1"/>
    <col min="14" max="14" width="14.375" style="3" customWidth="1"/>
    <col min="15" max="15" width="14.875" style="3" customWidth="1"/>
    <col min="16" max="17" width="13.50390625" style="3" customWidth="1"/>
    <col min="18" max="18" width="15.375" style="3" customWidth="1"/>
    <col min="19" max="16384" width="9.375" style="3" customWidth="1"/>
  </cols>
  <sheetData>
    <row r="1" spans="1:3" s="2" customFormat="1" ht="16.5" customHeight="1" thickBot="1">
      <c r="A1" s="217"/>
      <c r="B1" s="218"/>
      <c r="C1" s="225" t="s">
        <v>603</v>
      </c>
    </row>
    <row r="2" spans="1:18" s="95" customFormat="1" ht="21" customHeight="1">
      <c r="A2" s="349" t="s">
        <v>62</v>
      </c>
      <c r="B2" s="777" t="s">
        <v>56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9"/>
    </row>
    <row r="3" spans="1:18" s="95" customFormat="1" ht="16.5" thickBot="1">
      <c r="A3" s="219" t="s">
        <v>207</v>
      </c>
      <c r="B3" s="780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2"/>
    </row>
    <row r="4" spans="1:18" s="634" customFormat="1" ht="15.75" customHeight="1" thickBot="1">
      <c r="A4" s="631"/>
      <c r="B4" s="632"/>
      <c r="C4" s="633" t="s">
        <v>54</v>
      </c>
      <c r="D4" s="775" t="s">
        <v>466</v>
      </c>
      <c r="E4" s="775"/>
      <c r="F4" s="776"/>
      <c r="G4" s="774" t="s">
        <v>498</v>
      </c>
      <c r="H4" s="775"/>
      <c r="I4" s="776"/>
      <c r="J4" s="774" t="s">
        <v>501</v>
      </c>
      <c r="K4" s="775"/>
      <c r="L4" s="776"/>
      <c r="M4" s="774" t="s">
        <v>561</v>
      </c>
      <c r="N4" s="775"/>
      <c r="O4" s="776"/>
      <c r="P4" s="774" t="s">
        <v>502</v>
      </c>
      <c r="Q4" s="775"/>
      <c r="R4" s="776"/>
    </row>
    <row r="5" spans="1:18" ht="51.75" customHeight="1" thickBot="1">
      <c r="A5" s="350" t="s">
        <v>208</v>
      </c>
      <c r="B5" s="456" t="s">
        <v>55</v>
      </c>
      <c r="C5" s="457" t="s">
        <v>557</v>
      </c>
      <c r="D5" s="454" t="s">
        <v>558</v>
      </c>
      <c r="E5" s="449" t="s">
        <v>559</v>
      </c>
      <c r="F5" s="449" t="s">
        <v>560</v>
      </c>
      <c r="G5" s="454" t="s">
        <v>558</v>
      </c>
      <c r="H5" s="449" t="s">
        <v>559</v>
      </c>
      <c r="I5" s="449" t="s">
        <v>560</v>
      </c>
      <c r="J5" s="454" t="s">
        <v>558</v>
      </c>
      <c r="K5" s="449" t="s">
        <v>559</v>
      </c>
      <c r="L5" s="449" t="s">
        <v>560</v>
      </c>
      <c r="M5" s="454" t="s">
        <v>558</v>
      </c>
      <c r="N5" s="449" t="s">
        <v>559</v>
      </c>
      <c r="O5" s="449" t="s">
        <v>560</v>
      </c>
      <c r="P5" s="454" t="s">
        <v>558</v>
      </c>
      <c r="Q5" s="449" t="s">
        <v>559</v>
      </c>
      <c r="R5" s="449" t="s">
        <v>560</v>
      </c>
    </row>
    <row r="6" spans="1:18" s="59" customFormat="1" ht="12.75" customHeight="1" thickBot="1">
      <c r="A6" s="186">
        <v>1</v>
      </c>
      <c r="B6" s="187">
        <v>2</v>
      </c>
      <c r="C6" s="453">
        <v>3</v>
      </c>
      <c r="D6" s="223">
        <v>4</v>
      </c>
      <c r="E6" s="453">
        <v>5</v>
      </c>
      <c r="F6" s="188">
        <v>6</v>
      </c>
      <c r="G6" s="223">
        <v>7</v>
      </c>
      <c r="H6" s="453">
        <v>8</v>
      </c>
      <c r="I6" s="188">
        <v>9</v>
      </c>
      <c r="J6" s="223">
        <v>10</v>
      </c>
      <c r="K6" s="453">
        <v>11</v>
      </c>
      <c r="L6" s="188">
        <v>12</v>
      </c>
      <c r="M6" s="223">
        <v>13</v>
      </c>
      <c r="N6" s="453">
        <v>14</v>
      </c>
      <c r="O6" s="188">
        <v>15</v>
      </c>
      <c r="P6" s="223">
        <v>16</v>
      </c>
      <c r="Q6" s="453">
        <v>17</v>
      </c>
      <c r="R6" s="188">
        <v>18</v>
      </c>
    </row>
    <row r="7" spans="1:18" s="59" customFormat="1" ht="15.75" customHeight="1" thickBot="1">
      <c r="A7" s="220"/>
      <c r="B7" s="221" t="s">
        <v>56</v>
      </c>
      <c r="C7" s="515"/>
      <c r="D7" s="495"/>
      <c r="E7" s="455"/>
      <c r="F7" s="494"/>
      <c r="G7" s="495"/>
      <c r="H7" s="455"/>
      <c r="I7" s="494"/>
      <c r="J7" s="495"/>
      <c r="K7" s="455"/>
      <c r="L7" s="494"/>
      <c r="M7" s="495"/>
      <c r="N7" s="455"/>
      <c r="O7" s="494"/>
      <c r="P7" s="495"/>
      <c r="Q7" s="455"/>
      <c r="R7" s="494"/>
    </row>
    <row r="8" spans="1:18" s="59" customFormat="1" ht="12" customHeight="1" thickBot="1">
      <c r="A8" s="22" t="s">
        <v>18</v>
      </c>
      <c r="B8" s="427" t="s">
        <v>262</v>
      </c>
      <c r="C8" s="516">
        <f>+C9+C10+C11+C12+C13+C14</f>
        <v>304432751</v>
      </c>
      <c r="D8" s="496">
        <f aca="true" t="shared" si="0" ref="D8:R8">+D9+D10+D11+D12+D13+D14</f>
        <v>225152951</v>
      </c>
      <c r="E8" s="472">
        <f t="shared" si="0"/>
        <v>0</v>
      </c>
      <c r="F8" s="503">
        <f t="shared" si="0"/>
        <v>79279800</v>
      </c>
      <c r="G8" s="502">
        <f t="shared" si="0"/>
        <v>225152951</v>
      </c>
      <c r="H8" s="475">
        <f t="shared" si="0"/>
        <v>0</v>
      </c>
      <c r="I8" s="503">
        <f t="shared" si="0"/>
        <v>79279800</v>
      </c>
      <c r="J8" s="502">
        <f t="shared" si="0"/>
        <v>0</v>
      </c>
      <c r="K8" s="472">
        <f t="shared" si="0"/>
        <v>0</v>
      </c>
      <c r="L8" s="497">
        <f t="shared" si="0"/>
        <v>0</v>
      </c>
      <c r="M8" s="496">
        <f t="shared" si="0"/>
        <v>0</v>
      </c>
      <c r="N8" s="472">
        <f t="shared" si="0"/>
        <v>0</v>
      </c>
      <c r="O8" s="497">
        <f t="shared" si="0"/>
        <v>0</v>
      </c>
      <c r="P8" s="496">
        <f t="shared" si="0"/>
        <v>0</v>
      </c>
      <c r="Q8" s="472">
        <f t="shared" si="0"/>
        <v>0</v>
      </c>
      <c r="R8" s="497">
        <f t="shared" si="0"/>
        <v>0</v>
      </c>
    </row>
    <row r="9" spans="1:18" s="96" customFormat="1" ht="12" customHeight="1">
      <c r="A9" s="362" t="s">
        <v>101</v>
      </c>
      <c r="B9" s="509" t="s">
        <v>263</v>
      </c>
      <c r="C9" s="517">
        <f aca="true" t="shared" si="1" ref="C9:C14">SUM(D9:F9)</f>
        <v>137330193</v>
      </c>
      <c r="D9" s="508">
        <f aca="true" t="shared" si="2" ref="D9:F24">SUM(G9+J9+M9+P9)</f>
        <v>58050393</v>
      </c>
      <c r="E9" s="565">
        <f t="shared" si="2"/>
        <v>0</v>
      </c>
      <c r="F9" s="566">
        <f t="shared" si="2"/>
        <v>79279800</v>
      </c>
      <c r="G9" s="498">
        <v>58050393</v>
      </c>
      <c r="H9" s="473"/>
      <c r="I9" s="499">
        <v>79279800</v>
      </c>
      <c r="J9" s="498"/>
      <c r="K9" s="473"/>
      <c r="L9" s="499"/>
      <c r="M9" s="498"/>
      <c r="N9" s="473"/>
      <c r="O9" s="499"/>
      <c r="P9" s="498"/>
      <c r="Q9" s="473"/>
      <c r="R9" s="499"/>
    </row>
    <row r="10" spans="1:18" s="97" customFormat="1" ht="12" customHeight="1">
      <c r="A10" s="363" t="s">
        <v>102</v>
      </c>
      <c r="B10" s="510" t="s">
        <v>264</v>
      </c>
      <c r="C10" s="517">
        <f t="shared" si="1"/>
        <v>43634433</v>
      </c>
      <c r="D10" s="508">
        <f t="shared" si="2"/>
        <v>43634433</v>
      </c>
      <c r="E10" s="565">
        <f t="shared" si="2"/>
        <v>0</v>
      </c>
      <c r="F10" s="566">
        <f t="shared" si="2"/>
        <v>0</v>
      </c>
      <c r="G10" s="500">
        <v>43634433</v>
      </c>
      <c r="H10" s="474"/>
      <c r="I10" s="501"/>
      <c r="J10" s="500"/>
      <c r="K10" s="474"/>
      <c r="L10" s="501"/>
      <c r="M10" s="500"/>
      <c r="N10" s="474"/>
      <c r="O10" s="501"/>
      <c r="P10" s="500"/>
      <c r="Q10" s="474"/>
      <c r="R10" s="501"/>
    </row>
    <row r="11" spans="1:18" s="97" customFormat="1" ht="12" customHeight="1">
      <c r="A11" s="363" t="s">
        <v>103</v>
      </c>
      <c r="B11" s="510" t="s">
        <v>265</v>
      </c>
      <c r="C11" s="517">
        <f t="shared" si="1"/>
        <v>86197152</v>
      </c>
      <c r="D11" s="508">
        <f t="shared" si="2"/>
        <v>86197152</v>
      </c>
      <c r="E11" s="565">
        <f t="shared" si="2"/>
        <v>0</v>
      </c>
      <c r="F11" s="566">
        <f t="shared" si="2"/>
        <v>0</v>
      </c>
      <c r="G11" s="500">
        <v>86197152</v>
      </c>
      <c r="H11" s="474"/>
      <c r="I11" s="501"/>
      <c r="J11" s="500"/>
      <c r="K11" s="474"/>
      <c r="L11" s="501"/>
      <c r="M11" s="500"/>
      <c r="N11" s="474"/>
      <c r="O11" s="501"/>
      <c r="P11" s="500"/>
      <c r="Q11" s="474"/>
      <c r="R11" s="501"/>
    </row>
    <row r="12" spans="1:18" s="97" customFormat="1" ht="12" customHeight="1">
      <c r="A12" s="363" t="s">
        <v>104</v>
      </c>
      <c r="B12" s="510" t="s">
        <v>266</v>
      </c>
      <c r="C12" s="517">
        <f t="shared" si="1"/>
        <v>3008460</v>
      </c>
      <c r="D12" s="508">
        <f t="shared" si="2"/>
        <v>3008460</v>
      </c>
      <c r="E12" s="565">
        <f t="shared" si="2"/>
        <v>0</v>
      </c>
      <c r="F12" s="566">
        <f t="shared" si="2"/>
        <v>0</v>
      </c>
      <c r="G12" s="500">
        <v>3008460</v>
      </c>
      <c r="H12" s="474"/>
      <c r="I12" s="501"/>
      <c r="J12" s="500"/>
      <c r="K12" s="474"/>
      <c r="L12" s="501"/>
      <c r="M12" s="500"/>
      <c r="N12" s="474"/>
      <c r="O12" s="501"/>
      <c r="P12" s="500"/>
      <c r="Q12" s="474"/>
      <c r="R12" s="501"/>
    </row>
    <row r="13" spans="1:18" s="97" customFormat="1" ht="12" customHeight="1">
      <c r="A13" s="363" t="s">
        <v>153</v>
      </c>
      <c r="B13" s="510" t="s">
        <v>267</v>
      </c>
      <c r="C13" s="517">
        <f t="shared" si="1"/>
        <v>0</v>
      </c>
      <c r="D13" s="508">
        <f t="shared" si="2"/>
        <v>0</v>
      </c>
      <c r="E13" s="565">
        <f t="shared" si="2"/>
        <v>0</v>
      </c>
      <c r="F13" s="566">
        <f t="shared" si="2"/>
        <v>0</v>
      </c>
      <c r="G13" s="500"/>
      <c r="H13" s="474"/>
      <c r="I13" s="501"/>
      <c r="J13" s="500"/>
      <c r="K13" s="474"/>
      <c r="L13" s="501"/>
      <c r="M13" s="500"/>
      <c r="N13" s="474"/>
      <c r="O13" s="501"/>
      <c r="P13" s="500"/>
      <c r="Q13" s="474"/>
      <c r="R13" s="501"/>
    </row>
    <row r="14" spans="1:18" s="96" customFormat="1" ht="12" customHeight="1" thickBot="1">
      <c r="A14" s="364" t="s">
        <v>105</v>
      </c>
      <c r="B14" s="511" t="s">
        <v>268</v>
      </c>
      <c r="C14" s="517">
        <f t="shared" si="1"/>
        <v>34262513</v>
      </c>
      <c r="D14" s="508">
        <f t="shared" si="2"/>
        <v>34262513</v>
      </c>
      <c r="E14" s="565">
        <f t="shared" si="2"/>
        <v>0</v>
      </c>
      <c r="F14" s="566">
        <f t="shared" si="2"/>
        <v>0</v>
      </c>
      <c r="G14" s="637">
        <v>34262513</v>
      </c>
      <c r="H14" s="473"/>
      <c r="I14" s="499"/>
      <c r="J14" s="498"/>
      <c r="K14" s="473"/>
      <c r="L14" s="499"/>
      <c r="M14" s="498"/>
      <c r="N14" s="473"/>
      <c r="O14" s="499"/>
      <c r="P14" s="498"/>
      <c r="Q14" s="473"/>
      <c r="R14" s="499"/>
    </row>
    <row r="15" spans="1:18" s="96" customFormat="1" ht="12" customHeight="1" thickBot="1">
      <c r="A15" s="22" t="s">
        <v>19</v>
      </c>
      <c r="B15" s="512" t="s">
        <v>269</v>
      </c>
      <c r="C15" s="518">
        <f>+C16+C17+C18+C19+C20</f>
        <v>287538908</v>
      </c>
      <c r="D15" s="502">
        <f aca="true" t="shared" si="3" ref="D15:R15">+D16+D17+D18+D19+D20</f>
        <v>269310721</v>
      </c>
      <c r="E15" s="475">
        <f t="shared" si="3"/>
        <v>0</v>
      </c>
      <c r="F15" s="503">
        <f t="shared" si="3"/>
        <v>18228187</v>
      </c>
      <c r="G15" s="502">
        <f t="shared" si="3"/>
        <v>269310721</v>
      </c>
      <c r="H15" s="475">
        <f t="shared" si="3"/>
        <v>0</v>
      </c>
      <c r="I15" s="503">
        <f t="shared" si="3"/>
        <v>0</v>
      </c>
      <c r="J15" s="502">
        <f t="shared" si="3"/>
        <v>0</v>
      </c>
      <c r="K15" s="475">
        <f t="shared" si="3"/>
        <v>0</v>
      </c>
      <c r="L15" s="503">
        <f t="shared" si="3"/>
        <v>18228187</v>
      </c>
      <c r="M15" s="502">
        <f t="shared" si="3"/>
        <v>0</v>
      </c>
      <c r="N15" s="475">
        <f t="shared" si="3"/>
        <v>0</v>
      </c>
      <c r="O15" s="503">
        <f t="shared" si="3"/>
        <v>0</v>
      </c>
      <c r="P15" s="502">
        <f t="shared" si="3"/>
        <v>0</v>
      </c>
      <c r="Q15" s="475">
        <f t="shared" si="3"/>
        <v>0</v>
      </c>
      <c r="R15" s="503">
        <f t="shared" si="3"/>
        <v>0</v>
      </c>
    </row>
    <row r="16" spans="1:18" s="96" customFormat="1" ht="12" customHeight="1">
      <c r="A16" s="362" t="s">
        <v>107</v>
      </c>
      <c r="B16" s="509" t="s">
        <v>270</v>
      </c>
      <c r="C16" s="517">
        <f aca="true" t="shared" si="4" ref="C16:C21">SUM(D16:F16)</f>
        <v>0</v>
      </c>
      <c r="D16" s="508">
        <f aca="true" t="shared" si="5" ref="D16:D21">SUM(G16+J16+M16+P16)</f>
        <v>0</v>
      </c>
      <c r="E16" s="565">
        <f t="shared" si="2"/>
        <v>0</v>
      </c>
      <c r="F16" s="566">
        <f t="shared" si="2"/>
        <v>0</v>
      </c>
      <c r="G16" s="498"/>
      <c r="H16" s="473"/>
      <c r="I16" s="499"/>
      <c r="J16" s="498"/>
      <c r="K16" s="473"/>
      <c r="L16" s="499"/>
      <c r="M16" s="498"/>
      <c r="N16" s="473"/>
      <c r="O16" s="499"/>
      <c r="P16" s="498"/>
      <c r="Q16" s="473"/>
      <c r="R16" s="499"/>
    </row>
    <row r="17" spans="1:18" s="96" customFormat="1" ht="12" customHeight="1">
      <c r="A17" s="363" t="s">
        <v>108</v>
      </c>
      <c r="B17" s="510" t="s">
        <v>271</v>
      </c>
      <c r="C17" s="517">
        <f t="shared" si="4"/>
        <v>0</v>
      </c>
      <c r="D17" s="508">
        <f t="shared" si="5"/>
        <v>0</v>
      </c>
      <c r="E17" s="565">
        <f t="shared" si="2"/>
        <v>0</v>
      </c>
      <c r="F17" s="566">
        <f t="shared" si="2"/>
        <v>0</v>
      </c>
      <c r="G17" s="498"/>
      <c r="H17" s="473"/>
      <c r="I17" s="499"/>
      <c r="J17" s="498"/>
      <c r="K17" s="473"/>
      <c r="L17" s="499"/>
      <c r="M17" s="498"/>
      <c r="N17" s="473"/>
      <c r="O17" s="499"/>
      <c r="P17" s="498"/>
      <c r="Q17" s="473"/>
      <c r="R17" s="499"/>
    </row>
    <row r="18" spans="1:18" s="96" customFormat="1" ht="12" customHeight="1">
      <c r="A18" s="363" t="s">
        <v>109</v>
      </c>
      <c r="B18" s="510" t="s">
        <v>455</v>
      </c>
      <c r="C18" s="517">
        <f t="shared" si="4"/>
        <v>0</v>
      </c>
      <c r="D18" s="508">
        <f t="shared" si="5"/>
        <v>0</v>
      </c>
      <c r="E18" s="565">
        <f t="shared" si="2"/>
        <v>0</v>
      </c>
      <c r="F18" s="566">
        <f t="shared" si="2"/>
        <v>0</v>
      </c>
      <c r="G18" s="498"/>
      <c r="H18" s="473"/>
      <c r="I18" s="499"/>
      <c r="J18" s="498"/>
      <c r="K18" s="473"/>
      <c r="L18" s="499"/>
      <c r="M18" s="498"/>
      <c r="N18" s="473"/>
      <c r="O18" s="499"/>
      <c r="P18" s="498"/>
      <c r="Q18" s="473"/>
      <c r="R18" s="499"/>
    </row>
    <row r="19" spans="1:18" s="96" customFormat="1" ht="12" customHeight="1">
      <c r="A19" s="363" t="s">
        <v>110</v>
      </c>
      <c r="B19" s="510" t="s">
        <v>456</v>
      </c>
      <c r="C19" s="517">
        <f t="shared" si="4"/>
        <v>0</v>
      </c>
      <c r="D19" s="508">
        <f t="shared" si="5"/>
        <v>0</v>
      </c>
      <c r="E19" s="565">
        <f t="shared" si="2"/>
        <v>0</v>
      </c>
      <c r="F19" s="566">
        <f t="shared" si="2"/>
        <v>0</v>
      </c>
      <c r="G19" s="498"/>
      <c r="H19" s="473"/>
      <c r="I19" s="499"/>
      <c r="J19" s="498"/>
      <c r="K19" s="473"/>
      <c r="L19" s="499"/>
      <c r="M19" s="498"/>
      <c r="N19" s="473"/>
      <c r="O19" s="499"/>
      <c r="P19" s="498"/>
      <c r="Q19" s="473"/>
      <c r="R19" s="499"/>
    </row>
    <row r="20" spans="1:18" s="96" customFormat="1" ht="12" customHeight="1">
      <c r="A20" s="363" t="s">
        <v>111</v>
      </c>
      <c r="B20" s="510" t="s">
        <v>272</v>
      </c>
      <c r="C20" s="517">
        <f t="shared" si="4"/>
        <v>287538908</v>
      </c>
      <c r="D20" s="508">
        <f t="shared" si="5"/>
        <v>269310721</v>
      </c>
      <c r="E20" s="565">
        <f t="shared" si="2"/>
        <v>0</v>
      </c>
      <c r="F20" s="566">
        <f t="shared" si="2"/>
        <v>18228187</v>
      </c>
      <c r="G20" s="637">
        <v>269310721</v>
      </c>
      <c r="H20" s="473"/>
      <c r="I20" s="499"/>
      <c r="J20" s="498"/>
      <c r="K20" s="473"/>
      <c r="L20" s="649">
        <v>18228187</v>
      </c>
      <c r="M20" s="498"/>
      <c r="N20" s="473"/>
      <c r="O20" s="499"/>
      <c r="P20" s="498"/>
      <c r="Q20" s="473"/>
      <c r="R20" s="499"/>
    </row>
    <row r="21" spans="1:18" s="97" customFormat="1" ht="12" customHeight="1" thickBot="1">
      <c r="A21" s="364" t="s">
        <v>120</v>
      </c>
      <c r="B21" s="511" t="s">
        <v>273</v>
      </c>
      <c r="C21" s="517">
        <f t="shared" si="4"/>
        <v>0</v>
      </c>
      <c r="D21" s="508">
        <f t="shared" si="5"/>
        <v>0</v>
      </c>
      <c r="E21" s="565">
        <f t="shared" si="2"/>
        <v>0</v>
      </c>
      <c r="F21" s="566">
        <f t="shared" si="2"/>
        <v>0</v>
      </c>
      <c r="G21" s="500"/>
      <c r="H21" s="474"/>
      <c r="I21" s="501"/>
      <c r="J21" s="500"/>
      <c r="K21" s="474"/>
      <c r="L21" s="501"/>
      <c r="M21" s="500"/>
      <c r="N21" s="474"/>
      <c r="O21" s="501"/>
      <c r="P21" s="500"/>
      <c r="Q21" s="474"/>
      <c r="R21" s="501"/>
    </row>
    <row r="22" spans="1:18" s="97" customFormat="1" ht="12" customHeight="1" thickBot="1">
      <c r="A22" s="22" t="s">
        <v>20</v>
      </c>
      <c r="B22" s="486" t="s">
        <v>274</v>
      </c>
      <c r="C22" s="518">
        <f>+C23+C24+C25+C26+C27</f>
        <v>50000000</v>
      </c>
      <c r="D22" s="502">
        <f aca="true" t="shared" si="6" ref="D22:R22">+D23+D24+D25+D26+D27</f>
        <v>50000000</v>
      </c>
      <c r="E22" s="475">
        <f t="shared" si="6"/>
        <v>0</v>
      </c>
      <c r="F22" s="503">
        <f t="shared" si="6"/>
        <v>0</v>
      </c>
      <c r="G22" s="502">
        <f t="shared" si="6"/>
        <v>50000000</v>
      </c>
      <c r="H22" s="475">
        <f t="shared" si="6"/>
        <v>0</v>
      </c>
      <c r="I22" s="503">
        <f t="shared" si="6"/>
        <v>0</v>
      </c>
      <c r="J22" s="502">
        <f t="shared" si="6"/>
        <v>0</v>
      </c>
      <c r="K22" s="475">
        <f t="shared" si="6"/>
        <v>0</v>
      </c>
      <c r="L22" s="503">
        <f t="shared" si="6"/>
        <v>0</v>
      </c>
      <c r="M22" s="502">
        <f t="shared" si="6"/>
        <v>0</v>
      </c>
      <c r="N22" s="475">
        <f t="shared" si="6"/>
        <v>0</v>
      </c>
      <c r="O22" s="503">
        <f t="shared" si="6"/>
        <v>0</v>
      </c>
      <c r="P22" s="502">
        <f t="shared" si="6"/>
        <v>0</v>
      </c>
      <c r="Q22" s="475">
        <f t="shared" si="6"/>
        <v>0</v>
      </c>
      <c r="R22" s="503">
        <f t="shared" si="6"/>
        <v>0</v>
      </c>
    </row>
    <row r="23" spans="1:18" s="97" customFormat="1" ht="12" customHeight="1">
      <c r="A23" s="362" t="s">
        <v>90</v>
      </c>
      <c r="B23" s="509" t="s">
        <v>275</v>
      </c>
      <c r="C23" s="517">
        <f aca="true" t="shared" si="7" ref="C23:C28">SUM(D23:F23)</f>
        <v>0</v>
      </c>
      <c r="D23" s="508">
        <f aca="true" t="shared" si="8" ref="D23:F35">SUM(G23+J23+M23+P23)</f>
        <v>0</v>
      </c>
      <c r="E23" s="565">
        <f t="shared" si="2"/>
        <v>0</v>
      </c>
      <c r="F23" s="566">
        <f t="shared" si="2"/>
        <v>0</v>
      </c>
      <c r="G23" s="500"/>
      <c r="H23" s="474"/>
      <c r="I23" s="501"/>
      <c r="J23" s="500"/>
      <c r="K23" s="474"/>
      <c r="L23" s="501"/>
      <c r="M23" s="500"/>
      <c r="N23" s="474"/>
      <c r="O23" s="501"/>
      <c r="P23" s="500"/>
      <c r="Q23" s="474"/>
      <c r="R23" s="501"/>
    </row>
    <row r="24" spans="1:18" s="96" customFormat="1" ht="12" customHeight="1">
      <c r="A24" s="363" t="s">
        <v>91</v>
      </c>
      <c r="B24" s="510" t="s">
        <v>276</v>
      </c>
      <c r="C24" s="517">
        <f t="shared" si="7"/>
        <v>0</v>
      </c>
      <c r="D24" s="508">
        <f t="shared" si="8"/>
        <v>0</v>
      </c>
      <c r="E24" s="565">
        <f t="shared" si="2"/>
        <v>0</v>
      </c>
      <c r="F24" s="566">
        <f t="shared" si="2"/>
        <v>0</v>
      </c>
      <c r="G24" s="498"/>
      <c r="H24" s="473"/>
      <c r="I24" s="499"/>
      <c r="J24" s="498"/>
      <c r="K24" s="473"/>
      <c r="L24" s="499"/>
      <c r="M24" s="498"/>
      <c r="N24" s="473"/>
      <c r="O24" s="499"/>
      <c r="P24" s="498"/>
      <c r="Q24" s="473"/>
      <c r="R24" s="499"/>
    </row>
    <row r="25" spans="1:18" s="97" customFormat="1" ht="12" customHeight="1">
      <c r="A25" s="363" t="s">
        <v>92</v>
      </c>
      <c r="B25" s="510" t="s">
        <v>457</v>
      </c>
      <c r="C25" s="517">
        <f t="shared" si="7"/>
        <v>0</v>
      </c>
      <c r="D25" s="508">
        <f t="shared" si="8"/>
        <v>0</v>
      </c>
      <c r="E25" s="565">
        <f t="shared" si="8"/>
        <v>0</v>
      </c>
      <c r="F25" s="566">
        <f t="shared" si="8"/>
        <v>0</v>
      </c>
      <c r="G25" s="500"/>
      <c r="H25" s="474"/>
      <c r="I25" s="501"/>
      <c r="J25" s="500"/>
      <c r="K25" s="474"/>
      <c r="L25" s="501"/>
      <c r="M25" s="500"/>
      <c r="N25" s="474"/>
      <c r="O25" s="501"/>
      <c r="P25" s="500"/>
      <c r="Q25" s="474"/>
      <c r="R25" s="501"/>
    </row>
    <row r="26" spans="1:18" s="97" customFormat="1" ht="12" customHeight="1">
      <c r="A26" s="363" t="s">
        <v>93</v>
      </c>
      <c r="B26" s="510" t="s">
        <v>458</v>
      </c>
      <c r="C26" s="517">
        <f t="shared" si="7"/>
        <v>0</v>
      </c>
      <c r="D26" s="508">
        <f t="shared" si="8"/>
        <v>0</v>
      </c>
      <c r="E26" s="565">
        <f t="shared" si="8"/>
        <v>0</v>
      </c>
      <c r="F26" s="566">
        <f t="shared" si="8"/>
        <v>0</v>
      </c>
      <c r="G26" s="500"/>
      <c r="H26" s="474"/>
      <c r="I26" s="501"/>
      <c r="J26" s="500"/>
      <c r="K26" s="474"/>
      <c r="L26" s="501"/>
      <c r="M26" s="500"/>
      <c r="N26" s="474"/>
      <c r="O26" s="501"/>
      <c r="P26" s="500"/>
      <c r="Q26" s="474"/>
      <c r="R26" s="501"/>
    </row>
    <row r="27" spans="1:18" s="97" customFormat="1" ht="12" customHeight="1">
      <c r="A27" s="363" t="s">
        <v>174</v>
      </c>
      <c r="B27" s="510" t="s">
        <v>277</v>
      </c>
      <c r="C27" s="517">
        <f t="shared" si="7"/>
        <v>50000000</v>
      </c>
      <c r="D27" s="508">
        <f t="shared" si="8"/>
        <v>50000000</v>
      </c>
      <c r="E27" s="565">
        <f t="shared" si="8"/>
        <v>0</v>
      </c>
      <c r="F27" s="566">
        <f t="shared" si="8"/>
        <v>0</v>
      </c>
      <c r="G27" s="500">
        <v>50000000</v>
      </c>
      <c r="H27" s="474"/>
      <c r="I27" s="501"/>
      <c r="J27" s="500"/>
      <c r="K27" s="474"/>
      <c r="L27" s="501"/>
      <c r="M27" s="500"/>
      <c r="N27" s="474"/>
      <c r="O27" s="501"/>
      <c r="P27" s="500"/>
      <c r="Q27" s="474"/>
      <c r="R27" s="501"/>
    </row>
    <row r="28" spans="1:18" s="97" customFormat="1" ht="12" customHeight="1" thickBot="1">
      <c r="A28" s="364" t="s">
        <v>175</v>
      </c>
      <c r="B28" s="511" t="s">
        <v>278</v>
      </c>
      <c r="C28" s="517">
        <f t="shared" si="7"/>
        <v>0</v>
      </c>
      <c r="D28" s="508">
        <f t="shared" si="8"/>
        <v>0</v>
      </c>
      <c r="E28" s="565">
        <f t="shared" si="8"/>
        <v>0</v>
      </c>
      <c r="F28" s="566">
        <f t="shared" si="8"/>
        <v>0</v>
      </c>
      <c r="G28" s="500"/>
      <c r="H28" s="474"/>
      <c r="I28" s="501"/>
      <c r="J28" s="500"/>
      <c r="K28" s="474"/>
      <c r="L28" s="501"/>
      <c r="M28" s="500"/>
      <c r="N28" s="474"/>
      <c r="O28" s="501"/>
      <c r="P28" s="500"/>
      <c r="Q28" s="474"/>
      <c r="R28" s="501"/>
    </row>
    <row r="29" spans="1:18" s="97" customFormat="1" ht="12" customHeight="1" thickBot="1">
      <c r="A29" s="22" t="s">
        <v>176</v>
      </c>
      <c r="B29" s="486" t="s">
        <v>279</v>
      </c>
      <c r="C29" s="519">
        <f>+C30+C33+C34+C35</f>
        <v>20757176</v>
      </c>
      <c r="D29" s="504">
        <f aca="true" t="shared" si="9" ref="D29:R29">+D30+D33+D34+D35</f>
        <v>20757176</v>
      </c>
      <c r="E29" s="476">
        <f t="shared" si="9"/>
        <v>0</v>
      </c>
      <c r="F29" s="505">
        <f t="shared" si="9"/>
        <v>0</v>
      </c>
      <c r="G29" s="504">
        <f t="shared" si="9"/>
        <v>20757176</v>
      </c>
      <c r="H29" s="476">
        <f t="shared" si="9"/>
        <v>0</v>
      </c>
      <c r="I29" s="505">
        <f t="shared" si="9"/>
        <v>0</v>
      </c>
      <c r="J29" s="504">
        <f t="shared" si="9"/>
        <v>0</v>
      </c>
      <c r="K29" s="476">
        <f t="shared" si="9"/>
        <v>0</v>
      </c>
      <c r="L29" s="505">
        <f t="shared" si="9"/>
        <v>0</v>
      </c>
      <c r="M29" s="504">
        <f t="shared" si="9"/>
        <v>0</v>
      </c>
      <c r="N29" s="476">
        <f t="shared" si="9"/>
        <v>0</v>
      </c>
      <c r="O29" s="505">
        <f t="shared" si="9"/>
        <v>0</v>
      </c>
      <c r="P29" s="504">
        <f t="shared" si="9"/>
        <v>0</v>
      </c>
      <c r="Q29" s="476">
        <f t="shared" si="9"/>
        <v>0</v>
      </c>
      <c r="R29" s="505">
        <f t="shared" si="9"/>
        <v>0</v>
      </c>
    </row>
    <row r="30" spans="1:18" s="97" customFormat="1" ht="12" customHeight="1">
      <c r="A30" s="362" t="s">
        <v>280</v>
      </c>
      <c r="B30" s="509" t="s">
        <v>286</v>
      </c>
      <c r="C30" s="520">
        <f aca="true" t="shared" si="10" ref="C30:C35">SUM(D30:F30)</f>
        <v>15564727</v>
      </c>
      <c r="D30" s="508">
        <f aca="true" t="shared" si="11" ref="D30:D35">SUM(G30+J30+M30+P30)</f>
        <v>15564727</v>
      </c>
      <c r="E30" s="565">
        <f t="shared" si="8"/>
        <v>0</v>
      </c>
      <c r="F30" s="566">
        <f t="shared" si="8"/>
        <v>0</v>
      </c>
      <c r="G30" s="566">
        <f>SUM(G31:G32)</f>
        <v>15564727</v>
      </c>
      <c r="H30" s="474"/>
      <c r="I30" s="501"/>
      <c r="J30" s="500"/>
      <c r="K30" s="474"/>
      <c r="L30" s="501"/>
      <c r="M30" s="500"/>
      <c r="N30" s="474"/>
      <c r="O30" s="501"/>
      <c r="P30" s="500"/>
      <c r="Q30" s="474"/>
      <c r="R30" s="501"/>
    </row>
    <row r="31" spans="1:18" s="97" customFormat="1" ht="12" customHeight="1">
      <c r="A31" s="363" t="s">
        <v>281</v>
      </c>
      <c r="B31" s="510" t="s">
        <v>287</v>
      </c>
      <c r="C31" s="520">
        <f t="shared" si="10"/>
        <v>6027860</v>
      </c>
      <c r="D31" s="508">
        <f t="shared" si="11"/>
        <v>6027860</v>
      </c>
      <c r="E31" s="565">
        <f t="shared" si="8"/>
        <v>0</v>
      </c>
      <c r="F31" s="566">
        <f t="shared" si="8"/>
        <v>0</v>
      </c>
      <c r="G31" s="635">
        <v>6027860</v>
      </c>
      <c r="H31" s="474"/>
      <c r="I31" s="501"/>
      <c r="J31" s="500"/>
      <c r="K31" s="474"/>
      <c r="L31" s="501"/>
      <c r="M31" s="500"/>
      <c r="N31" s="474"/>
      <c r="O31" s="501"/>
      <c r="P31" s="500"/>
      <c r="Q31" s="474"/>
      <c r="R31" s="501"/>
    </row>
    <row r="32" spans="1:18" s="97" customFormat="1" ht="12" customHeight="1">
      <c r="A32" s="363" t="s">
        <v>282</v>
      </c>
      <c r="B32" s="510" t="s">
        <v>288</v>
      </c>
      <c r="C32" s="520">
        <f t="shared" si="10"/>
        <v>9536867</v>
      </c>
      <c r="D32" s="508">
        <f t="shared" si="11"/>
        <v>9536867</v>
      </c>
      <c r="E32" s="565">
        <f t="shared" si="8"/>
        <v>0</v>
      </c>
      <c r="F32" s="566">
        <f t="shared" si="8"/>
        <v>0</v>
      </c>
      <c r="G32" s="635">
        <v>9536867</v>
      </c>
      <c r="H32" s="474"/>
      <c r="I32" s="501"/>
      <c r="J32" s="500"/>
      <c r="K32" s="474"/>
      <c r="L32" s="501"/>
      <c r="M32" s="500"/>
      <c r="N32" s="474"/>
      <c r="O32" s="501"/>
      <c r="P32" s="500"/>
      <c r="Q32" s="474"/>
      <c r="R32" s="501"/>
    </row>
    <row r="33" spans="1:18" s="97" customFormat="1" ht="12" customHeight="1">
      <c r="A33" s="363" t="s">
        <v>283</v>
      </c>
      <c r="B33" s="510" t="s">
        <v>289</v>
      </c>
      <c r="C33" s="520">
        <f t="shared" si="10"/>
        <v>4371763</v>
      </c>
      <c r="D33" s="508">
        <f t="shared" si="11"/>
        <v>4371763</v>
      </c>
      <c r="E33" s="565">
        <f t="shared" si="8"/>
        <v>0</v>
      </c>
      <c r="F33" s="566">
        <f t="shared" si="8"/>
        <v>0</v>
      </c>
      <c r="G33" s="635">
        <v>4371763</v>
      </c>
      <c r="H33" s="474"/>
      <c r="I33" s="501"/>
      <c r="J33" s="500"/>
      <c r="K33" s="474"/>
      <c r="L33" s="501"/>
      <c r="M33" s="500"/>
      <c r="N33" s="474"/>
      <c r="O33" s="501"/>
      <c r="P33" s="500"/>
      <c r="Q33" s="474"/>
      <c r="R33" s="501"/>
    </row>
    <row r="34" spans="1:18" s="97" customFormat="1" ht="12" customHeight="1">
      <c r="A34" s="363" t="s">
        <v>284</v>
      </c>
      <c r="B34" s="510" t="s">
        <v>290</v>
      </c>
      <c r="C34" s="520">
        <f t="shared" si="10"/>
        <v>0</v>
      </c>
      <c r="D34" s="508">
        <f t="shared" si="11"/>
        <v>0</v>
      </c>
      <c r="E34" s="565">
        <f t="shared" si="8"/>
        <v>0</v>
      </c>
      <c r="F34" s="566">
        <f t="shared" si="8"/>
        <v>0</v>
      </c>
      <c r="G34" s="635"/>
      <c r="H34" s="474"/>
      <c r="I34" s="501"/>
      <c r="J34" s="500"/>
      <c r="K34" s="474"/>
      <c r="L34" s="501"/>
      <c r="M34" s="500"/>
      <c r="N34" s="474"/>
      <c r="O34" s="501"/>
      <c r="P34" s="500"/>
      <c r="Q34" s="474"/>
      <c r="R34" s="501"/>
    </row>
    <row r="35" spans="1:18" s="97" customFormat="1" ht="12" customHeight="1" thickBot="1">
      <c r="A35" s="364" t="s">
        <v>285</v>
      </c>
      <c r="B35" s="511" t="s">
        <v>291</v>
      </c>
      <c r="C35" s="520">
        <f t="shared" si="10"/>
        <v>820686</v>
      </c>
      <c r="D35" s="508">
        <f t="shared" si="11"/>
        <v>820686</v>
      </c>
      <c r="E35" s="565">
        <f t="shared" si="8"/>
        <v>0</v>
      </c>
      <c r="F35" s="566">
        <f t="shared" si="8"/>
        <v>0</v>
      </c>
      <c r="G35" s="636">
        <v>820686</v>
      </c>
      <c r="H35" s="474"/>
      <c r="I35" s="501"/>
      <c r="J35" s="500"/>
      <c r="K35" s="474"/>
      <c r="L35" s="501"/>
      <c r="M35" s="500"/>
      <c r="N35" s="474"/>
      <c r="O35" s="501"/>
      <c r="P35" s="500"/>
      <c r="Q35" s="474"/>
      <c r="R35" s="501"/>
    </row>
    <row r="36" spans="1:18" s="97" customFormat="1" ht="12" customHeight="1" thickBot="1">
      <c r="A36" s="22" t="s">
        <v>22</v>
      </c>
      <c r="B36" s="486" t="s">
        <v>292</v>
      </c>
      <c r="C36" s="518">
        <f>SUM(C37:C46)</f>
        <v>26289065</v>
      </c>
      <c r="D36" s="502">
        <f aca="true" t="shared" si="12" ref="D36:R36">SUM(D37:D46)</f>
        <v>26289065</v>
      </c>
      <c r="E36" s="475">
        <f t="shared" si="12"/>
        <v>0</v>
      </c>
      <c r="F36" s="503">
        <f t="shared" si="12"/>
        <v>0</v>
      </c>
      <c r="G36" s="502">
        <f t="shared" si="12"/>
        <v>9251898</v>
      </c>
      <c r="H36" s="475">
        <f t="shared" si="12"/>
        <v>0</v>
      </c>
      <c r="I36" s="503">
        <f t="shared" si="12"/>
        <v>0</v>
      </c>
      <c r="J36" s="502">
        <f t="shared" si="12"/>
        <v>0</v>
      </c>
      <c r="K36" s="475">
        <f t="shared" si="12"/>
        <v>0</v>
      </c>
      <c r="L36" s="503">
        <f t="shared" si="12"/>
        <v>0</v>
      </c>
      <c r="M36" s="502">
        <f t="shared" si="12"/>
        <v>16737167</v>
      </c>
      <c r="N36" s="475">
        <f t="shared" si="12"/>
        <v>0</v>
      </c>
      <c r="O36" s="503">
        <f t="shared" si="12"/>
        <v>0</v>
      </c>
      <c r="P36" s="502">
        <f t="shared" si="12"/>
        <v>300000</v>
      </c>
      <c r="Q36" s="475">
        <f t="shared" si="12"/>
        <v>0</v>
      </c>
      <c r="R36" s="503">
        <f t="shared" si="12"/>
        <v>0</v>
      </c>
    </row>
    <row r="37" spans="1:18" s="97" customFormat="1" ht="12" customHeight="1">
      <c r="A37" s="362" t="s">
        <v>94</v>
      </c>
      <c r="B37" s="509" t="s">
        <v>295</v>
      </c>
      <c r="C37" s="517">
        <f>SUM(D37:F37)</f>
        <v>178838</v>
      </c>
      <c r="D37" s="508">
        <f aca="true" t="shared" si="13" ref="D37:F52">SUM(G37+J37+M37+P37)</f>
        <v>178838</v>
      </c>
      <c r="E37" s="565">
        <f t="shared" si="13"/>
        <v>0</v>
      </c>
      <c r="F37" s="566">
        <f t="shared" si="13"/>
        <v>0</v>
      </c>
      <c r="G37" s="500">
        <v>178838</v>
      </c>
      <c r="H37" s="474"/>
      <c r="I37" s="501"/>
      <c r="J37" s="500"/>
      <c r="K37" s="474"/>
      <c r="L37" s="501"/>
      <c r="M37" s="500"/>
      <c r="N37" s="474"/>
      <c r="O37" s="501"/>
      <c r="P37" s="500"/>
      <c r="Q37" s="474"/>
      <c r="R37" s="501"/>
    </row>
    <row r="38" spans="1:18" s="97" customFormat="1" ht="12" customHeight="1">
      <c r="A38" s="363" t="s">
        <v>95</v>
      </c>
      <c r="B38" s="510" t="s">
        <v>296</v>
      </c>
      <c r="C38" s="517">
        <f aca="true" t="shared" si="14" ref="C38:C46">SUM(D38:F38)</f>
        <v>17162298</v>
      </c>
      <c r="D38" s="508">
        <f t="shared" si="13"/>
        <v>17162298</v>
      </c>
      <c r="E38" s="565">
        <f t="shared" si="13"/>
        <v>0</v>
      </c>
      <c r="F38" s="566">
        <f t="shared" si="13"/>
        <v>0</v>
      </c>
      <c r="G38" s="500">
        <v>8439298</v>
      </c>
      <c r="H38" s="474"/>
      <c r="I38" s="501"/>
      <c r="J38" s="500"/>
      <c r="K38" s="474"/>
      <c r="L38" s="501"/>
      <c r="M38" s="500">
        <v>8423000</v>
      </c>
      <c r="N38" s="474"/>
      <c r="O38" s="501"/>
      <c r="P38" s="500">
        <v>300000</v>
      </c>
      <c r="Q38" s="474"/>
      <c r="R38" s="501"/>
    </row>
    <row r="39" spans="1:18" s="97" customFormat="1" ht="12" customHeight="1">
      <c r="A39" s="363" t="s">
        <v>96</v>
      </c>
      <c r="B39" s="510" t="s">
        <v>297</v>
      </c>
      <c r="C39" s="517">
        <f t="shared" si="14"/>
        <v>132000</v>
      </c>
      <c r="D39" s="508">
        <f t="shared" si="13"/>
        <v>132000</v>
      </c>
      <c r="E39" s="565">
        <f t="shared" si="13"/>
        <v>0</v>
      </c>
      <c r="F39" s="566">
        <f t="shared" si="13"/>
        <v>0</v>
      </c>
      <c r="G39" s="500">
        <v>132000</v>
      </c>
      <c r="H39" s="474"/>
      <c r="I39" s="501"/>
      <c r="J39" s="500"/>
      <c r="K39" s="474"/>
      <c r="L39" s="501"/>
      <c r="M39" s="500"/>
      <c r="N39" s="474"/>
      <c r="O39" s="501"/>
      <c r="P39" s="500"/>
      <c r="Q39" s="474"/>
      <c r="R39" s="501"/>
    </row>
    <row r="40" spans="1:18" s="97" customFormat="1" ht="12" customHeight="1">
      <c r="A40" s="363" t="s">
        <v>178</v>
      </c>
      <c r="B40" s="510" t="s">
        <v>298</v>
      </c>
      <c r="C40" s="517">
        <f t="shared" si="14"/>
        <v>0</v>
      </c>
      <c r="D40" s="508">
        <f t="shared" si="13"/>
        <v>0</v>
      </c>
      <c r="E40" s="565">
        <f t="shared" si="13"/>
        <v>0</v>
      </c>
      <c r="F40" s="566">
        <f t="shared" si="13"/>
        <v>0</v>
      </c>
      <c r="G40" s="500"/>
      <c r="H40" s="474">
        <v>0</v>
      </c>
      <c r="I40" s="501"/>
      <c r="J40" s="500"/>
      <c r="K40" s="474"/>
      <c r="L40" s="501"/>
      <c r="M40" s="500"/>
      <c r="N40" s="474"/>
      <c r="O40" s="501"/>
      <c r="P40" s="500"/>
      <c r="Q40" s="474"/>
      <c r="R40" s="501"/>
    </row>
    <row r="41" spans="1:18" s="97" customFormat="1" ht="12" customHeight="1">
      <c r="A41" s="363" t="s">
        <v>179</v>
      </c>
      <c r="B41" s="510" t="s">
        <v>299</v>
      </c>
      <c r="C41" s="517">
        <f t="shared" si="14"/>
        <v>8314167</v>
      </c>
      <c r="D41" s="508">
        <f t="shared" si="13"/>
        <v>8314167</v>
      </c>
      <c r="E41" s="565">
        <f t="shared" si="13"/>
        <v>0</v>
      </c>
      <c r="F41" s="566">
        <f t="shared" si="13"/>
        <v>0</v>
      </c>
      <c r="G41" s="500"/>
      <c r="H41" s="474"/>
      <c r="I41" s="501"/>
      <c r="J41" s="500"/>
      <c r="K41" s="474"/>
      <c r="L41" s="501"/>
      <c r="M41" s="500">
        <v>8314167</v>
      </c>
      <c r="N41" s="474"/>
      <c r="O41" s="501"/>
      <c r="P41" s="500"/>
      <c r="Q41" s="474"/>
      <c r="R41" s="501"/>
    </row>
    <row r="42" spans="1:18" s="97" customFormat="1" ht="12" customHeight="1">
      <c r="A42" s="363" t="s">
        <v>180</v>
      </c>
      <c r="B42" s="510" t="s">
        <v>300</v>
      </c>
      <c r="C42" s="517">
        <f t="shared" si="14"/>
        <v>501762</v>
      </c>
      <c r="D42" s="508">
        <f t="shared" si="13"/>
        <v>501762</v>
      </c>
      <c r="E42" s="565">
        <f t="shared" si="13"/>
        <v>0</v>
      </c>
      <c r="F42" s="566">
        <f t="shared" si="13"/>
        <v>0</v>
      </c>
      <c r="G42" s="500">
        <v>501762</v>
      </c>
      <c r="H42" s="474"/>
      <c r="I42" s="501"/>
      <c r="J42" s="500"/>
      <c r="K42" s="474"/>
      <c r="L42" s="501"/>
      <c r="M42" s="500"/>
      <c r="N42" s="474"/>
      <c r="O42" s="501"/>
      <c r="P42" s="500"/>
      <c r="Q42" s="474"/>
      <c r="R42" s="501"/>
    </row>
    <row r="43" spans="1:18" s="97" customFormat="1" ht="12" customHeight="1">
      <c r="A43" s="363" t="s">
        <v>181</v>
      </c>
      <c r="B43" s="510" t="s">
        <v>301</v>
      </c>
      <c r="C43" s="517">
        <f t="shared" si="14"/>
        <v>0</v>
      </c>
      <c r="D43" s="508">
        <f t="shared" si="13"/>
        <v>0</v>
      </c>
      <c r="E43" s="565">
        <f t="shared" si="13"/>
        <v>0</v>
      </c>
      <c r="F43" s="566">
        <f t="shared" si="13"/>
        <v>0</v>
      </c>
      <c r="G43" s="500"/>
      <c r="H43" s="474"/>
      <c r="I43" s="501"/>
      <c r="J43" s="500"/>
      <c r="K43" s="474"/>
      <c r="L43" s="501"/>
      <c r="M43" s="500"/>
      <c r="N43" s="474"/>
      <c r="O43" s="501"/>
      <c r="P43" s="500"/>
      <c r="Q43" s="474"/>
      <c r="R43" s="501"/>
    </row>
    <row r="44" spans="1:18" s="97" customFormat="1" ht="12" customHeight="1">
      <c r="A44" s="363" t="s">
        <v>182</v>
      </c>
      <c r="B44" s="510" t="s">
        <v>302</v>
      </c>
      <c r="C44" s="517">
        <f t="shared" si="14"/>
        <v>0</v>
      </c>
      <c r="D44" s="508">
        <f t="shared" si="13"/>
        <v>0</v>
      </c>
      <c r="E44" s="565">
        <f t="shared" si="13"/>
        <v>0</v>
      </c>
      <c r="F44" s="566">
        <f t="shared" si="13"/>
        <v>0</v>
      </c>
      <c r="G44" s="500"/>
      <c r="H44" s="474"/>
      <c r="I44" s="501"/>
      <c r="J44" s="500"/>
      <c r="K44" s="474"/>
      <c r="L44" s="501"/>
      <c r="M44" s="500"/>
      <c r="N44" s="474"/>
      <c r="O44" s="501"/>
      <c r="P44" s="500"/>
      <c r="Q44" s="474"/>
      <c r="R44" s="501"/>
    </row>
    <row r="45" spans="1:18" s="97" customFormat="1" ht="12" customHeight="1">
      <c r="A45" s="363" t="s">
        <v>293</v>
      </c>
      <c r="B45" s="510" t="s">
        <v>303</v>
      </c>
      <c r="C45" s="517">
        <f t="shared" si="14"/>
        <v>0</v>
      </c>
      <c r="D45" s="508">
        <f t="shared" si="13"/>
        <v>0</v>
      </c>
      <c r="E45" s="565">
        <f t="shared" si="13"/>
        <v>0</v>
      </c>
      <c r="F45" s="566">
        <f t="shared" si="13"/>
        <v>0</v>
      </c>
      <c r="G45" s="500"/>
      <c r="H45" s="474"/>
      <c r="I45" s="501"/>
      <c r="J45" s="500"/>
      <c r="K45" s="474"/>
      <c r="L45" s="501"/>
      <c r="M45" s="500"/>
      <c r="N45" s="474"/>
      <c r="O45" s="501"/>
      <c r="P45" s="500"/>
      <c r="Q45" s="474"/>
      <c r="R45" s="501"/>
    </row>
    <row r="46" spans="1:18" s="97" customFormat="1" ht="12" customHeight="1" thickBot="1">
      <c r="A46" s="364" t="s">
        <v>294</v>
      </c>
      <c r="B46" s="511" t="s">
        <v>304</v>
      </c>
      <c r="C46" s="517">
        <f t="shared" si="14"/>
        <v>0</v>
      </c>
      <c r="D46" s="508">
        <f t="shared" si="13"/>
        <v>0</v>
      </c>
      <c r="E46" s="565">
        <f t="shared" si="13"/>
        <v>0</v>
      </c>
      <c r="F46" s="566">
        <f t="shared" si="13"/>
        <v>0</v>
      </c>
      <c r="G46" s="500"/>
      <c r="H46" s="474"/>
      <c r="I46" s="501"/>
      <c r="J46" s="500"/>
      <c r="K46" s="474"/>
      <c r="L46" s="501"/>
      <c r="M46" s="500"/>
      <c r="N46" s="474"/>
      <c r="O46" s="501"/>
      <c r="P46" s="500"/>
      <c r="Q46" s="474"/>
      <c r="R46" s="501"/>
    </row>
    <row r="47" spans="1:18" s="97" customFormat="1" ht="12" customHeight="1" thickBot="1">
      <c r="A47" s="22" t="s">
        <v>23</v>
      </c>
      <c r="B47" s="486" t="s">
        <v>305</v>
      </c>
      <c r="C47" s="518">
        <f>SUM(C48:C52)</f>
        <v>0</v>
      </c>
      <c r="D47" s="502">
        <f aca="true" t="shared" si="15" ref="D47:R47">SUM(D48:D52)</f>
        <v>0</v>
      </c>
      <c r="E47" s="475">
        <f t="shared" si="15"/>
        <v>0</v>
      </c>
      <c r="F47" s="503">
        <f t="shared" si="15"/>
        <v>0</v>
      </c>
      <c r="G47" s="502">
        <f t="shared" si="15"/>
        <v>0</v>
      </c>
      <c r="H47" s="475">
        <f t="shared" si="15"/>
        <v>0</v>
      </c>
      <c r="I47" s="503">
        <f t="shared" si="15"/>
        <v>0</v>
      </c>
      <c r="J47" s="502">
        <f t="shared" si="15"/>
        <v>0</v>
      </c>
      <c r="K47" s="475">
        <f t="shared" si="15"/>
        <v>0</v>
      </c>
      <c r="L47" s="503">
        <f t="shared" si="15"/>
        <v>0</v>
      </c>
      <c r="M47" s="502">
        <f t="shared" si="15"/>
        <v>0</v>
      </c>
      <c r="N47" s="475">
        <f t="shared" si="15"/>
        <v>0</v>
      </c>
      <c r="O47" s="503">
        <f t="shared" si="15"/>
        <v>0</v>
      </c>
      <c r="P47" s="502">
        <f t="shared" si="15"/>
        <v>0</v>
      </c>
      <c r="Q47" s="475">
        <f t="shared" si="15"/>
        <v>0</v>
      </c>
      <c r="R47" s="503">
        <f t="shared" si="15"/>
        <v>0</v>
      </c>
    </row>
    <row r="48" spans="1:18" s="97" customFormat="1" ht="12" customHeight="1">
      <c r="A48" s="362" t="s">
        <v>97</v>
      </c>
      <c r="B48" s="509" t="s">
        <v>309</v>
      </c>
      <c r="C48" s="521">
        <f>SUM(D48:F48)</f>
        <v>0</v>
      </c>
      <c r="D48" s="508">
        <f>SUM(G48+J48+M48+P48)</f>
        <v>0</v>
      </c>
      <c r="E48" s="565">
        <f t="shared" si="13"/>
        <v>0</v>
      </c>
      <c r="F48" s="566">
        <f t="shared" si="13"/>
        <v>0</v>
      </c>
      <c r="G48" s="500"/>
      <c r="H48" s="474"/>
      <c r="I48" s="501"/>
      <c r="J48" s="500"/>
      <c r="K48" s="474"/>
      <c r="L48" s="501"/>
      <c r="M48" s="500"/>
      <c r="N48" s="474"/>
      <c r="O48" s="501"/>
      <c r="P48" s="500"/>
      <c r="Q48" s="474"/>
      <c r="R48" s="501"/>
    </row>
    <row r="49" spans="1:18" s="97" customFormat="1" ht="12" customHeight="1">
      <c r="A49" s="363" t="s">
        <v>98</v>
      </c>
      <c r="B49" s="510" t="s">
        <v>310</v>
      </c>
      <c r="C49" s="521">
        <f>SUM(D49:F49)</f>
        <v>0</v>
      </c>
      <c r="D49" s="508">
        <f>SUM(G49+J49+M49+P49)</f>
        <v>0</v>
      </c>
      <c r="E49" s="565">
        <f t="shared" si="13"/>
        <v>0</v>
      </c>
      <c r="F49" s="566">
        <f t="shared" si="13"/>
        <v>0</v>
      </c>
      <c r="G49" s="500"/>
      <c r="H49" s="474"/>
      <c r="I49" s="501"/>
      <c r="J49" s="500"/>
      <c r="K49" s="474"/>
      <c r="L49" s="501"/>
      <c r="M49" s="500"/>
      <c r="N49" s="474"/>
      <c r="O49" s="501"/>
      <c r="P49" s="500"/>
      <c r="Q49" s="474"/>
      <c r="R49" s="501"/>
    </row>
    <row r="50" spans="1:18" s="97" customFormat="1" ht="12" customHeight="1">
      <c r="A50" s="363" t="s">
        <v>306</v>
      </c>
      <c r="B50" s="510" t="s">
        <v>311</v>
      </c>
      <c r="C50" s="521">
        <f>SUM(D50:F50)</f>
        <v>0</v>
      </c>
      <c r="D50" s="508">
        <f>SUM(G50+J50+M50+P50)</f>
        <v>0</v>
      </c>
      <c r="E50" s="565">
        <f t="shared" si="13"/>
        <v>0</v>
      </c>
      <c r="F50" s="566">
        <f t="shared" si="13"/>
        <v>0</v>
      </c>
      <c r="G50" s="500"/>
      <c r="H50" s="474"/>
      <c r="I50" s="501"/>
      <c r="J50" s="500"/>
      <c r="K50" s="474"/>
      <c r="L50" s="501"/>
      <c r="M50" s="500"/>
      <c r="N50" s="474"/>
      <c r="O50" s="501"/>
      <c r="P50" s="500"/>
      <c r="Q50" s="474"/>
      <c r="R50" s="501"/>
    </row>
    <row r="51" spans="1:18" s="97" customFormat="1" ht="12" customHeight="1">
      <c r="A51" s="363" t="s">
        <v>307</v>
      </c>
      <c r="B51" s="510" t="s">
        <v>312</v>
      </c>
      <c r="C51" s="521">
        <f>SUM(D51:F51)</f>
        <v>0</v>
      </c>
      <c r="D51" s="508">
        <f>SUM(G51+J51+M51+P51)</f>
        <v>0</v>
      </c>
      <c r="E51" s="565">
        <f t="shared" si="13"/>
        <v>0</v>
      </c>
      <c r="F51" s="566">
        <f t="shared" si="13"/>
        <v>0</v>
      </c>
      <c r="G51" s="500"/>
      <c r="H51" s="474"/>
      <c r="I51" s="501"/>
      <c r="J51" s="500"/>
      <c r="K51" s="474"/>
      <c r="L51" s="501"/>
      <c r="M51" s="500"/>
      <c r="N51" s="474"/>
      <c r="O51" s="501"/>
      <c r="P51" s="500"/>
      <c r="Q51" s="474"/>
      <c r="R51" s="501"/>
    </row>
    <row r="52" spans="1:18" s="97" customFormat="1" ht="12" customHeight="1" thickBot="1">
      <c r="A52" s="364" t="s">
        <v>308</v>
      </c>
      <c r="B52" s="511" t="s">
        <v>313</v>
      </c>
      <c r="C52" s="521">
        <f>SUM(D52:F52)</f>
        <v>0</v>
      </c>
      <c r="D52" s="508">
        <f>SUM(G52+J52+M52+P52)</f>
        <v>0</v>
      </c>
      <c r="E52" s="565">
        <f t="shared" si="13"/>
        <v>0</v>
      </c>
      <c r="F52" s="566">
        <f t="shared" si="13"/>
        <v>0</v>
      </c>
      <c r="G52" s="500"/>
      <c r="H52" s="474"/>
      <c r="I52" s="501"/>
      <c r="J52" s="500"/>
      <c r="K52" s="474"/>
      <c r="L52" s="501"/>
      <c r="M52" s="500"/>
      <c r="N52" s="474"/>
      <c r="O52" s="501"/>
      <c r="P52" s="500"/>
      <c r="Q52" s="474"/>
      <c r="R52" s="501"/>
    </row>
    <row r="53" spans="1:18" s="97" customFormat="1" ht="12" customHeight="1" thickBot="1">
      <c r="A53" s="22" t="s">
        <v>183</v>
      </c>
      <c r="B53" s="486" t="s">
        <v>314</v>
      </c>
      <c r="C53" s="518">
        <f>SUM(C54:C56)</f>
        <v>36000</v>
      </c>
      <c r="D53" s="502">
        <f aca="true" t="shared" si="16" ref="D53:R53">SUM(D54:D56)</f>
        <v>36000</v>
      </c>
      <c r="E53" s="475">
        <f t="shared" si="16"/>
        <v>0</v>
      </c>
      <c r="F53" s="503">
        <f t="shared" si="16"/>
        <v>0</v>
      </c>
      <c r="G53" s="502">
        <f t="shared" si="16"/>
        <v>36000</v>
      </c>
      <c r="H53" s="475">
        <f t="shared" si="16"/>
        <v>0</v>
      </c>
      <c r="I53" s="503">
        <f t="shared" si="16"/>
        <v>0</v>
      </c>
      <c r="J53" s="502">
        <f t="shared" si="16"/>
        <v>0</v>
      </c>
      <c r="K53" s="475">
        <f t="shared" si="16"/>
        <v>0</v>
      </c>
      <c r="L53" s="503">
        <f t="shared" si="16"/>
        <v>0</v>
      </c>
      <c r="M53" s="502">
        <f t="shared" si="16"/>
        <v>0</v>
      </c>
      <c r="N53" s="475">
        <f t="shared" si="16"/>
        <v>0</v>
      </c>
      <c r="O53" s="503">
        <f t="shared" si="16"/>
        <v>0</v>
      </c>
      <c r="P53" s="502">
        <f t="shared" si="16"/>
        <v>0</v>
      </c>
      <c r="Q53" s="475">
        <f t="shared" si="16"/>
        <v>0</v>
      </c>
      <c r="R53" s="503">
        <f t="shared" si="16"/>
        <v>0</v>
      </c>
    </row>
    <row r="54" spans="1:18" s="97" customFormat="1" ht="12" customHeight="1">
      <c r="A54" s="362" t="s">
        <v>99</v>
      </c>
      <c r="B54" s="509" t="s">
        <v>315</v>
      </c>
      <c r="C54" s="517">
        <f>SUM(D54:F54)</f>
        <v>0</v>
      </c>
      <c r="D54" s="508">
        <f>SUM(G54+J54+M54+P54)</f>
        <v>0</v>
      </c>
      <c r="E54" s="565">
        <f aca="true" t="shared" si="17" ref="E54:F82">SUM(H54+K54+N54+Q54)</f>
        <v>0</v>
      </c>
      <c r="F54" s="566">
        <f t="shared" si="17"/>
        <v>0</v>
      </c>
      <c r="G54" s="500"/>
      <c r="H54" s="474"/>
      <c r="I54" s="501"/>
      <c r="J54" s="500"/>
      <c r="K54" s="474"/>
      <c r="L54" s="501"/>
      <c r="M54" s="500"/>
      <c r="N54" s="474"/>
      <c r="O54" s="501"/>
      <c r="P54" s="500"/>
      <c r="Q54" s="474"/>
      <c r="R54" s="501"/>
    </row>
    <row r="55" spans="1:18" s="97" customFormat="1" ht="12" customHeight="1">
      <c r="A55" s="363" t="s">
        <v>100</v>
      </c>
      <c r="B55" s="510" t="s">
        <v>459</v>
      </c>
      <c r="C55" s="517">
        <f>SUM(D55:F55)</f>
        <v>0</v>
      </c>
      <c r="D55" s="508">
        <f>SUM(G55+J55+M55+P55)</f>
        <v>0</v>
      </c>
      <c r="E55" s="565">
        <f t="shared" si="17"/>
        <v>0</v>
      </c>
      <c r="F55" s="566">
        <f t="shared" si="17"/>
        <v>0</v>
      </c>
      <c r="G55" s="500"/>
      <c r="H55" s="474"/>
      <c r="I55" s="501"/>
      <c r="J55" s="500"/>
      <c r="K55" s="474"/>
      <c r="L55" s="501"/>
      <c r="M55" s="500"/>
      <c r="N55" s="474"/>
      <c r="O55" s="501"/>
      <c r="P55" s="500"/>
      <c r="Q55" s="474"/>
      <c r="R55" s="501"/>
    </row>
    <row r="56" spans="1:18" s="97" customFormat="1" ht="12" customHeight="1">
      <c r="A56" s="363" t="s">
        <v>318</v>
      </c>
      <c r="B56" s="510" t="s">
        <v>316</v>
      </c>
      <c r="C56" s="517">
        <f>SUM(D56:F56)</f>
        <v>36000</v>
      </c>
      <c r="D56" s="508">
        <f>SUM(G56+J56+M56+P56)</f>
        <v>36000</v>
      </c>
      <c r="E56" s="565">
        <f t="shared" si="17"/>
        <v>0</v>
      </c>
      <c r="F56" s="566">
        <f t="shared" si="17"/>
        <v>0</v>
      </c>
      <c r="G56" s="500">
        <v>36000</v>
      </c>
      <c r="H56" s="474"/>
      <c r="I56" s="501"/>
      <c r="J56" s="500"/>
      <c r="K56" s="474"/>
      <c r="L56" s="501"/>
      <c r="M56" s="500"/>
      <c r="N56" s="474"/>
      <c r="O56" s="501"/>
      <c r="P56" s="500"/>
      <c r="Q56" s="474"/>
      <c r="R56" s="501"/>
    </row>
    <row r="57" spans="1:18" s="97" customFormat="1" ht="12" customHeight="1" thickBot="1">
      <c r="A57" s="364" t="s">
        <v>319</v>
      </c>
      <c r="B57" s="511" t="s">
        <v>317</v>
      </c>
      <c r="C57" s="517">
        <f>SUM(D57:F57)</f>
        <v>0</v>
      </c>
      <c r="D57" s="508">
        <f>SUM(G57+J57+M57+P57)</f>
        <v>0</v>
      </c>
      <c r="E57" s="565">
        <f t="shared" si="17"/>
        <v>0</v>
      </c>
      <c r="F57" s="566">
        <f t="shared" si="17"/>
        <v>0</v>
      </c>
      <c r="G57" s="500"/>
      <c r="H57" s="474"/>
      <c r="I57" s="501"/>
      <c r="J57" s="500"/>
      <c r="K57" s="474"/>
      <c r="L57" s="501"/>
      <c r="M57" s="500"/>
      <c r="N57" s="474"/>
      <c r="O57" s="501"/>
      <c r="P57" s="500"/>
      <c r="Q57" s="474"/>
      <c r="R57" s="501"/>
    </row>
    <row r="58" spans="1:18" s="97" customFormat="1" ht="12" customHeight="1" thickBot="1">
      <c r="A58" s="22" t="s">
        <v>25</v>
      </c>
      <c r="B58" s="512" t="s">
        <v>320</v>
      </c>
      <c r="C58" s="518">
        <f>SUM(C59:C61)</f>
        <v>0</v>
      </c>
      <c r="D58" s="502">
        <f aca="true" t="shared" si="18" ref="D58:R58">SUM(D59:D61)</f>
        <v>0</v>
      </c>
      <c r="E58" s="475">
        <f t="shared" si="18"/>
        <v>0</v>
      </c>
      <c r="F58" s="503">
        <f t="shared" si="18"/>
        <v>0</v>
      </c>
      <c r="G58" s="502">
        <f t="shared" si="18"/>
        <v>0</v>
      </c>
      <c r="H58" s="475">
        <f t="shared" si="18"/>
        <v>0</v>
      </c>
      <c r="I58" s="503">
        <f t="shared" si="18"/>
        <v>0</v>
      </c>
      <c r="J58" s="502">
        <f t="shared" si="18"/>
        <v>0</v>
      </c>
      <c r="K58" s="475">
        <f t="shared" si="18"/>
        <v>0</v>
      </c>
      <c r="L58" s="503">
        <f t="shared" si="18"/>
        <v>0</v>
      </c>
      <c r="M58" s="502">
        <f t="shared" si="18"/>
        <v>0</v>
      </c>
      <c r="N58" s="475">
        <f t="shared" si="18"/>
        <v>0</v>
      </c>
      <c r="O58" s="503">
        <f t="shared" si="18"/>
        <v>0</v>
      </c>
      <c r="P58" s="502">
        <f t="shared" si="18"/>
        <v>0</v>
      </c>
      <c r="Q58" s="475">
        <f t="shared" si="18"/>
        <v>0</v>
      </c>
      <c r="R58" s="503">
        <f t="shared" si="18"/>
        <v>0</v>
      </c>
    </row>
    <row r="59" spans="1:18" s="97" customFormat="1" ht="12" customHeight="1">
      <c r="A59" s="362" t="s">
        <v>184</v>
      </c>
      <c r="B59" s="509" t="s">
        <v>322</v>
      </c>
      <c r="C59" s="522">
        <f>SUM(D59:F59)</f>
        <v>0</v>
      </c>
      <c r="D59" s="508">
        <f>SUM(G59+J59+M59+P59)</f>
        <v>0</v>
      </c>
      <c r="E59" s="565">
        <f t="shared" si="17"/>
        <v>0</v>
      </c>
      <c r="F59" s="566">
        <f t="shared" si="17"/>
        <v>0</v>
      </c>
      <c r="G59" s="500"/>
      <c r="H59" s="474"/>
      <c r="I59" s="501"/>
      <c r="J59" s="500"/>
      <c r="K59" s="474"/>
      <c r="L59" s="501"/>
      <c r="M59" s="500"/>
      <c r="N59" s="474"/>
      <c r="O59" s="501"/>
      <c r="P59" s="500"/>
      <c r="Q59" s="474"/>
      <c r="R59" s="501"/>
    </row>
    <row r="60" spans="1:18" s="97" customFormat="1" ht="12" customHeight="1">
      <c r="A60" s="363" t="s">
        <v>185</v>
      </c>
      <c r="B60" s="510" t="s">
        <v>460</v>
      </c>
      <c r="C60" s="522">
        <f>SUM(D60:F60)</f>
        <v>0</v>
      </c>
      <c r="D60" s="508">
        <f>SUM(G60+J60+M60+P60)</f>
        <v>0</v>
      </c>
      <c r="E60" s="565">
        <f t="shared" si="17"/>
        <v>0</v>
      </c>
      <c r="F60" s="566">
        <f t="shared" si="17"/>
        <v>0</v>
      </c>
      <c r="G60" s="500"/>
      <c r="H60" s="474"/>
      <c r="I60" s="501"/>
      <c r="J60" s="500"/>
      <c r="K60" s="474"/>
      <c r="L60" s="501"/>
      <c r="M60" s="500"/>
      <c r="N60" s="474"/>
      <c r="O60" s="501"/>
      <c r="P60" s="500"/>
      <c r="Q60" s="474"/>
      <c r="R60" s="501"/>
    </row>
    <row r="61" spans="1:18" s="97" customFormat="1" ht="12" customHeight="1">
      <c r="A61" s="363" t="s">
        <v>235</v>
      </c>
      <c r="B61" s="510" t="s">
        <v>323</v>
      </c>
      <c r="C61" s="522">
        <f>SUM(D61:F61)</f>
        <v>0</v>
      </c>
      <c r="D61" s="508">
        <f>SUM(G61+J61+M61+P61)</f>
        <v>0</v>
      </c>
      <c r="E61" s="565">
        <f t="shared" si="17"/>
        <v>0</v>
      </c>
      <c r="F61" s="566">
        <f t="shared" si="17"/>
        <v>0</v>
      </c>
      <c r="G61" s="500"/>
      <c r="H61" s="474"/>
      <c r="I61" s="501"/>
      <c r="J61" s="500"/>
      <c r="K61" s="474"/>
      <c r="L61" s="501"/>
      <c r="M61" s="500"/>
      <c r="N61" s="474"/>
      <c r="O61" s="501"/>
      <c r="P61" s="500"/>
      <c r="Q61" s="474"/>
      <c r="R61" s="501"/>
    </row>
    <row r="62" spans="1:18" s="97" customFormat="1" ht="12" customHeight="1" thickBot="1">
      <c r="A62" s="364" t="s">
        <v>321</v>
      </c>
      <c r="B62" s="511" t="s">
        <v>324</v>
      </c>
      <c r="C62" s="522">
        <f>SUM(D62:F62)</f>
        <v>0</v>
      </c>
      <c r="D62" s="508">
        <f>SUM(G62+J62+M62+P62)</f>
        <v>0</v>
      </c>
      <c r="E62" s="565">
        <f t="shared" si="17"/>
        <v>0</v>
      </c>
      <c r="F62" s="566">
        <f t="shared" si="17"/>
        <v>0</v>
      </c>
      <c r="G62" s="500"/>
      <c r="H62" s="474"/>
      <c r="I62" s="501"/>
      <c r="J62" s="500"/>
      <c r="K62" s="474"/>
      <c r="L62" s="501"/>
      <c r="M62" s="500"/>
      <c r="N62" s="474"/>
      <c r="O62" s="501"/>
      <c r="P62" s="500"/>
      <c r="Q62" s="474"/>
      <c r="R62" s="501"/>
    </row>
    <row r="63" spans="1:18" s="97" customFormat="1" ht="12" customHeight="1" thickBot="1">
      <c r="A63" s="22" t="s">
        <v>26</v>
      </c>
      <c r="B63" s="486" t="s">
        <v>325</v>
      </c>
      <c r="C63" s="519">
        <f>+C8+C15+C22+C29+C36+C47+C53+C58</f>
        <v>689053900</v>
      </c>
      <c r="D63" s="504">
        <f aca="true" t="shared" si="19" ref="D63:R63">+D8+D15+D22+D29+D36+D47+D53+D58</f>
        <v>591545913</v>
      </c>
      <c r="E63" s="476">
        <f t="shared" si="19"/>
        <v>0</v>
      </c>
      <c r="F63" s="505">
        <f t="shared" si="19"/>
        <v>97507987</v>
      </c>
      <c r="G63" s="504">
        <f t="shared" si="19"/>
        <v>574508746</v>
      </c>
      <c r="H63" s="476">
        <f t="shared" si="19"/>
        <v>0</v>
      </c>
      <c r="I63" s="505">
        <f t="shared" si="19"/>
        <v>79279800</v>
      </c>
      <c r="J63" s="504">
        <f t="shared" si="19"/>
        <v>0</v>
      </c>
      <c r="K63" s="476">
        <f t="shared" si="19"/>
        <v>0</v>
      </c>
      <c r="L63" s="505">
        <f t="shared" si="19"/>
        <v>18228187</v>
      </c>
      <c r="M63" s="504">
        <f t="shared" si="19"/>
        <v>16737167</v>
      </c>
      <c r="N63" s="476">
        <f t="shared" si="19"/>
        <v>0</v>
      </c>
      <c r="O63" s="505">
        <f t="shared" si="19"/>
        <v>0</v>
      </c>
      <c r="P63" s="504">
        <f t="shared" si="19"/>
        <v>300000</v>
      </c>
      <c r="Q63" s="476">
        <f t="shared" si="19"/>
        <v>0</v>
      </c>
      <c r="R63" s="505">
        <f t="shared" si="19"/>
        <v>0</v>
      </c>
    </row>
    <row r="64" spans="1:18" s="97" customFormat="1" ht="12" customHeight="1" thickBot="1">
      <c r="A64" s="365" t="s">
        <v>445</v>
      </c>
      <c r="B64" s="512" t="s">
        <v>327</v>
      </c>
      <c r="C64" s="518">
        <f>SUM(C65:C67)</f>
        <v>0</v>
      </c>
      <c r="D64" s="502">
        <f aca="true" t="shared" si="20" ref="D64:R64">SUM(D65:D67)</f>
        <v>0</v>
      </c>
      <c r="E64" s="475">
        <f t="shared" si="20"/>
        <v>0</v>
      </c>
      <c r="F64" s="503">
        <f t="shared" si="20"/>
        <v>0</v>
      </c>
      <c r="G64" s="502">
        <f t="shared" si="20"/>
        <v>0</v>
      </c>
      <c r="H64" s="475">
        <f t="shared" si="20"/>
        <v>0</v>
      </c>
      <c r="I64" s="503">
        <f t="shared" si="20"/>
        <v>0</v>
      </c>
      <c r="J64" s="502">
        <f t="shared" si="20"/>
        <v>0</v>
      </c>
      <c r="K64" s="475">
        <f t="shared" si="20"/>
        <v>0</v>
      </c>
      <c r="L64" s="503">
        <f t="shared" si="20"/>
        <v>0</v>
      </c>
      <c r="M64" s="502">
        <f t="shared" si="20"/>
        <v>0</v>
      </c>
      <c r="N64" s="475">
        <f t="shared" si="20"/>
        <v>0</v>
      </c>
      <c r="O64" s="503">
        <f t="shared" si="20"/>
        <v>0</v>
      </c>
      <c r="P64" s="502">
        <f t="shared" si="20"/>
        <v>0</v>
      </c>
      <c r="Q64" s="475">
        <f t="shared" si="20"/>
        <v>0</v>
      </c>
      <c r="R64" s="503">
        <f t="shared" si="20"/>
        <v>0</v>
      </c>
    </row>
    <row r="65" spans="1:18" s="97" customFormat="1" ht="12" customHeight="1">
      <c r="A65" s="362" t="s">
        <v>356</v>
      </c>
      <c r="B65" s="509" t="s">
        <v>328</v>
      </c>
      <c r="C65" s="522">
        <f>SUM(D65:F65)</f>
        <v>0</v>
      </c>
      <c r="D65" s="508">
        <f>SUM(G65+J65+M65+P65)</f>
        <v>0</v>
      </c>
      <c r="E65" s="565">
        <f t="shared" si="17"/>
        <v>0</v>
      </c>
      <c r="F65" s="566">
        <f t="shared" si="17"/>
        <v>0</v>
      </c>
      <c r="G65" s="500"/>
      <c r="H65" s="474"/>
      <c r="I65" s="501"/>
      <c r="J65" s="500"/>
      <c r="K65" s="474"/>
      <c r="L65" s="501"/>
      <c r="M65" s="500"/>
      <c r="N65" s="474"/>
      <c r="O65" s="501"/>
      <c r="P65" s="500"/>
      <c r="Q65" s="474"/>
      <c r="R65" s="501"/>
    </row>
    <row r="66" spans="1:18" s="97" customFormat="1" ht="12" customHeight="1">
      <c r="A66" s="363" t="s">
        <v>365</v>
      </c>
      <c r="B66" s="510" t="s">
        <v>329</v>
      </c>
      <c r="C66" s="522">
        <f>SUM(D66:F66)</f>
        <v>0</v>
      </c>
      <c r="D66" s="508">
        <f>SUM(G66+J66+M66+P66)</f>
        <v>0</v>
      </c>
      <c r="E66" s="565">
        <f t="shared" si="17"/>
        <v>0</v>
      </c>
      <c r="F66" s="566">
        <f t="shared" si="17"/>
        <v>0</v>
      </c>
      <c r="G66" s="500"/>
      <c r="H66" s="474"/>
      <c r="I66" s="501"/>
      <c r="J66" s="500"/>
      <c r="K66" s="474"/>
      <c r="L66" s="501"/>
      <c r="M66" s="500"/>
      <c r="N66" s="474"/>
      <c r="O66" s="501"/>
      <c r="P66" s="500"/>
      <c r="Q66" s="474"/>
      <c r="R66" s="501"/>
    </row>
    <row r="67" spans="1:18" s="97" customFormat="1" ht="12" customHeight="1" thickBot="1">
      <c r="A67" s="364" t="s">
        <v>366</v>
      </c>
      <c r="B67" s="511" t="s">
        <v>330</v>
      </c>
      <c r="C67" s="522">
        <f>SUM(D67:F67)</f>
        <v>0</v>
      </c>
      <c r="D67" s="508">
        <f>SUM(G67+J67+M67+P67)</f>
        <v>0</v>
      </c>
      <c r="E67" s="565">
        <f t="shared" si="17"/>
        <v>0</v>
      </c>
      <c r="F67" s="566">
        <f t="shared" si="17"/>
        <v>0</v>
      </c>
      <c r="G67" s="500"/>
      <c r="H67" s="474"/>
      <c r="I67" s="501"/>
      <c r="J67" s="500"/>
      <c r="K67" s="474"/>
      <c r="L67" s="501"/>
      <c r="M67" s="500"/>
      <c r="N67" s="474"/>
      <c r="O67" s="501"/>
      <c r="P67" s="500"/>
      <c r="Q67" s="474"/>
      <c r="R67" s="501"/>
    </row>
    <row r="68" spans="1:18" s="97" customFormat="1" ht="12" customHeight="1" thickBot="1">
      <c r="A68" s="365" t="s">
        <v>331</v>
      </c>
      <c r="B68" s="512" t="s">
        <v>332</v>
      </c>
      <c r="C68" s="518">
        <f>SUM(C69:C72)</f>
        <v>0</v>
      </c>
      <c r="D68" s="502">
        <f aca="true" t="shared" si="21" ref="D68:R68">SUM(D69:D72)</f>
        <v>0</v>
      </c>
      <c r="E68" s="475">
        <f t="shared" si="21"/>
        <v>0</v>
      </c>
      <c r="F68" s="503">
        <f t="shared" si="21"/>
        <v>0</v>
      </c>
      <c r="G68" s="502">
        <f t="shared" si="21"/>
        <v>0</v>
      </c>
      <c r="H68" s="475">
        <f t="shared" si="21"/>
        <v>0</v>
      </c>
      <c r="I68" s="503">
        <f t="shared" si="21"/>
        <v>0</v>
      </c>
      <c r="J68" s="502">
        <f t="shared" si="21"/>
        <v>0</v>
      </c>
      <c r="K68" s="475">
        <f t="shared" si="21"/>
        <v>0</v>
      </c>
      <c r="L68" s="503">
        <f t="shared" si="21"/>
        <v>0</v>
      </c>
      <c r="M68" s="502">
        <f t="shared" si="21"/>
        <v>0</v>
      </c>
      <c r="N68" s="475">
        <f t="shared" si="21"/>
        <v>0</v>
      </c>
      <c r="O68" s="503">
        <f t="shared" si="21"/>
        <v>0</v>
      </c>
      <c r="P68" s="502">
        <f t="shared" si="21"/>
        <v>0</v>
      </c>
      <c r="Q68" s="475">
        <f t="shared" si="21"/>
        <v>0</v>
      </c>
      <c r="R68" s="503">
        <f t="shared" si="21"/>
        <v>0</v>
      </c>
    </row>
    <row r="69" spans="1:18" s="97" customFormat="1" ht="12" customHeight="1">
      <c r="A69" s="362" t="s">
        <v>154</v>
      </c>
      <c r="B69" s="509" t="s">
        <v>333</v>
      </c>
      <c r="C69" s="522">
        <f>SUM(D69:F69)</f>
        <v>0</v>
      </c>
      <c r="D69" s="508">
        <f>SUM(G69+J69+M69+P69)</f>
        <v>0</v>
      </c>
      <c r="E69" s="565">
        <f t="shared" si="17"/>
        <v>0</v>
      </c>
      <c r="F69" s="566">
        <f t="shared" si="17"/>
        <v>0</v>
      </c>
      <c r="G69" s="500"/>
      <c r="H69" s="474"/>
      <c r="I69" s="501"/>
      <c r="J69" s="500"/>
      <c r="K69" s="474"/>
      <c r="L69" s="501"/>
      <c r="M69" s="500"/>
      <c r="N69" s="474"/>
      <c r="O69" s="501"/>
      <c r="P69" s="500"/>
      <c r="Q69" s="474"/>
      <c r="R69" s="501"/>
    </row>
    <row r="70" spans="1:18" s="97" customFormat="1" ht="12" customHeight="1">
      <c r="A70" s="363" t="s">
        <v>155</v>
      </c>
      <c r="B70" s="510" t="s">
        <v>334</v>
      </c>
      <c r="C70" s="522">
        <f>SUM(D70:F70)</f>
        <v>0</v>
      </c>
      <c r="D70" s="508">
        <f>SUM(G70+J70+M70+P70)</f>
        <v>0</v>
      </c>
      <c r="E70" s="565">
        <f t="shared" si="17"/>
        <v>0</v>
      </c>
      <c r="F70" s="566">
        <f t="shared" si="17"/>
        <v>0</v>
      </c>
      <c r="G70" s="500"/>
      <c r="H70" s="474"/>
      <c r="I70" s="501"/>
      <c r="J70" s="500"/>
      <c r="K70" s="474"/>
      <c r="L70" s="501"/>
      <c r="M70" s="500"/>
      <c r="N70" s="474"/>
      <c r="O70" s="501"/>
      <c r="P70" s="500"/>
      <c r="Q70" s="474"/>
      <c r="R70" s="501"/>
    </row>
    <row r="71" spans="1:18" s="97" customFormat="1" ht="12" customHeight="1">
      <c r="A71" s="363" t="s">
        <v>357</v>
      </c>
      <c r="B71" s="510" t="s">
        <v>335</v>
      </c>
      <c r="C71" s="522">
        <f>SUM(D71:F71)</f>
        <v>0</v>
      </c>
      <c r="D71" s="508">
        <f>SUM(G71+J71+M71+P71)</f>
        <v>0</v>
      </c>
      <c r="E71" s="565">
        <f t="shared" si="17"/>
        <v>0</v>
      </c>
      <c r="F71" s="566">
        <f t="shared" si="17"/>
        <v>0</v>
      </c>
      <c r="G71" s="500"/>
      <c r="H71" s="474"/>
      <c r="I71" s="501"/>
      <c r="J71" s="500"/>
      <c r="K71" s="474"/>
      <c r="L71" s="501"/>
      <c r="M71" s="500"/>
      <c r="N71" s="474"/>
      <c r="O71" s="501"/>
      <c r="P71" s="500"/>
      <c r="Q71" s="474"/>
      <c r="R71" s="501"/>
    </row>
    <row r="72" spans="1:18" s="97" customFormat="1" ht="12" customHeight="1" thickBot="1">
      <c r="A72" s="364" t="s">
        <v>358</v>
      </c>
      <c r="B72" s="511" t="s">
        <v>336</v>
      </c>
      <c r="C72" s="522">
        <f>SUM(D72:F72)</f>
        <v>0</v>
      </c>
      <c r="D72" s="508">
        <f>SUM(G72+J72+M72+P72)</f>
        <v>0</v>
      </c>
      <c r="E72" s="565">
        <f t="shared" si="17"/>
        <v>0</v>
      </c>
      <c r="F72" s="566">
        <f t="shared" si="17"/>
        <v>0</v>
      </c>
      <c r="G72" s="500"/>
      <c r="H72" s="474"/>
      <c r="I72" s="501"/>
      <c r="J72" s="500"/>
      <c r="K72" s="474"/>
      <c r="L72" s="501"/>
      <c r="M72" s="500"/>
      <c r="N72" s="474"/>
      <c r="O72" s="501"/>
      <c r="P72" s="500"/>
      <c r="Q72" s="474"/>
      <c r="R72" s="501"/>
    </row>
    <row r="73" spans="1:18" s="97" customFormat="1" ht="12" customHeight="1" thickBot="1">
      <c r="A73" s="365" t="s">
        <v>337</v>
      </c>
      <c r="B73" s="512" t="s">
        <v>338</v>
      </c>
      <c r="C73" s="518">
        <f>SUM(C74:C75)</f>
        <v>17429002</v>
      </c>
      <c r="D73" s="502">
        <f aca="true" t="shared" si="22" ref="D73:R73">SUM(D74:D75)</f>
        <v>17429002</v>
      </c>
      <c r="E73" s="475">
        <f t="shared" si="22"/>
        <v>0</v>
      </c>
      <c r="F73" s="503">
        <f t="shared" si="22"/>
        <v>0</v>
      </c>
      <c r="G73" s="502">
        <f t="shared" si="22"/>
        <v>17429002</v>
      </c>
      <c r="H73" s="475">
        <f t="shared" si="22"/>
        <v>0</v>
      </c>
      <c r="I73" s="503">
        <f t="shared" si="22"/>
        <v>0</v>
      </c>
      <c r="J73" s="502">
        <f t="shared" si="22"/>
        <v>0</v>
      </c>
      <c r="K73" s="475">
        <f t="shared" si="22"/>
        <v>0</v>
      </c>
      <c r="L73" s="503">
        <f t="shared" si="22"/>
        <v>0</v>
      </c>
      <c r="M73" s="502">
        <f t="shared" si="22"/>
        <v>0</v>
      </c>
      <c r="N73" s="475">
        <f t="shared" si="22"/>
        <v>0</v>
      </c>
      <c r="O73" s="503">
        <f t="shared" si="22"/>
        <v>0</v>
      </c>
      <c r="P73" s="502">
        <f t="shared" si="22"/>
        <v>0</v>
      </c>
      <c r="Q73" s="475">
        <f t="shared" si="22"/>
        <v>0</v>
      </c>
      <c r="R73" s="503">
        <f t="shared" si="22"/>
        <v>0</v>
      </c>
    </row>
    <row r="74" spans="1:18" s="97" customFormat="1" ht="12" customHeight="1">
      <c r="A74" s="362" t="s">
        <v>359</v>
      </c>
      <c r="B74" s="509" t="s">
        <v>339</v>
      </c>
      <c r="C74" s="522">
        <f>SUM(D74:F74)</f>
        <v>17429002</v>
      </c>
      <c r="D74" s="508">
        <f aca="true" t="shared" si="23" ref="D74:F133">SUM(G74+J74+M74+P74)</f>
        <v>17429002</v>
      </c>
      <c r="E74" s="565">
        <f t="shared" si="17"/>
        <v>0</v>
      </c>
      <c r="F74" s="566">
        <f t="shared" si="17"/>
        <v>0</v>
      </c>
      <c r="G74" s="500">
        <v>17429002</v>
      </c>
      <c r="H74" s="474"/>
      <c r="I74" s="501"/>
      <c r="J74" s="500"/>
      <c r="K74" s="474"/>
      <c r="L74" s="501"/>
      <c r="M74" s="500"/>
      <c r="N74" s="474"/>
      <c r="O74" s="501"/>
      <c r="P74" s="500"/>
      <c r="Q74" s="474"/>
      <c r="R74" s="501"/>
    </row>
    <row r="75" spans="1:18" s="97" customFormat="1" ht="12" customHeight="1" thickBot="1">
      <c r="A75" s="364" t="s">
        <v>360</v>
      </c>
      <c r="B75" s="511" t="s">
        <v>340</v>
      </c>
      <c r="C75" s="522">
        <f>SUM(D75:F75)</f>
        <v>0</v>
      </c>
      <c r="D75" s="508">
        <f t="shared" si="23"/>
        <v>0</v>
      </c>
      <c r="E75" s="565">
        <f t="shared" si="17"/>
        <v>0</v>
      </c>
      <c r="F75" s="566">
        <f t="shared" si="17"/>
        <v>0</v>
      </c>
      <c r="G75" s="500"/>
      <c r="H75" s="474"/>
      <c r="I75" s="501"/>
      <c r="J75" s="500"/>
      <c r="K75" s="474"/>
      <c r="L75" s="501"/>
      <c r="M75" s="500"/>
      <c r="N75" s="474"/>
      <c r="O75" s="501"/>
      <c r="P75" s="500"/>
      <c r="Q75" s="474"/>
      <c r="R75" s="501"/>
    </row>
    <row r="76" spans="1:18" s="96" customFormat="1" ht="12" customHeight="1" thickBot="1">
      <c r="A76" s="365" t="s">
        <v>341</v>
      </c>
      <c r="B76" s="512" t="s">
        <v>342</v>
      </c>
      <c r="C76" s="518">
        <f>SUM(C77:C79)</f>
        <v>190672008</v>
      </c>
      <c r="D76" s="502">
        <f aca="true" t="shared" si="24" ref="D76:R76">SUM(D77:D79)</f>
        <v>101697505</v>
      </c>
      <c r="E76" s="475">
        <f t="shared" si="24"/>
        <v>0</v>
      </c>
      <c r="F76" s="503">
        <f t="shared" si="24"/>
        <v>88974503</v>
      </c>
      <c r="G76" s="502">
        <f t="shared" si="24"/>
        <v>0</v>
      </c>
      <c r="H76" s="475">
        <f t="shared" si="24"/>
        <v>0</v>
      </c>
      <c r="I76" s="503">
        <f t="shared" si="24"/>
        <v>0</v>
      </c>
      <c r="J76" s="502">
        <f t="shared" si="24"/>
        <v>0</v>
      </c>
      <c r="K76" s="475">
        <f t="shared" si="24"/>
        <v>0</v>
      </c>
      <c r="L76" s="503">
        <f t="shared" si="24"/>
        <v>88974503</v>
      </c>
      <c r="M76" s="502">
        <f t="shared" si="24"/>
        <v>96139929</v>
      </c>
      <c r="N76" s="475">
        <f t="shared" si="24"/>
        <v>0</v>
      </c>
      <c r="O76" s="503">
        <f t="shared" si="24"/>
        <v>0</v>
      </c>
      <c r="P76" s="502">
        <f t="shared" si="24"/>
        <v>5557576</v>
      </c>
      <c r="Q76" s="475">
        <f t="shared" si="24"/>
        <v>0</v>
      </c>
      <c r="R76" s="503">
        <f t="shared" si="24"/>
        <v>0</v>
      </c>
    </row>
    <row r="77" spans="1:18" s="97" customFormat="1" ht="12" customHeight="1">
      <c r="A77" s="362" t="s">
        <v>361</v>
      </c>
      <c r="B77" s="509" t="s">
        <v>343</v>
      </c>
      <c r="C77" s="522">
        <f>SUM(D77:F77)</f>
        <v>0</v>
      </c>
      <c r="D77" s="508">
        <f t="shared" si="23"/>
        <v>0</v>
      </c>
      <c r="E77" s="565">
        <f t="shared" si="17"/>
        <v>0</v>
      </c>
      <c r="F77" s="566">
        <f t="shared" si="17"/>
        <v>0</v>
      </c>
      <c r="G77" s="500"/>
      <c r="H77" s="474"/>
      <c r="I77" s="501"/>
      <c r="J77" s="500"/>
      <c r="K77" s="474"/>
      <c r="L77" s="501"/>
      <c r="M77" s="500"/>
      <c r="N77" s="474"/>
      <c r="O77" s="501"/>
      <c r="P77" s="500"/>
      <c r="Q77" s="474"/>
      <c r="R77" s="501"/>
    </row>
    <row r="78" spans="1:18" s="97" customFormat="1" ht="12" customHeight="1">
      <c r="A78" s="363" t="s">
        <v>362</v>
      </c>
      <c r="B78" s="510" t="s">
        <v>344</v>
      </c>
      <c r="C78" s="522">
        <f>SUM(D78:F78)</f>
        <v>0</v>
      </c>
      <c r="D78" s="508">
        <f t="shared" si="23"/>
        <v>0</v>
      </c>
      <c r="E78" s="565">
        <f t="shared" si="17"/>
        <v>0</v>
      </c>
      <c r="F78" s="566">
        <f t="shared" si="17"/>
        <v>0</v>
      </c>
      <c r="G78" s="500"/>
      <c r="H78" s="474"/>
      <c r="I78" s="501"/>
      <c r="J78" s="500"/>
      <c r="K78" s="474"/>
      <c r="L78" s="501"/>
      <c r="M78" s="500"/>
      <c r="N78" s="474"/>
      <c r="O78" s="501"/>
      <c r="P78" s="500"/>
      <c r="Q78" s="474"/>
      <c r="R78" s="501"/>
    </row>
    <row r="79" spans="1:18" s="97" customFormat="1" ht="12" customHeight="1" thickBot="1">
      <c r="A79" s="364" t="s">
        <v>363</v>
      </c>
      <c r="B79" s="511" t="s">
        <v>562</v>
      </c>
      <c r="C79" s="522">
        <f>SUM(D79:F79)</f>
        <v>190672008</v>
      </c>
      <c r="D79" s="508">
        <f t="shared" si="23"/>
        <v>101697505</v>
      </c>
      <c r="E79" s="565">
        <f t="shared" si="17"/>
        <v>0</v>
      </c>
      <c r="F79" s="566">
        <f t="shared" si="17"/>
        <v>88974503</v>
      </c>
      <c r="G79" s="500"/>
      <c r="H79" s="474"/>
      <c r="I79" s="501"/>
      <c r="J79" s="500"/>
      <c r="K79" s="474"/>
      <c r="L79" s="501">
        <v>88974503</v>
      </c>
      <c r="M79" s="500">
        <v>96139929</v>
      </c>
      <c r="N79" s="474"/>
      <c r="O79" s="501"/>
      <c r="P79" s="500">
        <v>5557576</v>
      </c>
      <c r="Q79" s="474"/>
      <c r="R79" s="501"/>
    </row>
    <row r="80" spans="1:18" s="97" customFormat="1" ht="12" customHeight="1" thickBot="1">
      <c r="A80" s="365" t="s">
        <v>346</v>
      </c>
      <c r="B80" s="512" t="s">
        <v>364</v>
      </c>
      <c r="C80" s="518">
        <f aca="true" t="shared" si="25" ref="C80:R80">SUM(C81:C82)</f>
        <v>0</v>
      </c>
      <c r="D80" s="502">
        <f t="shared" si="25"/>
        <v>0</v>
      </c>
      <c r="E80" s="475">
        <f t="shared" si="25"/>
        <v>0</v>
      </c>
      <c r="F80" s="503">
        <f t="shared" si="25"/>
        <v>0</v>
      </c>
      <c r="G80" s="502">
        <f t="shared" si="25"/>
        <v>0</v>
      </c>
      <c r="H80" s="475">
        <f t="shared" si="25"/>
        <v>0</v>
      </c>
      <c r="I80" s="503">
        <f t="shared" si="25"/>
        <v>0</v>
      </c>
      <c r="J80" s="502">
        <f t="shared" si="25"/>
        <v>0</v>
      </c>
      <c r="K80" s="475">
        <f t="shared" si="25"/>
        <v>0</v>
      </c>
      <c r="L80" s="503">
        <f t="shared" si="25"/>
        <v>0</v>
      </c>
      <c r="M80" s="502">
        <f t="shared" si="25"/>
        <v>0</v>
      </c>
      <c r="N80" s="475">
        <f t="shared" si="25"/>
        <v>0</v>
      </c>
      <c r="O80" s="503">
        <f t="shared" si="25"/>
        <v>0</v>
      </c>
      <c r="P80" s="502">
        <f t="shared" si="25"/>
        <v>0</v>
      </c>
      <c r="Q80" s="475">
        <f t="shared" si="25"/>
        <v>0</v>
      </c>
      <c r="R80" s="503">
        <f t="shared" si="25"/>
        <v>0</v>
      </c>
    </row>
    <row r="81" spans="1:18" s="97" customFormat="1" ht="12" customHeight="1">
      <c r="A81" s="366" t="s">
        <v>347</v>
      </c>
      <c r="B81" s="509" t="s">
        <v>348</v>
      </c>
      <c r="C81" s="522">
        <f>SUM(D81:F81)</f>
        <v>0</v>
      </c>
      <c r="D81" s="508">
        <f t="shared" si="23"/>
        <v>0</v>
      </c>
      <c r="E81" s="565">
        <f t="shared" si="17"/>
        <v>0</v>
      </c>
      <c r="F81" s="566">
        <f t="shared" si="17"/>
        <v>0</v>
      </c>
      <c r="G81" s="500"/>
      <c r="H81" s="474"/>
      <c r="I81" s="501"/>
      <c r="J81" s="500"/>
      <c r="K81" s="474"/>
      <c r="L81" s="501"/>
      <c r="M81" s="500"/>
      <c r="N81" s="474"/>
      <c r="O81" s="501"/>
      <c r="P81" s="500"/>
      <c r="Q81" s="474"/>
      <c r="R81" s="501"/>
    </row>
    <row r="82" spans="1:18" s="97" customFormat="1" ht="12" customHeight="1" thickBot="1">
      <c r="A82" s="367" t="s">
        <v>349</v>
      </c>
      <c r="B82" s="510" t="s">
        <v>350</v>
      </c>
      <c r="C82" s="522">
        <f>SUM(D82:F82)</f>
        <v>0</v>
      </c>
      <c r="D82" s="508">
        <f t="shared" si="23"/>
        <v>0</v>
      </c>
      <c r="E82" s="565">
        <f t="shared" si="17"/>
        <v>0</v>
      </c>
      <c r="F82" s="566">
        <f t="shared" si="17"/>
        <v>0</v>
      </c>
      <c r="G82" s="500"/>
      <c r="H82" s="474"/>
      <c r="I82" s="501"/>
      <c r="J82" s="500"/>
      <c r="K82" s="474"/>
      <c r="L82" s="501"/>
      <c r="M82" s="500"/>
      <c r="N82" s="474"/>
      <c r="O82" s="501"/>
      <c r="P82" s="500"/>
      <c r="Q82" s="474"/>
      <c r="R82" s="501"/>
    </row>
    <row r="83" spans="1:18" s="96" customFormat="1" ht="12" customHeight="1" thickBot="1">
      <c r="A83" s="365" t="s">
        <v>351</v>
      </c>
      <c r="B83" s="512" t="s">
        <v>352</v>
      </c>
      <c r="C83" s="523"/>
      <c r="D83" s="506"/>
      <c r="E83" s="477"/>
      <c r="F83" s="507"/>
      <c r="G83" s="506"/>
      <c r="H83" s="477"/>
      <c r="I83" s="507"/>
      <c r="J83" s="506"/>
      <c r="K83" s="477"/>
      <c r="L83" s="507"/>
      <c r="M83" s="506"/>
      <c r="N83" s="477"/>
      <c r="O83" s="507"/>
      <c r="P83" s="506"/>
      <c r="Q83" s="477"/>
      <c r="R83" s="507"/>
    </row>
    <row r="84" spans="1:18" s="96" customFormat="1" ht="12" customHeight="1" thickBot="1">
      <c r="A84" s="365" t="s">
        <v>353</v>
      </c>
      <c r="B84" s="513" t="s">
        <v>354</v>
      </c>
      <c r="C84" s="519">
        <f aca="true" t="shared" si="26" ref="C84:R84">+C64+C68+C73+C76+C80+C83</f>
        <v>208101010</v>
      </c>
      <c r="D84" s="504">
        <f t="shared" si="26"/>
        <v>119126507</v>
      </c>
      <c r="E84" s="476">
        <f t="shared" si="26"/>
        <v>0</v>
      </c>
      <c r="F84" s="505">
        <f t="shared" si="26"/>
        <v>88974503</v>
      </c>
      <c r="G84" s="504">
        <f t="shared" si="26"/>
        <v>17429002</v>
      </c>
      <c r="H84" s="476">
        <f t="shared" si="26"/>
        <v>0</v>
      </c>
      <c r="I84" s="505">
        <f t="shared" si="26"/>
        <v>0</v>
      </c>
      <c r="J84" s="504">
        <f t="shared" si="26"/>
        <v>0</v>
      </c>
      <c r="K84" s="476">
        <f t="shared" si="26"/>
        <v>0</v>
      </c>
      <c r="L84" s="505">
        <f t="shared" si="26"/>
        <v>88974503</v>
      </c>
      <c r="M84" s="504">
        <f t="shared" si="26"/>
        <v>96139929</v>
      </c>
      <c r="N84" s="476">
        <f t="shared" si="26"/>
        <v>0</v>
      </c>
      <c r="O84" s="505">
        <f t="shared" si="26"/>
        <v>0</v>
      </c>
      <c r="P84" s="504">
        <f t="shared" si="26"/>
        <v>5557576</v>
      </c>
      <c r="Q84" s="476">
        <f t="shared" si="26"/>
        <v>0</v>
      </c>
      <c r="R84" s="505">
        <f t="shared" si="26"/>
        <v>0</v>
      </c>
    </row>
    <row r="85" spans="1:18" s="96" customFormat="1" ht="12" customHeight="1" thickBot="1">
      <c r="A85" s="368" t="s">
        <v>367</v>
      </c>
      <c r="B85" s="514" t="s">
        <v>451</v>
      </c>
      <c r="C85" s="519">
        <f aca="true" t="shared" si="27" ref="C85:R85">+C63+C84</f>
        <v>897154910</v>
      </c>
      <c r="D85" s="504">
        <f t="shared" si="27"/>
        <v>710672420</v>
      </c>
      <c r="E85" s="476">
        <f t="shared" si="27"/>
        <v>0</v>
      </c>
      <c r="F85" s="505">
        <f t="shared" si="27"/>
        <v>186482490</v>
      </c>
      <c r="G85" s="504">
        <f t="shared" si="27"/>
        <v>591937748</v>
      </c>
      <c r="H85" s="476">
        <f t="shared" si="27"/>
        <v>0</v>
      </c>
      <c r="I85" s="505">
        <f t="shared" si="27"/>
        <v>79279800</v>
      </c>
      <c r="J85" s="504">
        <f t="shared" si="27"/>
        <v>0</v>
      </c>
      <c r="K85" s="476">
        <f t="shared" si="27"/>
        <v>0</v>
      </c>
      <c r="L85" s="505">
        <f t="shared" si="27"/>
        <v>107202690</v>
      </c>
      <c r="M85" s="504">
        <f t="shared" si="27"/>
        <v>112877096</v>
      </c>
      <c r="N85" s="476">
        <f t="shared" si="27"/>
        <v>0</v>
      </c>
      <c r="O85" s="505">
        <f t="shared" si="27"/>
        <v>0</v>
      </c>
      <c r="P85" s="504">
        <f t="shared" si="27"/>
        <v>5857576</v>
      </c>
      <c r="Q85" s="476">
        <f t="shared" si="27"/>
        <v>0</v>
      </c>
      <c r="R85" s="505">
        <f t="shared" si="27"/>
        <v>0</v>
      </c>
    </row>
    <row r="86" spans="1:18" s="97" customFormat="1" ht="15" customHeight="1" thickBot="1">
      <c r="A86" s="222"/>
      <c r="B86" s="466"/>
      <c r="C86" s="467"/>
      <c r="D86" s="468"/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69"/>
    </row>
    <row r="87" spans="1:18" s="59" customFormat="1" ht="52.5" customHeight="1" thickBot="1">
      <c r="A87" s="223"/>
      <c r="B87" s="771" t="s">
        <v>58</v>
      </c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3"/>
    </row>
    <row r="88" spans="1:18" s="98" customFormat="1" ht="12" customHeight="1" thickBot="1">
      <c r="A88" s="478" t="s">
        <v>18</v>
      </c>
      <c r="B88" s="479" t="s">
        <v>370</v>
      </c>
      <c r="C88" s="518">
        <f>SUM(C89:C93)</f>
        <v>635590671</v>
      </c>
      <c r="D88" s="502">
        <f aca="true" t="shared" si="28" ref="D88:R88">SUM(D89:D93)</f>
        <v>528387981</v>
      </c>
      <c r="E88" s="475">
        <f t="shared" si="28"/>
        <v>0</v>
      </c>
      <c r="F88" s="503">
        <f t="shared" si="28"/>
        <v>107202690</v>
      </c>
      <c r="G88" s="502">
        <f t="shared" si="28"/>
        <v>409653309</v>
      </c>
      <c r="H88" s="475">
        <f t="shared" si="28"/>
        <v>0</v>
      </c>
      <c r="I88" s="503">
        <f t="shared" si="28"/>
        <v>0</v>
      </c>
      <c r="J88" s="502">
        <f t="shared" si="28"/>
        <v>0</v>
      </c>
      <c r="K88" s="475">
        <f t="shared" si="28"/>
        <v>0</v>
      </c>
      <c r="L88" s="503">
        <f t="shared" si="28"/>
        <v>107202690</v>
      </c>
      <c r="M88" s="502">
        <f t="shared" si="28"/>
        <v>112877096</v>
      </c>
      <c r="N88" s="475">
        <f t="shared" si="28"/>
        <v>0</v>
      </c>
      <c r="O88" s="503">
        <f t="shared" si="28"/>
        <v>0</v>
      </c>
      <c r="P88" s="502">
        <f t="shared" si="28"/>
        <v>5857576</v>
      </c>
      <c r="Q88" s="475">
        <f t="shared" si="28"/>
        <v>0</v>
      </c>
      <c r="R88" s="503">
        <f t="shared" si="28"/>
        <v>0</v>
      </c>
    </row>
    <row r="89" spans="1:18" ht="12" customHeight="1">
      <c r="A89" s="369" t="s">
        <v>101</v>
      </c>
      <c r="B89" s="480" t="s">
        <v>49</v>
      </c>
      <c r="C89" s="517">
        <f>SUM(D89:F89)</f>
        <v>373774498</v>
      </c>
      <c r="D89" s="638">
        <f t="shared" si="23"/>
        <v>301934149</v>
      </c>
      <c r="E89" s="639">
        <f t="shared" si="23"/>
        <v>0</v>
      </c>
      <c r="F89" s="640">
        <f t="shared" si="23"/>
        <v>71840349</v>
      </c>
      <c r="G89" s="641">
        <v>242740537</v>
      </c>
      <c r="H89" s="642"/>
      <c r="I89" s="643"/>
      <c r="J89" s="641"/>
      <c r="K89" s="642"/>
      <c r="L89" s="643">
        <v>71840349</v>
      </c>
      <c r="M89" s="641">
        <v>56781612</v>
      </c>
      <c r="N89" s="642"/>
      <c r="O89" s="643"/>
      <c r="P89" s="641">
        <v>2412000</v>
      </c>
      <c r="Q89" s="642"/>
      <c r="R89" s="643"/>
    </row>
    <row r="90" spans="1:18" ht="12" customHeight="1">
      <c r="A90" s="363" t="s">
        <v>102</v>
      </c>
      <c r="B90" s="481" t="s">
        <v>186</v>
      </c>
      <c r="C90" s="644">
        <f>SUM(D90:F90)</f>
        <v>67803826</v>
      </c>
      <c r="D90" s="645">
        <f t="shared" si="23"/>
        <v>51310989</v>
      </c>
      <c r="E90" s="646">
        <f t="shared" si="23"/>
        <v>0</v>
      </c>
      <c r="F90" s="566">
        <f t="shared" si="23"/>
        <v>16492837</v>
      </c>
      <c r="G90" s="647">
        <v>38288394</v>
      </c>
      <c r="H90" s="648"/>
      <c r="I90" s="649"/>
      <c r="J90" s="647"/>
      <c r="K90" s="648"/>
      <c r="L90" s="649">
        <v>16492837</v>
      </c>
      <c r="M90" s="647">
        <v>12491955</v>
      </c>
      <c r="N90" s="648"/>
      <c r="O90" s="649"/>
      <c r="P90" s="647">
        <v>530640</v>
      </c>
      <c r="Q90" s="648"/>
      <c r="R90" s="649"/>
    </row>
    <row r="91" spans="1:18" ht="12" customHeight="1">
      <c r="A91" s="363" t="s">
        <v>103</v>
      </c>
      <c r="B91" s="481" t="s">
        <v>144</v>
      </c>
      <c r="C91" s="644">
        <f aca="true" t="shared" si="29" ref="C91:C103">SUM(D91:F91)</f>
        <v>136042196</v>
      </c>
      <c r="D91" s="645">
        <f t="shared" si="23"/>
        <v>117172692</v>
      </c>
      <c r="E91" s="646">
        <f t="shared" si="23"/>
        <v>0</v>
      </c>
      <c r="F91" s="566">
        <f t="shared" si="23"/>
        <v>18869504</v>
      </c>
      <c r="G91" s="647">
        <v>70654227</v>
      </c>
      <c r="H91" s="648"/>
      <c r="I91" s="649"/>
      <c r="J91" s="647"/>
      <c r="K91" s="648"/>
      <c r="L91" s="649">
        <v>18869504</v>
      </c>
      <c r="M91" s="647">
        <v>43603529</v>
      </c>
      <c r="N91" s="648"/>
      <c r="O91" s="649"/>
      <c r="P91" s="647">
        <v>2914936</v>
      </c>
      <c r="Q91" s="648"/>
      <c r="R91" s="649"/>
    </row>
    <row r="92" spans="1:18" ht="12" customHeight="1">
      <c r="A92" s="363" t="s">
        <v>104</v>
      </c>
      <c r="B92" s="482" t="s">
        <v>187</v>
      </c>
      <c r="C92" s="644">
        <f t="shared" si="29"/>
        <v>30239891</v>
      </c>
      <c r="D92" s="645">
        <f t="shared" si="23"/>
        <v>30239891</v>
      </c>
      <c r="E92" s="646">
        <f t="shared" si="23"/>
        <v>0</v>
      </c>
      <c r="F92" s="566">
        <f t="shared" si="23"/>
        <v>0</v>
      </c>
      <c r="G92" s="647">
        <v>30239891</v>
      </c>
      <c r="H92" s="648"/>
      <c r="I92" s="649"/>
      <c r="J92" s="647"/>
      <c r="K92" s="648"/>
      <c r="L92" s="649"/>
      <c r="M92" s="647"/>
      <c r="N92" s="648"/>
      <c r="O92" s="649"/>
      <c r="P92" s="647"/>
      <c r="Q92" s="648"/>
      <c r="R92" s="649"/>
    </row>
    <row r="93" spans="1:18" ht="12" customHeight="1">
      <c r="A93" s="363" t="s">
        <v>115</v>
      </c>
      <c r="B93" s="471" t="s">
        <v>188</v>
      </c>
      <c r="C93" s="644">
        <f t="shared" si="29"/>
        <v>27730260</v>
      </c>
      <c r="D93" s="645">
        <f t="shared" si="23"/>
        <v>27730260</v>
      </c>
      <c r="E93" s="646">
        <f t="shared" si="23"/>
        <v>0</v>
      </c>
      <c r="F93" s="566">
        <f t="shared" si="23"/>
        <v>0</v>
      </c>
      <c r="G93" s="647">
        <v>27730260</v>
      </c>
      <c r="H93" s="648"/>
      <c r="I93" s="649"/>
      <c r="J93" s="647"/>
      <c r="K93" s="648"/>
      <c r="L93" s="649"/>
      <c r="M93" s="647"/>
      <c r="N93" s="648"/>
      <c r="O93" s="649"/>
      <c r="P93" s="647"/>
      <c r="Q93" s="648"/>
      <c r="R93" s="649"/>
    </row>
    <row r="94" spans="1:18" ht="12" customHeight="1">
      <c r="A94" s="363" t="s">
        <v>105</v>
      </c>
      <c r="B94" s="481" t="s">
        <v>371</v>
      </c>
      <c r="C94" s="644">
        <f t="shared" si="29"/>
        <v>0</v>
      </c>
      <c r="D94" s="645">
        <f t="shared" si="23"/>
        <v>0</v>
      </c>
      <c r="E94" s="646">
        <f t="shared" si="23"/>
        <v>0</v>
      </c>
      <c r="F94" s="566">
        <f t="shared" si="23"/>
        <v>0</v>
      </c>
      <c r="G94" s="647"/>
      <c r="H94" s="648"/>
      <c r="I94" s="649"/>
      <c r="J94" s="647"/>
      <c r="K94" s="648"/>
      <c r="L94" s="649"/>
      <c r="M94" s="647"/>
      <c r="N94" s="648"/>
      <c r="O94" s="649"/>
      <c r="P94" s="647"/>
      <c r="Q94" s="648"/>
      <c r="R94" s="649"/>
    </row>
    <row r="95" spans="1:18" ht="12" customHeight="1">
      <c r="A95" s="363" t="s">
        <v>106</v>
      </c>
      <c r="B95" s="483" t="s">
        <v>372</v>
      </c>
      <c r="C95" s="644">
        <f t="shared" si="29"/>
        <v>0</v>
      </c>
      <c r="D95" s="645">
        <f t="shared" si="23"/>
        <v>0</v>
      </c>
      <c r="E95" s="646">
        <f t="shared" si="23"/>
        <v>0</v>
      </c>
      <c r="F95" s="566">
        <f t="shared" si="23"/>
        <v>0</v>
      </c>
      <c r="G95" s="647"/>
      <c r="H95" s="648"/>
      <c r="I95" s="649"/>
      <c r="J95" s="647"/>
      <c r="K95" s="648"/>
      <c r="L95" s="649"/>
      <c r="M95" s="647"/>
      <c r="N95" s="648"/>
      <c r="O95" s="649"/>
      <c r="P95" s="647"/>
      <c r="Q95" s="648"/>
      <c r="R95" s="649"/>
    </row>
    <row r="96" spans="1:18" ht="12" customHeight="1">
      <c r="A96" s="363" t="s">
        <v>116</v>
      </c>
      <c r="B96" s="481" t="s">
        <v>373</v>
      </c>
      <c r="C96" s="644">
        <f t="shared" si="29"/>
        <v>0</v>
      </c>
      <c r="D96" s="645">
        <f t="shared" si="23"/>
        <v>0</v>
      </c>
      <c r="E96" s="646">
        <f t="shared" si="23"/>
        <v>0</v>
      </c>
      <c r="F96" s="566">
        <f t="shared" si="23"/>
        <v>0</v>
      </c>
      <c r="G96" s="647"/>
      <c r="H96" s="648"/>
      <c r="I96" s="649"/>
      <c r="J96" s="647"/>
      <c r="K96" s="648"/>
      <c r="L96" s="649"/>
      <c r="M96" s="647"/>
      <c r="N96" s="648"/>
      <c r="O96" s="649"/>
      <c r="P96" s="647"/>
      <c r="Q96" s="648"/>
      <c r="R96" s="649"/>
    </row>
    <row r="97" spans="1:18" ht="12" customHeight="1">
      <c r="A97" s="363" t="s">
        <v>117</v>
      </c>
      <c r="B97" s="481" t="s">
        <v>374</v>
      </c>
      <c r="C97" s="644">
        <f t="shared" si="29"/>
        <v>0</v>
      </c>
      <c r="D97" s="645">
        <f t="shared" si="23"/>
        <v>0</v>
      </c>
      <c r="E97" s="646">
        <f t="shared" si="23"/>
        <v>0</v>
      </c>
      <c r="F97" s="566">
        <f t="shared" si="23"/>
        <v>0</v>
      </c>
      <c r="G97" s="647"/>
      <c r="H97" s="648"/>
      <c r="I97" s="649"/>
      <c r="J97" s="647"/>
      <c r="K97" s="648"/>
      <c r="L97" s="649"/>
      <c r="M97" s="647"/>
      <c r="N97" s="648"/>
      <c r="O97" s="649"/>
      <c r="P97" s="647"/>
      <c r="Q97" s="648"/>
      <c r="R97" s="649"/>
    </row>
    <row r="98" spans="1:18" ht="12" customHeight="1">
      <c r="A98" s="363" t="s">
        <v>118</v>
      </c>
      <c r="B98" s="483" t="s">
        <v>375</v>
      </c>
      <c r="C98" s="644">
        <f t="shared" si="29"/>
        <v>55650</v>
      </c>
      <c r="D98" s="645">
        <f t="shared" si="23"/>
        <v>55650</v>
      </c>
      <c r="E98" s="646">
        <f t="shared" si="23"/>
        <v>0</v>
      </c>
      <c r="F98" s="566">
        <f t="shared" si="23"/>
        <v>0</v>
      </c>
      <c r="G98" s="647">
        <v>55650</v>
      </c>
      <c r="H98" s="648"/>
      <c r="I98" s="649"/>
      <c r="J98" s="647"/>
      <c r="K98" s="648"/>
      <c r="L98" s="649"/>
      <c r="M98" s="647"/>
      <c r="N98" s="648"/>
      <c r="O98" s="649"/>
      <c r="P98" s="647"/>
      <c r="Q98" s="648"/>
      <c r="R98" s="649"/>
    </row>
    <row r="99" spans="1:18" ht="12" customHeight="1">
      <c r="A99" s="363" t="s">
        <v>119</v>
      </c>
      <c r="B99" s="483" t="s">
        <v>376</v>
      </c>
      <c r="C99" s="644">
        <f t="shared" si="29"/>
        <v>0</v>
      </c>
      <c r="D99" s="645">
        <f t="shared" si="23"/>
        <v>0</v>
      </c>
      <c r="E99" s="646">
        <f t="shared" si="23"/>
        <v>0</v>
      </c>
      <c r="F99" s="566">
        <f t="shared" si="23"/>
        <v>0</v>
      </c>
      <c r="G99" s="647"/>
      <c r="H99" s="648"/>
      <c r="I99" s="649"/>
      <c r="J99" s="647"/>
      <c r="K99" s="648"/>
      <c r="L99" s="649"/>
      <c r="M99" s="647"/>
      <c r="N99" s="648"/>
      <c r="O99" s="649"/>
      <c r="P99" s="647"/>
      <c r="Q99" s="648"/>
      <c r="R99" s="649"/>
    </row>
    <row r="100" spans="1:18" ht="12" customHeight="1">
      <c r="A100" s="363" t="s">
        <v>121</v>
      </c>
      <c r="B100" s="481" t="s">
        <v>377</v>
      </c>
      <c r="C100" s="644">
        <f t="shared" si="29"/>
        <v>0</v>
      </c>
      <c r="D100" s="645">
        <f t="shared" si="23"/>
        <v>0</v>
      </c>
      <c r="E100" s="646">
        <f t="shared" si="23"/>
        <v>0</v>
      </c>
      <c r="F100" s="566">
        <f t="shared" si="23"/>
        <v>0</v>
      </c>
      <c r="G100" s="647"/>
      <c r="H100" s="648"/>
      <c r="I100" s="649"/>
      <c r="J100" s="647"/>
      <c r="K100" s="648"/>
      <c r="L100" s="649"/>
      <c r="M100" s="647"/>
      <c r="N100" s="648"/>
      <c r="O100" s="649"/>
      <c r="P100" s="647"/>
      <c r="Q100" s="648"/>
      <c r="R100" s="649"/>
    </row>
    <row r="101" spans="1:18" ht="12" customHeight="1">
      <c r="A101" s="370" t="s">
        <v>189</v>
      </c>
      <c r="B101" s="484" t="s">
        <v>378</v>
      </c>
      <c r="C101" s="644">
        <f t="shared" si="29"/>
        <v>0</v>
      </c>
      <c r="D101" s="645">
        <f t="shared" si="23"/>
        <v>0</v>
      </c>
      <c r="E101" s="646">
        <f t="shared" si="23"/>
        <v>0</v>
      </c>
      <c r="F101" s="566">
        <f t="shared" si="23"/>
        <v>0</v>
      </c>
      <c r="G101" s="647"/>
      <c r="H101" s="648"/>
      <c r="I101" s="649"/>
      <c r="J101" s="647"/>
      <c r="K101" s="648"/>
      <c r="L101" s="649"/>
      <c r="M101" s="647"/>
      <c r="N101" s="648"/>
      <c r="O101" s="649"/>
      <c r="P101" s="647"/>
      <c r="Q101" s="648"/>
      <c r="R101" s="649"/>
    </row>
    <row r="102" spans="1:18" ht="12" customHeight="1">
      <c r="A102" s="363" t="s">
        <v>368</v>
      </c>
      <c r="B102" s="484" t="s">
        <v>379</v>
      </c>
      <c r="C102" s="644">
        <f t="shared" si="29"/>
        <v>0</v>
      </c>
      <c r="D102" s="645">
        <f t="shared" si="23"/>
        <v>0</v>
      </c>
      <c r="E102" s="646">
        <f t="shared" si="23"/>
        <v>0</v>
      </c>
      <c r="F102" s="566">
        <f t="shared" si="23"/>
        <v>0</v>
      </c>
      <c r="G102" s="647"/>
      <c r="H102" s="648"/>
      <c r="I102" s="649"/>
      <c r="J102" s="647"/>
      <c r="K102" s="648"/>
      <c r="L102" s="649"/>
      <c r="M102" s="647"/>
      <c r="N102" s="648"/>
      <c r="O102" s="649"/>
      <c r="P102" s="647"/>
      <c r="Q102" s="648"/>
      <c r="R102" s="649"/>
    </row>
    <row r="103" spans="1:18" ht="12" customHeight="1" thickBot="1">
      <c r="A103" s="371" t="s">
        <v>369</v>
      </c>
      <c r="B103" s="485" t="s">
        <v>380</v>
      </c>
      <c r="C103" s="644">
        <f t="shared" si="29"/>
        <v>27674610</v>
      </c>
      <c r="D103" s="645">
        <f t="shared" si="23"/>
        <v>27674610</v>
      </c>
      <c r="E103" s="646">
        <f t="shared" si="23"/>
        <v>0</v>
      </c>
      <c r="F103" s="566">
        <f t="shared" si="23"/>
        <v>0</v>
      </c>
      <c r="G103" s="647">
        <v>27674610</v>
      </c>
      <c r="H103" s="648"/>
      <c r="I103" s="649"/>
      <c r="J103" s="647"/>
      <c r="K103" s="648"/>
      <c r="L103" s="649"/>
      <c r="M103" s="647"/>
      <c r="N103" s="648"/>
      <c r="O103" s="649"/>
      <c r="P103" s="647"/>
      <c r="Q103" s="648"/>
      <c r="R103" s="649"/>
    </row>
    <row r="104" spans="1:18" ht="12" customHeight="1" thickBot="1">
      <c r="A104" s="22" t="s">
        <v>19</v>
      </c>
      <c r="B104" s="486" t="s">
        <v>381</v>
      </c>
      <c r="C104" s="518">
        <f>+C105+C107+C109</f>
        <v>57634481</v>
      </c>
      <c r="D104" s="502">
        <f aca="true" t="shared" si="30" ref="D104:R104">+D105+D107+D109</f>
        <v>57634481</v>
      </c>
      <c r="E104" s="475">
        <f t="shared" si="30"/>
        <v>0</v>
      </c>
      <c r="F104" s="503">
        <f t="shared" si="30"/>
        <v>0</v>
      </c>
      <c r="G104" s="502">
        <f t="shared" si="30"/>
        <v>57634481</v>
      </c>
      <c r="H104" s="475">
        <f t="shared" si="30"/>
        <v>0</v>
      </c>
      <c r="I104" s="503">
        <f t="shared" si="30"/>
        <v>0</v>
      </c>
      <c r="J104" s="502">
        <f t="shared" si="30"/>
        <v>0</v>
      </c>
      <c r="K104" s="475">
        <f t="shared" si="30"/>
        <v>0</v>
      </c>
      <c r="L104" s="503">
        <f t="shared" si="30"/>
        <v>0</v>
      </c>
      <c r="M104" s="502">
        <f t="shared" si="30"/>
        <v>0</v>
      </c>
      <c r="N104" s="475">
        <f t="shared" si="30"/>
        <v>0</v>
      </c>
      <c r="O104" s="503">
        <f t="shared" si="30"/>
        <v>0</v>
      </c>
      <c r="P104" s="502">
        <f t="shared" si="30"/>
        <v>0</v>
      </c>
      <c r="Q104" s="475">
        <f t="shared" si="30"/>
        <v>0</v>
      </c>
      <c r="R104" s="503">
        <f t="shared" si="30"/>
        <v>0</v>
      </c>
    </row>
    <row r="105" spans="1:18" ht="12" customHeight="1">
      <c r="A105" s="362" t="s">
        <v>107</v>
      </c>
      <c r="B105" s="481" t="s">
        <v>233</v>
      </c>
      <c r="C105" s="517">
        <f>SUM(D105:F105)</f>
        <v>57634481</v>
      </c>
      <c r="D105" s="645">
        <f t="shared" si="23"/>
        <v>57634481</v>
      </c>
      <c r="E105" s="646">
        <f t="shared" si="23"/>
        <v>0</v>
      </c>
      <c r="F105" s="566">
        <f t="shared" si="23"/>
        <v>0</v>
      </c>
      <c r="G105" s="647">
        <v>57634481</v>
      </c>
      <c r="H105" s="648"/>
      <c r="I105" s="649"/>
      <c r="J105" s="647"/>
      <c r="K105" s="648"/>
      <c r="L105" s="649"/>
      <c r="M105" s="647"/>
      <c r="N105" s="648"/>
      <c r="O105" s="649"/>
      <c r="P105" s="647"/>
      <c r="Q105" s="648"/>
      <c r="R105" s="649"/>
    </row>
    <row r="106" spans="1:18" ht="12" customHeight="1">
      <c r="A106" s="362" t="s">
        <v>108</v>
      </c>
      <c r="B106" s="484" t="s">
        <v>385</v>
      </c>
      <c r="C106" s="517">
        <f>SUM(D106:F106)</f>
        <v>0</v>
      </c>
      <c r="D106" s="645">
        <f t="shared" si="23"/>
        <v>0</v>
      </c>
      <c r="E106" s="646">
        <f t="shared" si="23"/>
        <v>0</v>
      </c>
      <c r="F106" s="566">
        <f t="shared" si="23"/>
        <v>0</v>
      </c>
      <c r="G106" s="647"/>
      <c r="H106" s="648"/>
      <c r="I106" s="649"/>
      <c r="J106" s="647"/>
      <c r="K106" s="648"/>
      <c r="L106" s="649"/>
      <c r="M106" s="647"/>
      <c r="N106" s="648"/>
      <c r="O106" s="649"/>
      <c r="P106" s="647"/>
      <c r="Q106" s="648"/>
      <c r="R106" s="649"/>
    </row>
    <row r="107" spans="1:18" ht="12" customHeight="1">
      <c r="A107" s="362" t="s">
        <v>109</v>
      </c>
      <c r="B107" s="484" t="s">
        <v>190</v>
      </c>
      <c r="C107" s="517">
        <f aca="true" t="shared" si="31" ref="C107:C117">SUM(D107:F107)</f>
        <v>0</v>
      </c>
      <c r="D107" s="645">
        <f t="shared" si="23"/>
        <v>0</v>
      </c>
      <c r="E107" s="646">
        <f t="shared" si="23"/>
        <v>0</v>
      </c>
      <c r="F107" s="566">
        <f t="shared" si="23"/>
        <v>0</v>
      </c>
      <c r="G107" s="647"/>
      <c r="H107" s="648"/>
      <c r="I107" s="649"/>
      <c r="J107" s="647"/>
      <c r="K107" s="648"/>
      <c r="L107" s="649"/>
      <c r="M107" s="647"/>
      <c r="N107" s="648"/>
      <c r="O107" s="649"/>
      <c r="P107" s="647"/>
      <c r="Q107" s="648"/>
      <c r="R107" s="649"/>
    </row>
    <row r="108" spans="1:18" ht="12" customHeight="1">
      <c r="A108" s="362" t="s">
        <v>110</v>
      </c>
      <c r="B108" s="484" t="s">
        <v>386</v>
      </c>
      <c r="C108" s="517">
        <f t="shared" si="31"/>
        <v>0</v>
      </c>
      <c r="D108" s="645">
        <f t="shared" si="23"/>
        <v>0</v>
      </c>
      <c r="E108" s="646">
        <f t="shared" si="23"/>
        <v>0</v>
      </c>
      <c r="F108" s="566">
        <f t="shared" si="23"/>
        <v>0</v>
      </c>
      <c r="G108" s="647"/>
      <c r="H108" s="648"/>
      <c r="I108" s="649"/>
      <c r="J108" s="647"/>
      <c r="K108" s="648"/>
      <c r="L108" s="649"/>
      <c r="M108" s="647"/>
      <c r="N108" s="648"/>
      <c r="O108" s="649"/>
      <c r="P108" s="647"/>
      <c r="Q108" s="648"/>
      <c r="R108" s="649"/>
    </row>
    <row r="109" spans="1:18" ht="12" customHeight="1">
      <c r="A109" s="362" t="s">
        <v>111</v>
      </c>
      <c r="B109" s="487" t="s">
        <v>236</v>
      </c>
      <c r="C109" s="517">
        <f t="shared" si="31"/>
        <v>0</v>
      </c>
      <c r="D109" s="645">
        <f t="shared" si="23"/>
        <v>0</v>
      </c>
      <c r="E109" s="646">
        <f t="shared" si="23"/>
        <v>0</v>
      </c>
      <c r="F109" s="566">
        <f t="shared" si="23"/>
        <v>0</v>
      </c>
      <c r="G109" s="647"/>
      <c r="H109" s="648"/>
      <c r="I109" s="649"/>
      <c r="J109" s="647"/>
      <c r="K109" s="648"/>
      <c r="L109" s="649"/>
      <c r="M109" s="647"/>
      <c r="N109" s="648"/>
      <c r="O109" s="649"/>
      <c r="P109" s="647"/>
      <c r="Q109" s="648"/>
      <c r="R109" s="649"/>
    </row>
    <row r="110" spans="1:18" ht="12" customHeight="1">
      <c r="A110" s="362" t="s">
        <v>120</v>
      </c>
      <c r="B110" s="488" t="s">
        <v>461</v>
      </c>
      <c r="C110" s="517">
        <f t="shared" si="31"/>
        <v>0</v>
      </c>
      <c r="D110" s="645">
        <f t="shared" si="23"/>
        <v>0</v>
      </c>
      <c r="E110" s="646">
        <f t="shared" si="23"/>
        <v>0</v>
      </c>
      <c r="F110" s="566">
        <f t="shared" si="23"/>
        <v>0</v>
      </c>
      <c r="G110" s="647"/>
      <c r="H110" s="648"/>
      <c r="I110" s="649"/>
      <c r="J110" s="647"/>
      <c r="K110" s="648"/>
      <c r="L110" s="649"/>
      <c r="M110" s="647"/>
      <c r="N110" s="648"/>
      <c r="O110" s="649"/>
      <c r="P110" s="647"/>
      <c r="Q110" s="648"/>
      <c r="R110" s="649"/>
    </row>
    <row r="111" spans="1:18" ht="12" customHeight="1">
      <c r="A111" s="362" t="s">
        <v>122</v>
      </c>
      <c r="B111" s="480" t="s">
        <v>391</v>
      </c>
      <c r="C111" s="517">
        <f t="shared" si="31"/>
        <v>0</v>
      </c>
      <c r="D111" s="645">
        <f t="shared" si="23"/>
        <v>0</v>
      </c>
      <c r="E111" s="646">
        <f t="shared" si="23"/>
        <v>0</v>
      </c>
      <c r="F111" s="566">
        <f t="shared" si="23"/>
        <v>0</v>
      </c>
      <c r="G111" s="647"/>
      <c r="H111" s="648"/>
      <c r="I111" s="649"/>
      <c r="J111" s="647"/>
      <c r="K111" s="648"/>
      <c r="L111" s="649"/>
      <c r="M111" s="647"/>
      <c r="N111" s="648"/>
      <c r="O111" s="649"/>
      <c r="P111" s="647"/>
      <c r="Q111" s="648"/>
      <c r="R111" s="649"/>
    </row>
    <row r="112" spans="1:18" ht="12" customHeight="1">
      <c r="A112" s="362" t="s">
        <v>191</v>
      </c>
      <c r="B112" s="481" t="s">
        <v>374</v>
      </c>
      <c r="C112" s="517">
        <f t="shared" si="31"/>
        <v>0</v>
      </c>
      <c r="D112" s="645">
        <f t="shared" si="23"/>
        <v>0</v>
      </c>
      <c r="E112" s="646">
        <f t="shared" si="23"/>
        <v>0</v>
      </c>
      <c r="F112" s="566">
        <f t="shared" si="23"/>
        <v>0</v>
      </c>
      <c r="G112" s="647"/>
      <c r="H112" s="648"/>
      <c r="I112" s="649"/>
      <c r="J112" s="647"/>
      <c r="K112" s="648"/>
      <c r="L112" s="649"/>
      <c r="M112" s="647"/>
      <c r="N112" s="648"/>
      <c r="O112" s="649"/>
      <c r="P112" s="647"/>
      <c r="Q112" s="648"/>
      <c r="R112" s="649"/>
    </row>
    <row r="113" spans="1:18" ht="12" customHeight="1">
      <c r="A113" s="362" t="s">
        <v>192</v>
      </c>
      <c r="B113" s="481" t="s">
        <v>390</v>
      </c>
      <c r="C113" s="517">
        <f t="shared" si="31"/>
        <v>0</v>
      </c>
      <c r="D113" s="645">
        <f t="shared" si="23"/>
        <v>0</v>
      </c>
      <c r="E113" s="646">
        <f t="shared" si="23"/>
        <v>0</v>
      </c>
      <c r="F113" s="566">
        <f t="shared" si="23"/>
        <v>0</v>
      </c>
      <c r="G113" s="647"/>
      <c r="H113" s="648"/>
      <c r="I113" s="649"/>
      <c r="J113" s="647"/>
      <c r="K113" s="648"/>
      <c r="L113" s="649"/>
      <c r="M113" s="647"/>
      <c r="N113" s="648"/>
      <c r="O113" s="649"/>
      <c r="P113" s="647"/>
      <c r="Q113" s="648"/>
      <c r="R113" s="649"/>
    </row>
    <row r="114" spans="1:18" ht="12" customHeight="1">
      <c r="A114" s="362" t="s">
        <v>193</v>
      </c>
      <c r="B114" s="481" t="s">
        <v>389</v>
      </c>
      <c r="C114" s="517">
        <f t="shared" si="31"/>
        <v>0</v>
      </c>
      <c r="D114" s="645">
        <f t="shared" si="23"/>
        <v>0</v>
      </c>
      <c r="E114" s="646">
        <f t="shared" si="23"/>
        <v>0</v>
      </c>
      <c r="F114" s="566">
        <f t="shared" si="23"/>
        <v>0</v>
      </c>
      <c r="G114" s="647"/>
      <c r="H114" s="648"/>
      <c r="I114" s="649"/>
      <c r="J114" s="647"/>
      <c r="K114" s="648"/>
      <c r="L114" s="649"/>
      <c r="M114" s="647"/>
      <c r="N114" s="648"/>
      <c r="O114" s="649"/>
      <c r="P114" s="647"/>
      <c r="Q114" s="648"/>
      <c r="R114" s="649"/>
    </row>
    <row r="115" spans="1:18" ht="12" customHeight="1">
      <c r="A115" s="362" t="s">
        <v>382</v>
      </c>
      <c r="B115" s="481" t="s">
        <v>377</v>
      </c>
      <c r="C115" s="517">
        <f t="shared" si="31"/>
        <v>0</v>
      </c>
      <c r="D115" s="645">
        <f t="shared" si="23"/>
        <v>0</v>
      </c>
      <c r="E115" s="646">
        <f t="shared" si="23"/>
        <v>0</v>
      </c>
      <c r="F115" s="566">
        <f t="shared" si="23"/>
        <v>0</v>
      </c>
      <c r="G115" s="647"/>
      <c r="H115" s="648"/>
      <c r="I115" s="649"/>
      <c r="J115" s="647"/>
      <c r="K115" s="648"/>
      <c r="L115" s="649"/>
      <c r="M115" s="647"/>
      <c r="N115" s="648"/>
      <c r="O115" s="649"/>
      <c r="P115" s="647"/>
      <c r="Q115" s="648"/>
      <c r="R115" s="649"/>
    </row>
    <row r="116" spans="1:18" ht="12" customHeight="1">
      <c r="A116" s="362" t="s">
        <v>383</v>
      </c>
      <c r="B116" s="481" t="s">
        <v>388</v>
      </c>
      <c r="C116" s="517">
        <f t="shared" si="31"/>
        <v>0</v>
      </c>
      <c r="D116" s="645">
        <f t="shared" si="23"/>
        <v>0</v>
      </c>
      <c r="E116" s="646">
        <f t="shared" si="23"/>
        <v>0</v>
      </c>
      <c r="F116" s="566">
        <f t="shared" si="23"/>
        <v>0</v>
      </c>
      <c r="G116" s="647"/>
      <c r="H116" s="648"/>
      <c r="I116" s="649"/>
      <c r="J116" s="647"/>
      <c r="K116" s="648"/>
      <c r="L116" s="649"/>
      <c r="M116" s="647"/>
      <c r="N116" s="648"/>
      <c r="O116" s="649"/>
      <c r="P116" s="647"/>
      <c r="Q116" s="648"/>
      <c r="R116" s="649"/>
    </row>
    <row r="117" spans="1:18" ht="12" customHeight="1" thickBot="1">
      <c r="A117" s="370" t="s">
        <v>384</v>
      </c>
      <c r="B117" s="481" t="s">
        <v>387</v>
      </c>
      <c r="C117" s="517">
        <f t="shared" si="31"/>
        <v>0</v>
      </c>
      <c r="D117" s="645">
        <f t="shared" si="23"/>
        <v>0</v>
      </c>
      <c r="E117" s="646">
        <f t="shared" si="23"/>
        <v>0</v>
      </c>
      <c r="F117" s="566">
        <f t="shared" si="23"/>
        <v>0</v>
      </c>
      <c r="G117" s="647"/>
      <c r="H117" s="648"/>
      <c r="I117" s="649"/>
      <c r="J117" s="647"/>
      <c r="K117" s="648"/>
      <c r="L117" s="649"/>
      <c r="M117" s="647"/>
      <c r="N117" s="648"/>
      <c r="O117" s="649"/>
      <c r="P117" s="647"/>
      <c r="Q117" s="648"/>
      <c r="R117" s="649"/>
    </row>
    <row r="118" spans="1:18" ht="12" customHeight="1" thickBot="1">
      <c r="A118" s="22" t="s">
        <v>20</v>
      </c>
      <c r="B118" s="489" t="s">
        <v>392</v>
      </c>
      <c r="C118" s="518">
        <f>+C119+C120</f>
        <v>3000000</v>
      </c>
      <c r="D118" s="502">
        <f aca="true" t="shared" si="32" ref="D118:R118">+D119+D120</f>
        <v>3000000</v>
      </c>
      <c r="E118" s="475">
        <f t="shared" si="32"/>
        <v>0</v>
      </c>
      <c r="F118" s="503">
        <f t="shared" si="32"/>
        <v>0</v>
      </c>
      <c r="G118" s="502">
        <f t="shared" si="32"/>
        <v>3000000</v>
      </c>
      <c r="H118" s="475">
        <f t="shared" si="32"/>
        <v>0</v>
      </c>
      <c r="I118" s="503">
        <f t="shared" si="32"/>
        <v>0</v>
      </c>
      <c r="J118" s="502">
        <f t="shared" si="32"/>
        <v>0</v>
      </c>
      <c r="K118" s="475">
        <f t="shared" si="32"/>
        <v>0</v>
      </c>
      <c r="L118" s="503">
        <f t="shared" si="32"/>
        <v>0</v>
      </c>
      <c r="M118" s="502">
        <f t="shared" si="32"/>
        <v>0</v>
      </c>
      <c r="N118" s="475">
        <f t="shared" si="32"/>
        <v>0</v>
      </c>
      <c r="O118" s="503">
        <f t="shared" si="32"/>
        <v>0</v>
      </c>
      <c r="P118" s="502">
        <f t="shared" si="32"/>
        <v>0</v>
      </c>
      <c r="Q118" s="475">
        <f t="shared" si="32"/>
        <v>0</v>
      </c>
      <c r="R118" s="503">
        <f t="shared" si="32"/>
        <v>0</v>
      </c>
    </row>
    <row r="119" spans="1:18" ht="12" customHeight="1">
      <c r="A119" s="362" t="s">
        <v>90</v>
      </c>
      <c r="B119" s="480" t="s">
        <v>59</v>
      </c>
      <c r="C119" s="517">
        <f>SUM(D119:F119)</f>
        <v>3000000</v>
      </c>
      <c r="D119" s="645">
        <f t="shared" si="23"/>
        <v>3000000</v>
      </c>
      <c r="E119" s="646">
        <f t="shared" si="23"/>
        <v>0</v>
      </c>
      <c r="F119" s="566">
        <f t="shared" si="23"/>
        <v>0</v>
      </c>
      <c r="G119" s="647">
        <v>3000000</v>
      </c>
      <c r="H119" s="648"/>
      <c r="I119" s="649"/>
      <c r="J119" s="647"/>
      <c r="K119" s="648"/>
      <c r="L119" s="649"/>
      <c r="M119" s="647"/>
      <c r="N119" s="648"/>
      <c r="O119" s="649"/>
      <c r="P119" s="647"/>
      <c r="Q119" s="648"/>
      <c r="R119" s="649"/>
    </row>
    <row r="120" spans="1:18" ht="12" customHeight="1" thickBot="1">
      <c r="A120" s="364" t="s">
        <v>91</v>
      </c>
      <c r="B120" s="484" t="s">
        <v>60</v>
      </c>
      <c r="C120" s="650">
        <f>SUM(D120:F120)</f>
        <v>0</v>
      </c>
      <c r="D120" s="645">
        <f t="shared" si="23"/>
        <v>0</v>
      </c>
      <c r="E120" s="646">
        <f t="shared" si="23"/>
        <v>0</v>
      </c>
      <c r="F120" s="566">
        <f t="shared" si="23"/>
        <v>0</v>
      </c>
      <c r="G120" s="647"/>
      <c r="H120" s="648"/>
      <c r="I120" s="649"/>
      <c r="J120" s="647"/>
      <c r="K120" s="648"/>
      <c r="L120" s="649"/>
      <c r="M120" s="647"/>
      <c r="N120" s="648"/>
      <c r="O120" s="649"/>
      <c r="P120" s="647"/>
      <c r="Q120" s="648"/>
      <c r="R120" s="649"/>
    </row>
    <row r="121" spans="1:18" ht="12" customHeight="1" thickBot="1">
      <c r="A121" s="22" t="s">
        <v>21</v>
      </c>
      <c r="B121" s="489" t="s">
        <v>393</v>
      </c>
      <c r="C121" s="518">
        <f>+C88+C104+C118</f>
        <v>696225152</v>
      </c>
      <c r="D121" s="502">
        <f aca="true" t="shared" si="33" ref="D121:R121">+D88+D104+D118</f>
        <v>589022462</v>
      </c>
      <c r="E121" s="475">
        <f t="shared" si="33"/>
        <v>0</v>
      </c>
      <c r="F121" s="503">
        <f t="shared" si="33"/>
        <v>107202690</v>
      </c>
      <c r="G121" s="502">
        <f t="shared" si="33"/>
        <v>470287790</v>
      </c>
      <c r="H121" s="475">
        <f t="shared" si="33"/>
        <v>0</v>
      </c>
      <c r="I121" s="503">
        <f t="shared" si="33"/>
        <v>0</v>
      </c>
      <c r="J121" s="502">
        <f t="shared" si="33"/>
        <v>0</v>
      </c>
      <c r="K121" s="475">
        <f t="shared" si="33"/>
        <v>0</v>
      </c>
      <c r="L121" s="503">
        <f t="shared" si="33"/>
        <v>107202690</v>
      </c>
      <c r="M121" s="502">
        <f t="shared" si="33"/>
        <v>112877096</v>
      </c>
      <c r="N121" s="475">
        <f t="shared" si="33"/>
        <v>0</v>
      </c>
      <c r="O121" s="503">
        <f t="shared" si="33"/>
        <v>0</v>
      </c>
      <c r="P121" s="502">
        <f t="shared" si="33"/>
        <v>5857576</v>
      </c>
      <c r="Q121" s="475">
        <f t="shared" si="33"/>
        <v>0</v>
      </c>
      <c r="R121" s="503">
        <f t="shared" si="33"/>
        <v>0</v>
      </c>
    </row>
    <row r="122" spans="1:18" ht="12" customHeight="1" thickBot="1">
      <c r="A122" s="22" t="s">
        <v>22</v>
      </c>
      <c r="B122" s="489" t="s">
        <v>394</v>
      </c>
      <c r="C122" s="518">
        <f>+C123+C124+C125</f>
        <v>0</v>
      </c>
      <c r="D122" s="502">
        <f aca="true" t="shared" si="34" ref="D122:R122">+D123+D124+D125</f>
        <v>0</v>
      </c>
      <c r="E122" s="475">
        <f t="shared" si="34"/>
        <v>0</v>
      </c>
      <c r="F122" s="503">
        <f t="shared" si="34"/>
        <v>0</v>
      </c>
      <c r="G122" s="502">
        <f t="shared" si="34"/>
        <v>0</v>
      </c>
      <c r="H122" s="475">
        <f t="shared" si="34"/>
        <v>0</v>
      </c>
      <c r="I122" s="503">
        <f t="shared" si="34"/>
        <v>0</v>
      </c>
      <c r="J122" s="502">
        <f t="shared" si="34"/>
        <v>0</v>
      </c>
      <c r="K122" s="475">
        <f t="shared" si="34"/>
        <v>0</v>
      </c>
      <c r="L122" s="503">
        <f t="shared" si="34"/>
        <v>0</v>
      </c>
      <c r="M122" s="502">
        <f t="shared" si="34"/>
        <v>0</v>
      </c>
      <c r="N122" s="475">
        <f t="shared" si="34"/>
        <v>0</v>
      </c>
      <c r="O122" s="503">
        <f t="shared" si="34"/>
        <v>0</v>
      </c>
      <c r="P122" s="502">
        <f t="shared" si="34"/>
        <v>0</v>
      </c>
      <c r="Q122" s="475">
        <f t="shared" si="34"/>
        <v>0</v>
      </c>
      <c r="R122" s="503">
        <f t="shared" si="34"/>
        <v>0</v>
      </c>
    </row>
    <row r="123" spans="1:18" s="98" customFormat="1" ht="12" customHeight="1">
      <c r="A123" s="362" t="s">
        <v>94</v>
      </c>
      <c r="B123" s="480" t="s">
        <v>395</v>
      </c>
      <c r="C123" s="644">
        <f>SUM(D123:F123)</f>
        <v>0</v>
      </c>
      <c r="D123" s="645">
        <f t="shared" si="23"/>
        <v>0</v>
      </c>
      <c r="E123" s="646">
        <f t="shared" si="23"/>
        <v>0</v>
      </c>
      <c r="F123" s="566">
        <f t="shared" si="23"/>
        <v>0</v>
      </c>
      <c r="G123" s="651"/>
      <c r="H123" s="652"/>
      <c r="I123" s="499"/>
      <c r="J123" s="651"/>
      <c r="K123" s="652"/>
      <c r="L123" s="499"/>
      <c r="M123" s="651"/>
      <c r="N123" s="652"/>
      <c r="O123" s="499"/>
      <c r="P123" s="651"/>
      <c r="Q123" s="652"/>
      <c r="R123" s="499"/>
    </row>
    <row r="124" spans="1:18" ht="12" customHeight="1">
      <c r="A124" s="362" t="s">
        <v>95</v>
      </c>
      <c r="B124" s="480" t="s">
        <v>396</v>
      </c>
      <c r="C124" s="644">
        <f>SUM(D124:F124)</f>
        <v>0</v>
      </c>
      <c r="D124" s="645">
        <f t="shared" si="23"/>
        <v>0</v>
      </c>
      <c r="E124" s="646">
        <f t="shared" si="23"/>
        <v>0</v>
      </c>
      <c r="F124" s="566">
        <f t="shared" si="23"/>
        <v>0</v>
      </c>
      <c r="G124" s="647"/>
      <c r="H124" s="648"/>
      <c r="I124" s="649"/>
      <c r="J124" s="647"/>
      <c r="K124" s="648"/>
      <c r="L124" s="649"/>
      <c r="M124" s="647"/>
      <c r="N124" s="648"/>
      <c r="O124" s="649"/>
      <c r="P124" s="647"/>
      <c r="Q124" s="648"/>
      <c r="R124" s="649"/>
    </row>
    <row r="125" spans="1:18" ht="12" customHeight="1" thickBot="1">
      <c r="A125" s="370" t="s">
        <v>96</v>
      </c>
      <c r="B125" s="490" t="s">
        <v>397</v>
      </c>
      <c r="C125" s="644">
        <f>SUM(D125:F125)</f>
        <v>0</v>
      </c>
      <c r="D125" s="645">
        <f t="shared" si="23"/>
        <v>0</v>
      </c>
      <c r="E125" s="646">
        <f t="shared" si="23"/>
        <v>0</v>
      </c>
      <c r="F125" s="566">
        <f t="shared" si="23"/>
        <v>0</v>
      </c>
      <c r="G125" s="647"/>
      <c r="H125" s="648"/>
      <c r="I125" s="649"/>
      <c r="J125" s="647"/>
      <c r="K125" s="648"/>
      <c r="L125" s="649"/>
      <c r="M125" s="647"/>
      <c r="N125" s="648"/>
      <c r="O125" s="649"/>
      <c r="P125" s="647"/>
      <c r="Q125" s="648"/>
      <c r="R125" s="649"/>
    </row>
    <row r="126" spans="1:18" ht="12" customHeight="1" thickBot="1">
      <c r="A126" s="22" t="s">
        <v>23</v>
      </c>
      <c r="B126" s="489" t="s">
        <v>444</v>
      </c>
      <c r="C126" s="518">
        <f>+C127+C128+C129+C130</f>
        <v>0</v>
      </c>
      <c r="D126" s="502">
        <f aca="true" t="shared" si="35" ref="D126:R126">+D127+D128+D129+D130</f>
        <v>0</v>
      </c>
      <c r="E126" s="475">
        <f t="shared" si="35"/>
        <v>0</v>
      </c>
      <c r="F126" s="503">
        <f t="shared" si="35"/>
        <v>0</v>
      </c>
      <c r="G126" s="502">
        <f t="shared" si="35"/>
        <v>0</v>
      </c>
      <c r="H126" s="475">
        <f t="shared" si="35"/>
        <v>0</v>
      </c>
      <c r="I126" s="503">
        <f t="shared" si="35"/>
        <v>0</v>
      </c>
      <c r="J126" s="502">
        <f t="shared" si="35"/>
        <v>0</v>
      </c>
      <c r="K126" s="475">
        <f t="shared" si="35"/>
        <v>0</v>
      </c>
      <c r="L126" s="503">
        <f t="shared" si="35"/>
        <v>0</v>
      </c>
      <c r="M126" s="502">
        <f t="shared" si="35"/>
        <v>0</v>
      </c>
      <c r="N126" s="475">
        <f t="shared" si="35"/>
        <v>0</v>
      </c>
      <c r="O126" s="503">
        <f t="shared" si="35"/>
        <v>0</v>
      </c>
      <c r="P126" s="502">
        <f t="shared" si="35"/>
        <v>0</v>
      </c>
      <c r="Q126" s="475">
        <f t="shared" si="35"/>
        <v>0</v>
      </c>
      <c r="R126" s="503">
        <f t="shared" si="35"/>
        <v>0</v>
      </c>
    </row>
    <row r="127" spans="1:18" ht="12" customHeight="1">
      <c r="A127" s="362" t="s">
        <v>97</v>
      </c>
      <c r="B127" s="480" t="s">
        <v>398</v>
      </c>
      <c r="C127" s="644">
        <f>SUM(D127:F127)</f>
        <v>0</v>
      </c>
      <c r="D127" s="645">
        <f t="shared" si="23"/>
        <v>0</v>
      </c>
      <c r="E127" s="646">
        <f t="shared" si="23"/>
        <v>0</v>
      </c>
      <c r="F127" s="566">
        <f t="shared" si="23"/>
        <v>0</v>
      </c>
      <c r="G127" s="647"/>
      <c r="H127" s="648"/>
      <c r="I127" s="649"/>
      <c r="J127" s="647"/>
      <c r="K127" s="648"/>
      <c r="L127" s="649"/>
      <c r="M127" s="647"/>
      <c r="N127" s="648"/>
      <c r="O127" s="649"/>
      <c r="P127" s="647"/>
      <c r="Q127" s="648"/>
      <c r="R127" s="649"/>
    </row>
    <row r="128" spans="1:18" ht="12" customHeight="1">
      <c r="A128" s="362" t="s">
        <v>98</v>
      </c>
      <c r="B128" s="480" t="s">
        <v>399</v>
      </c>
      <c r="C128" s="644">
        <f>SUM(D128:F128)</f>
        <v>0</v>
      </c>
      <c r="D128" s="645">
        <f t="shared" si="23"/>
        <v>0</v>
      </c>
      <c r="E128" s="646">
        <f t="shared" si="23"/>
        <v>0</v>
      </c>
      <c r="F128" s="566">
        <f t="shared" si="23"/>
        <v>0</v>
      </c>
      <c r="G128" s="647"/>
      <c r="H128" s="648"/>
      <c r="I128" s="649"/>
      <c r="J128" s="647"/>
      <c r="K128" s="648"/>
      <c r="L128" s="649"/>
      <c r="M128" s="647"/>
      <c r="N128" s="648"/>
      <c r="O128" s="649"/>
      <c r="P128" s="647"/>
      <c r="Q128" s="648"/>
      <c r="R128" s="649"/>
    </row>
    <row r="129" spans="1:18" ht="12" customHeight="1">
      <c r="A129" s="362" t="s">
        <v>306</v>
      </c>
      <c r="B129" s="480" t="s">
        <v>400</v>
      </c>
      <c r="C129" s="644">
        <f>SUM(D129:F129)</f>
        <v>0</v>
      </c>
      <c r="D129" s="645">
        <f t="shared" si="23"/>
        <v>0</v>
      </c>
      <c r="E129" s="646">
        <f t="shared" si="23"/>
        <v>0</v>
      </c>
      <c r="F129" s="566">
        <f t="shared" si="23"/>
        <v>0</v>
      </c>
      <c r="G129" s="647"/>
      <c r="H129" s="648"/>
      <c r="I129" s="649"/>
      <c r="J129" s="647"/>
      <c r="K129" s="648"/>
      <c r="L129" s="649"/>
      <c r="M129" s="647"/>
      <c r="N129" s="648"/>
      <c r="O129" s="649"/>
      <c r="P129" s="647"/>
      <c r="Q129" s="648"/>
      <c r="R129" s="649"/>
    </row>
    <row r="130" spans="1:18" s="98" customFormat="1" ht="12" customHeight="1" thickBot="1">
      <c r="A130" s="370" t="s">
        <v>307</v>
      </c>
      <c r="B130" s="490" t="s">
        <v>401</v>
      </c>
      <c r="C130" s="644">
        <f>SUM(D130:F130)</f>
        <v>0</v>
      </c>
      <c r="D130" s="645">
        <f t="shared" si="23"/>
        <v>0</v>
      </c>
      <c r="E130" s="646">
        <f t="shared" si="23"/>
        <v>0</v>
      </c>
      <c r="F130" s="566">
        <f t="shared" si="23"/>
        <v>0</v>
      </c>
      <c r="G130" s="651"/>
      <c r="H130" s="652"/>
      <c r="I130" s="499"/>
      <c r="J130" s="651"/>
      <c r="K130" s="652"/>
      <c r="L130" s="499"/>
      <c r="M130" s="651"/>
      <c r="N130" s="652"/>
      <c r="O130" s="499"/>
      <c r="P130" s="651"/>
      <c r="Q130" s="652"/>
      <c r="R130" s="499"/>
    </row>
    <row r="131" spans="1:18" ht="12" customHeight="1" thickBot="1">
      <c r="A131" s="22" t="s">
        <v>24</v>
      </c>
      <c r="B131" s="489" t="s">
        <v>402</v>
      </c>
      <c r="C131" s="519">
        <f>+C132+C133+C134+C135</f>
        <v>200929758</v>
      </c>
      <c r="D131" s="504">
        <f aca="true" t="shared" si="36" ref="D131:R131">+D132+D133+D134+D135</f>
        <v>121649958</v>
      </c>
      <c r="E131" s="476">
        <f t="shared" si="36"/>
        <v>0</v>
      </c>
      <c r="F131" s="505">
        <f t="shared" si="36"/>
        <v>79279800</v>
      </c>
      <c r="G131" s="504">
        <f t="shared" si="36"/>
        <v>121649958</v>
      </c>
      <c r="H131" s="476">
        <f t="shared" si="36"/>
        <v>0</v>
      </c>
      <c r="I131" s="505">
        <f t="shared" si="36"/>
        <v>79279800</v>
      </c>
      <c r="J131" s="504">
        <f t="shared" si="36"/>
        <v>0</v>
      </c>
      <c r="K131" s="476">
        <f t="shared" si="36"/>
        <v>0</v>
      </c>
      <c r="L131" s="505">
        <f t="shared" si="36"/>
        <v>0</v>
      </c>
      <c r="M131" s="504">
        <f t="shared" si="36"/>
        <v>0</v>
      </c>
      <c r="N131" s="476">
        <f t="shared" si="36"/>
        <v>0</v>
      </c>
      <c r="O131" s="505">
        <f t="shared" si="36"/>
        <v>0</v>
      </c>
      <c r="P131" s="504">
        <f t="shared" si="36"/>
        <v>0</v>
      </c>
      <c r="Q131" s="476">
        <f t="shared" si="36"/>
        <v>0</v>
      </c>
      <c r="R131" s="505">
        <f t="shared" si="36"/>
        <v>0</v>
      </c>
    </row>
    <row r="132" spans="1:18" ht="12.75">
      <c r="A132" s="362" t="s">
        <v>99</v>
      </c>
      <c r="B132" s="480" t="s">
        <v>403</v>
      </c>
      <c r="C132" s="644">
        <f>SUM(D132:F132)</f>
        <v>10257750</v>
      </c>
      <c r="D132" s="645">
        <f>SUM(G132+J132+M132+P132)</f>
        <v>10257750</v>
      </c>
      <c r="E132" s="646">
        <f t="shared" si="23"/>
        <v>0</v>
      </c>
      <c r="F132" s="566">
        <f t="shared" si="23"/>
        <v>0</v>
      </c>
      <c r="G132" s="647">
        <v>10257750</v>
      </c>
      <c r="H132" s="648"/>
      <c r="I132" s="649"/>
      <c r="J132" s="647"/>
      <c r="K132" s="648"/>
      <c r="L132" s="649"/>
      <c r="M132" s="647"/>
      <c r="N132" s="648"/>
      <c r="O132" s="649"/>
      <c r="P132" s="647"/>
      <c r="Q132" s="648"/>
      <c r="R132" s="649"/>
    </row>
    <row r="133" spans="1:18" ht="12" customHeight="1">
      <c r="A133" s="362" t="s">
        <v>100</v>
      </c>
      <c r="B133" s="480" t="s">
        <v>413</v>
      </c>
      <c r="C133" s="644">
        <f>SUM(D133:F133)</f>
        <v>0</v>
      </c>
      <c r="D133" s="645">
        <f t="shared" si="23"/>
        <v>0</v>
      </c>
      <c r="E133" s="646">
        <f t="shared" si="23"/>
        <v>0</v>
      </c>
      <c r="F133" s="566">
        <f t="shared" si="23"/>
        <v>0</v>
      </c>
      <c r="G133" s="647"/>
      <c r="H133" s="648"/>
      <c r="I133" s="649"/>
      <c r="J133" s="647"/>
      <c r="K133" s="648"/>
      <c r="L133" s="649"/>
      <c r="M133" s="647"/>
      <c r="N133" s="648"/>
      <c r="O133" s="649"/>
      <c r="P133" s="647"/>
      <c r="Q133" s="648"/>
      <c r="R133" s="649"/>
    </row>
    <row r="134" spans="1:18" s="98" customFormat="1" ht="12" customHeight="1">
      <c r="A134" s="362" t="s">
        <v>318</v>
      </c>
      <c r="B134" s="480" t="s">
        <v>404</v>
      </c>
      <c r="C134" s="644">
        <f>SUM(D134:F134)</f>
        <v>0</v>
      </c>
      <c r="D134" s="645">
        <f aca="true" t="shared" si="37" ref="D134:F145">SUM(G134+J134+M134+P134)</f>
        <v>0</v>
      </c>
      <c r="E134" s="646">
        <f t="shared" si="37"/>
        <v>0</v>
      </c>
      <c r="F134" s="566">
        <f t="shared" si="37"/>
        <v>0</v>
      </c>
      <c r="G134" s="651"/>
      <c r="H134" s="652"/>
      <c r="I134" s="499"/>
      <c r="J134" s="651"/>
      <c r="K134" s="652"/>
      <c r="L134" s="499"/>
      <c r="M134" s="651"/>
      <c r="N134" s="652"/>
      <c r="O134" s="499"/>
      <c r="P134" s="651"/>
      <c r="Q134" s="652"/>
      <c r="R134" s="499"/>
    </row>
    <row r="135" spans="1:18" s="98" customFormat="1" ht="12" customHeight="1" thickBot="1">
      <c r="A135" s="370" t="s">
        <v>319</v>
      </c>
      <c r="B135" s="490" t="s">
        <v>562</v>
      </c>
      <c r="C135" s="644">
        <f>SUM(D135:F135)</f>
        <v>190672008</v>
      </c>
      <c r="D135" s="645">
        <f t="shared" si="37"/>
        <v>111392208</v>
      </c>
      <c r="E135" s="646">
        <f t="shared" si="37"/>
        <v>0</v>
      </c>
      <c r="F135" s="566">
        <f t="shared" si="37"/>
        <v>79279800</v>
      </c>
      <c r="G135" s="647">
        <v>111392208</v>
      </c>
      <c r="H135" s="652"/>
      <c r="I135" s="649">
        <v>79279800</v>
      </c>
      <c r="J135" s="651"/>
      <c r="K135" s="652"/>
      <c r="L135" s="499"/>
      <c r="M135" s="651"/>
      <c r="N135" s="652"/>
      <c r="O135" s="499"/>
      <c r="P135" s="651"/>
      <c r="Q135" s="652"/>
      <c r="R135" s="499"/>
    </row>
    <row r="136" spans="1:18" s="98" customFormat="1" ht="12" customHeight="1" thickBot="1">
      <c r="A136" s="22" t="s">
        <v>25</v>
      </c>
      <c r="B136" s="489" t="s">
        <v>406</v>
      </c>
      <c r="C136" s="653">
        <f>+C137+C138+C139+C140</f>
        <v>0</v>
      </c>
      <c r="D136" s="654">
        <f aca="true" t="shared" si="38" ref="D136:R136">+D137+D138+D139+D140</f>
        <v>0</v>
      </c>
      <c r="E136" s="655">
        <f t="shared" si="38"/>
        <v>0</v>
      </c>
      <c r="F136" s="656">
        <f t="shared" si="38"/>
        <v>0</v>
      </c>
      <c r="G136" s="654">
        <f t="shared" si="38"/>
        <v>0</v>
      </c>
      <c r="H136" s="655">
        <f t="shared" si="38"/>
        <v>0</v>
      </c>
      <c r="I136" s="656">
        <f t="shared" si="38"/>
        <v>0</v>
      </c>
      <c r="J136" s="654">
        <f t="shared" si="38"/>
        <v>0</v>
      </c>
      <c r="K136" s="655">
        <f t="shared" si="38"/>
        <v>0</v>
      </c>
      <c r="L136" s="656">
        <f t="shared" si="38"/>
        <v>0</v>
      </c>
      <c r="M136" s="654">
        <f t="shared" si="38"/>
        <v>0</v>
      </c>
      <c r="N136" s="655">
        <f t="shared" si="38"/>
        <v>0</v>
      </c>
      <c r="O136" s="656">
        <f t="shared" si="38"/>
        <v>0</v>
      </c>
      <c r="P136" s="654">
        <f t="shared" si="38"/>
        <v>0</v>
      </c>
      <c r="Q136" s="655">
        <f t="shared" si="38"/>
        <v>0</v>
      </c>
      <c r="R136" s="656">
        <f t="shared" si="38"/>
        <v>0</v>
      </c>
    </row>
    <row r="137" spans="1:18" s="98" customFormat="1" ht="12" customHeight="1">
      <c r="A137" s="362" t="s">
        <v>184</v>
      </c>
      <c r="B137" s="480" t="s">
        <v>407</v>
      </c>
      <c r="C137" s="644">
        <f>SUM(D137:F137)</f>
        <v>0</v>
      </c>
      <c r="D137" s="645">
        <f t="shared" si="37"/>
        <v>0</v>
      </c>
      <c r="E137" s="646">
        <f t="shared" si="37"/>
        <v>0</v>
      </c>
      <c r="F137" s="566">
        <f t="shared" si="37"/>
        <v>0</v>
      </c>
      <c r="G137" s="651"/>
      <c r="H137" s="652"/>
      <c r="I137" s="499"/>
      <c r="J137" s="651"/>
      <c r="K137" s="652"/>
      <c r="L137" s="499"/>
      <c r="M137" s="651"/>
      <c r="N137" s="652"/>
      <c r="O137" s="499"/>
      <c r="P137" s="651"/>
      <c r="Q137" s="652"/>
      <c r="R137" s="499"/>
    </row>
    <row r="138" spans="1:18" s="98" customFormat="1" ht="12" customHeight="1">
      <c r="A138" s="362" t="s">
        <v>185</v>
      </c>
      <c r="B138" s="480" t="s">
        <v>408</v>
      </c>
      <c r="C138" s="644">
        <f>SUM(D138:F138)</f>
        <v>0</v>
      </c>
      <c r="D138" s="645">
        <f t="shared" si="37"/>
        <v>0</v>
      </c>
      <c r="E138" s="646">
        <f t="shared" si="37"/>
        <v>0</v>
      </c>
      <c r="F138" s="566">
        <f t="shared" si="37"/>
        <v>0</v>
      </c>
      <c r="G138" s="651"/>
      <c r="H138" s="652"/>
      <c r="I138" s="499"/>
      <c r="J138" s="651"/>
      <c r="K138" s="652"/>
      <c r="L138" s="499"/>
      <c r="M138" s="651"/>
      <c r="N138" s="652"/>
      <c r="O138" s="499"/>
      <c r="P138" s="651"/>
      <c r="Q138" s="652"/>
      <c r="R138" s="499"/>
    </row>
    <row r="139" spans="1:18" s="98" customFormat="1" ht="12" customHeight="1">
      <c r="A139" s="362" t="s">
        <v>235</v>
      </c>
      <c r="B139" s="480" t="s">
        <v>409</v>
      </c>
      <c r="C139" s="644">
        <f>SUM(D139:F139)</f>
        <v>0</v>
      </c>
      <c r="D139" s="645">
        <f t="shared" si="37"/>
        <v>0</v>
      </c>
      <c r="E139" s="646">
        <f t="shared" si="37"/>
        <v>0</v>
      </c>
      <c r="F139" s="566">
        <f t="shared" si="37"/>
        <v>0</v>
      </c>
      <c r="G139" s="651"/>
      <c r="H139" s="652"/>
      <c r="I139" s="499"/>
      <c r="J139" s="651"/>
      <c r="K139" s="652"/>
      <c r="L139" s="499"/>
      <c r="M139" s="651"/>
      <c r="N139" s="652"/>
      <c r="O139" s="499"/>
      <c r="P139" s="651"/>
      <c r="Q139" s="652"/>
      <c r="R139" s="499"/>
    </row>
    <row r="140" spans="1:18" ht="12.75" customHeight="1" thickBot="1">
      <c r="A140" s="362" t="s">
        <v>321</v>
      </c>
      <c r="B140" s="480" t="s">
        <v>410</v>
      </c>
      <c r="C140" s="644">
        <f>SUM(D140:F140)</f>
        <v>0</v>
      </c>
      <c r="D140" s="645">
        <f t="shared" si="37"/>
        <v>0</v>
      </c>
      <c r="E140" s="646">
        <f t="shared" si="37"/>
        <v>0</v>
      </c>
      <c r="F140" s="566">
        <f t="shared" si="37"/>
        <v>0</v>
      </c>
      <c r="G140" s="647"/>
      <c r="H140" s="648"/>
      <c r="I140" s="649"/>
      <c r="J140" s="647"/>
      <c r="K140" s="648"/>
      <c r="L140" s="649"/>
      <c r="M140" s="647"/>
      <c r="N140" s="648"/>
      <c r="O140" s="649"/>
      <c r="P140" s="647"/>
      <c r="Q140" s="648"/>
      <c r="R140" s="649"/>
    </row>
    <row r="141" spans="1:18" ht="12" customHeight="1" thickBot="1">
      <c r="A141" s="22" t="s">
        <v>26</v>
      </c>
      <c r="B141" s="489" t="s">
        <v>411</v>
      </c>
      <c r="C141" s="657">
        <f>+C122+C126+C131+C136</f>
        <v>200929758</v>
      </c>
      <c r="D141" s="658">
        <f aca="true" t="shared" si="39" ref="D141:R141">+D122+D126+D131+D136</f>
        <v>121649958</v>
      </c>
      <c r="E141" s="659">
        <f t="shared" si="39"/>
        <v>0</v>
      </c>
      <c r="F141" s="660">
        <f t="shared" si="39"/>
        <v>79279800</v>
      </c>
      <c r="G141" s="658">
        <f t="shared" si="39"/>
        <v>121649958</v>
      </c>
      <c r="H141" s="659">
        <f t="shared" si="39"/>
        <v>0</v>
      </c>
      <c r="I141" s="660">
        <f t="shared" si="39"/>
        <v>79279800</v>
      </c>
      <c r="J141" s="658">
        <f t="shared" si="39"/>
        <v>0</v>
      </c>
      <c r="K141" s="659">
        <f t="shared" si="39"/>
        <v>0</v>
      </c>
      <c r="L141" s="660">
        <f t="shared" si="39"/>
        <v>0</v>
      </c>
      <c r="M141" s="658">
        <f t="shared" si="39"/>
        <v>0</v>
      </c>
      <c r="N141" s="659">
        <f t="shared" si="39"/>
        <v>0</v>
      </c>
      <c r="O141" s="660">
        <f t="shared" si="39"/>
        <v>0</v>
      </c>
      <c r="P141" s="658">
        <f t="shared" si="39"/>
        <v>0</v>
      </c>
      <c r="Q141" s="659">
        <f t="shared" si="39"/>
        <v>0</v>
      </c>
      <c r="R141" s="660">
        <f t="shared" si="39"/>
        <v>0</v>
      </c>
    </row>
    <row r="142" spans="1:18" ht="15" customHeight="1" thickBot="1">
      <c r="A142" s="372" t="s">
        <v>27</v>
      </c>
      <c r="B142" s="491" t="s">
        <v>412</v>
      </c>
      <c r="C142" s="657">
        <f>+C121+C141</f>
        <v>897154910</v>
      </c>
      <c r="D142" s="658">
        <f aca="true" t="shared" si="40" ref="D142:R142">+D121+D141</f>
        <v>710672420</v>
      </c>
      <c r="E142" s="659">
        <f t="shared" si="40"/>
        <v>0</v>
      </c>
      <c r="F142" s="660">
        <f t="shared" si="40"/>
        <v>186482490</v>
      </c>
      <c r="G142" s="658">
        <f t="shared" si="40"/>
        <v>591937748</v>
      </c>
      <c r="H142" s="659">
        <f t="shared" si="40"/>
        <v>0</v>
      </c>
      <c r="I142" s="660">
        <f t="shared" si="40"/>
        <v>79279800</v>
      </c>
      <c r="J142" s="658">
        <f t="shared" si="40"/>
        <v>0</v>
      </c>
      <c r="K142" s="659">
        <f t="shared" si="40"/>
        <v>0</v>
      </c>
      <c r="L142" s="660">
        <f t="shared" si="40"/>
        <v>107202690</v>
      </c>
      <c r="M142" s="658">
        <f t="shared" si="40"/>
        <v>112877096</v>
      </c>
      <c r="N142" s="659">
        <f t="shared" si="40"/>
        <v>0</v>
      </c>
      <c r="O142" s="660">
        <f t="shared" si="40"/>
        <v>0</v>
      </c>
      <c r="P142" s="658">
        <f t="shared" si="40"/>
        <v>5857576</v>
      </c>
      <c r="Q142" s="659">
        <f t="shared" si="40"/>
        <v>0</v>
      </c>
      <c r="R142" s="660">
        <f t="shared" si="40"/>
        <v>0</v>
      </c>
    </row>
    <row r="143" spans="1:18" ht="13.5" thickBot="1">
      <c r="A143" s="567"/>
      <c r="B143" s="470"/>
      <c r="C143" s="661"/>
      <c r="D143" s="645"/>
      <c r="E143" s="646"/>
      <c r="F143" s="566"/>
      <c r="G143" s="647"/>
      <c r="H143" s="648"/>
      <c r="I143" s="649"/>
      <c r="J143" s="647"/>
      <c r="K143" s="648"/>
      <c r="L143" s="649"/>
      <c r="M143" s="647"/>
      <c r="N143" s="648"/>
      <c r="O143" s="649"/>
      <c r="P143" s="647"/>
      <c r="Q143" s="648"/>
      <c r="R143" s="649"/>
    </row>
    <row r="144" spans="1:18" ht="15" customHeight="1" thickBot="1">
      <c r="A144" s="224" t="s">
        <v>209</v>
      </c>
      <c r="B144" s="492"/>
      <c r="C144" s="493">
        <f>SUM(D144:F144)</f>
        <v>170</v>
      </c>
      <c r="D144" s="662">
        <f t="shared" si="37"/>
        <v>148</v>
      </c>
      <c r="E144" s="663">
        <f t="shared" si="37"/>
        <v>0</v>
      </c>
      <c r="F144" s="664">
        <f t="shared" si="37"/>
        <v>22</v>
      </c>
      <c r="G144" s="665">
        <v>122</v>
      </c>
      <c r="H144" s="666"/>
      <c r="I144" s="667"/>
      <c r="J144" s="665"/>
      <c r="K144" s="666"/>
      <c r="L144" s="667">
        <v>22</v>
      </c>
      <c r="M144" s="665">
        <v>25</v>
      </c>
      <c r="N144" s="666"/>
      <c r="O144" s="667"/>
      <c r="P144" s="665">
        <v>1</v>
      </c>
      <c r="Q144" s="666"/>
      <c r="R144" s="667"/>
    </row>
    <row r="145" spans="1:18" ht="14.25" customHeight="1" thickBot="1">
      <c r="A145" s="224" t="s">
        <v>210</v>
      </c>
      <c r="B145" s="492"/>
      <c r="C145" s="493">
        <f>SUM(D145:F145)</f>
        <v>110</v>
      </c>
      <c r="D145" s="668">
        <f t="shared" si="37"/>
        <v>110</v>
      </c>
      <c r="E145" s="669">
        <f t="shared" si="37"/>
        <v>0</v>
      </c>
      <c r="F145" s="670">
        <f t="shared" si="37"/>
        <v>0</v>
      </c>
      <c r="G145" s="671">
        <v>110</v>
      </c>
      <c r="H145" s="672"/>
      <c r="I145" s="673"/>
      <c r="J145" s="671"/>
      <c r="K145" s="672"/>
      <c r="L145" s="673"/>
      <c r="M145" s="671"/>
      <c r="N145" s="672"/>
      <c r="O145" s="673"/>
      <c r="P145" s="671"/>
      <c r="Q145" s="672"/>
      <c r="R145" s="673"/>
    </row>
  </sheetData>
  <sheetProtection formatCells="0"/>
  <mergeCells count="7">
    <mergeCell ref="B87:R87"/>
    <mergeCell ref="M4:O4"/>
    <mergeCell ref="B2:R3"/>
    <mergeCell ref="P4:R4"/>
    <mergeCell ref="D4:F4"/>
    <mergeCell ref="G4:I4"/>
    <mergeCell ref="J4:L4"/>
  </mergeCells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landscape" paperSize="8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A20" sqref="A20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784" t="s">
        <v>2</v>
      </c>
      <c r="B1" s="784"/>
      <c r="C1" s="784"/>
      <c r="D1" s="784"/>
      <c r="E1" s="784"/>
      <c r="F1" s="784"/>
      <c r="G1" s="784"/>
    </row>
    <row r="3" spans="1:7" s="145" customFormat="1" ht="27" customHeight="1">
      <c r="A3" s="143" t="s">
        <v>214</v>
      </c>
      <c r="B3" s="144"/>
      <c r="C3" s="783" t="s">
        <v>498</v>
      </c>
      <c r="D3" s="783"/>
      <c r="E3" s="783"/>
      <c r="F3" s="783"/>
      <c r="G3" s="783"/>
    </row>
    <row r="4" spans="1:7" s="145" customFormat="1" ht="15.75">
      <c r="A4" s="144"/>
      <c r="B4" s="144"/>
      <c r="C4" s="144"/>
      <c r="D4" s="144"/>
      <c r="E4" s="144"/>
      <c r="F4" s="144"/>
      <c r="G4" s="144"/>
    </row>
    <row r="5" spans="1:7" s="145" customFormat="1" ht="24.75" customHeight="1">
      <c r="A5" s="143" t="s">
        <v>216</v>
      </c>
      <c r="B5" s="144"/>
      <c r="C5" s="783" t="s">
        <v>215</v>
      </c>
      <c r="D5" s="783"/>
      <c r="E5" s="783"/>
      <c r="F5" s="783"/>
      <c r="G5" s="144"/>
    </row>
    <row r="6" spans="1:7" s="146" customFormat="1" ht="12.75">
      <c r="A6" s="202"/>
      <c r="B6" s="202"/>
      <c r="C6" s="202"/>
      <c r="D6" s="202"/>
      <c r="E6" s="202"/>
      <c r="F6" s="202"/>
      <c r="G6" s="202"/>
    </row>
    <row r="7" spans="1:7" s="147" customFormat="1" ht="15" customHeight="1">
      <c r="A7" s="241" t="s">
        <v>578</v>
      </c>
      <c r="B7" s="240"/>
      <c r="C7" s="240"/>
      <c r="D7" s="226"/>
      <c r="E7" s="226"/>
      <c r="F7" s="226"/>
      <c r="G7" s="226"/>
    </row>
    <row r="8" spans="1:7" s="147" customFormat="1" ht="15" customHeight="1" thickBot="1">
      <c r="A8" s="241" t="s">
        <v>468</v>
      </c>
      <c r="B8" s="226"/>
      <c r="C8" s="226"/>
      <c r="D8" s="226"/>
      <c r="E8" s="226"/>
      <c r="F8" s="226"/>
      <c r="G8" s="226"/>
    </row>
    <row r="9" spans="1:7" s="77" customFormat="1" ht="42" customHeight="1" thickBot="1">
      <c r="A9" s="183" t="s">
        <v>16</v>
      </c>
      <c r="B9" s="184" t="s">
        <v>217</v>
      </c>
      <c r="C9" s="184" t="s">
        <v>218</v>
      </c>
      <c r="D9" s="184" t="s">
        <v>219</v>
      </c>
      <c r="E9" s="184" t="s">
        <v>220</v>
      </c>
      <c r="F9" s="184" t="s">
        <v>221</v>
      </c>
      <c r="G9" s="185" t="s">
        <v>53</v>
      </c>
    </row>
    <row r="10" spans="1:7" ht="24" customHeight="1">
      <c r="A10" s="227" t="s">
        <v>18</v>
      </c>
      <c r="B10" s="192" t="s">
        <v>222</v>
      </c>
      <c r="C10" s="148" t="s">
        <v>467</v>
      </c>
      <c r="D10" s="148" t="s">
        <v>467</v>
      </c>
      <c r="E10" s="148" t="s">
        <v>467</v>
      </c>
      <c r="F10" s="148" t="s">
        <v>467</v>
      </c>
      <c r="G10" s="228">
        <f>SUM(C10:F10)</f>
        <v>0</v>
      </c>
    </row>
    <row r="11" spans="1:7" ht="24" customHeight="1">
      <c r="A11" s="229" t="s">
        <v>19</v>
      </c>
      <c r="B11" s="193" t="s">
        <v>223</v>
      </c>
      <c r="C11" s="149" t="s">
        <v>467</v>
      </c>
      <c r="D11" s="149" t="s">
        <v>467</v>
      </c>
      <c r="E11" s="149" t="s">
        <v>467</v>
      </c>
      <c r="F11" s="149" t="s">
        <v>467</v>
      </c>
      <c r="G11" s="230">
        <f aca="true" t="shared" si="0" ref="G11:G16">SUM(C11:F11)</f>
        <v>0</v>
      </c>
    </row>
    <row r="12" spans="1:7" ht="24" customHeight="1">
      <c r="A12" s="229" t="s">
        <v>20</v>
      </c>
      <c r="B12" s="193" t="s">
        <v>224</v>
      </c>
      <c r="C12" s="149" t="s">
        <v>467</v>
      </c>
      <c r="D12" s="149" t="s">
        <v>467</v>
      </c>
      <c r="E12" s="149" t="s">
        <v>467</v>
      </c>
      <c r="F12" s="149" t="s">
        <v>467</v>
      </c>
      <c r="G12" s="230">
        <f t="shared" si="0"/>
        <v>0</v>
      </c>
    </row>
    <row r="13" spans="1:7" ht="24" customHeight="1">
      <c r="A13" s="229" t="s">
        <v>21</v>
      </c>
      <c r="B13" s="193" t="s">
        <v>225</v>
      </c>
      <c r="C13" s="149" t="s">
        <v>467</v>
      </c>
      <c r="D13" s="149" t="s">
        <v>467</v>
      </c>
      <c r="E13" s="149" t="s">
        <v>467</v>
      </c>
      <c r="F13" s="149" t="s">
        <v>467</v>
      </c>
      <c r="G13" s="230">
        <f t="shared" si="0"/>
        <v>0</v>
      </c>
    </row>
    <row r="14" spans="1:7" ht="24" customHeight="1">
      <c r="A14" s="229" t="s">
        <v>22</v>
      </c>
      <c r="B14" s="193" t="s">
        <v>226</v>
      </c>
      <c r="C14" s="149" t="s">
        <v>467</v>
      </c>
      <c r="D14" s="149" t="s">
        <v>467</v>
      </c>
      <c r="E14" s="149" t="s">
        <v>467</v>
      </c>
      <c r="F14" s="149" t="s">
        <v>467</v>
      </c>
      <c r="G14" s="230">
        <f t="shared" si="0"/>
        <v>0</v>
      </c>
    </row>
    <row r="15" spans="1:7" ht="24" customHeight="1" thickBot="1">
      <c r="A15" s="231" t="s">
        <v>23</v>
      </c>
      <c r="B15" s="232" t="s">
        <v>227</v>
      </c>
      <c r="C15" s="150" t="s">
        <v>467</v>
      </c>
      <c r="D15" s="150" t="s">
        <v>467</v>
      </c>
      <c r="E15" s="150" t="s">
        <v>467</v>
      </c>
      <c r="F15" s="150" t="s">
        <v>467</v>
      </c>
      <c r="G15" s="233">
        <f t="shared" si="0"/>
        <v>0</v>
      </c>
    </row>
    <row r="16" spans="1:7" s="151" customFormat="1" ht="24" customHeight="1" thickBot="1">
      <c r="A16" s="234" t="s">
        <v>24</v>
      </c>
      <c r="B16" s="235" t="s">
        <v>53</v>
      </c>
      <c r="C16" s="236">
        <f>SUM(C10:C15)</f>
        <v>0</v>
      </c>
      <c r="D16" s="236">
        <f>SUM(D10:D15)</f>
        <v>0</v>
      </c>
      <c r="E16" s="236">
        <f>SUM(E10:E15)</f>
        <v>0</v>
      </c>
      <c r="F16" s="236">
        <f>SUM(F10:F15)</f>
        <v>0</v>
      </c>
      <c r="G16" s="237">
        <f t="shared" si="0"/>
        <v>0</v>
      </c>
    </row>
    <row r="17" spans="1:7" s="146" customFormat="1" ht="12.75">
      <c r="A17" s="202"/>
      <c r="B17" s="202"/>
      <c r="C17" s="202"/>
      <c r="D17" s="202"/>
      <c r="E17" s="202"/>
      <c r="F17" s="202"/>
      <c r="G17" s="202"/>
    </row>
    <row r="18" spans="1:7" s="146" customFormat="1" ht="12.75">
      <c r="A18" s="202"/>
      <c r="B18" s="202"/>
      <c r="C18" s="202"/>
      <c r="D18" s="202"/>
      <c r="E18" s="202"/>
      <c r="F18" s="202"/>
      <c r="G18" s="202"/>
    </row>
    <row r="19" spans="1:7" s="146" customFormat="1" ht="12.75">
      <c r="A19" s="202"/>
      <c r="B19" s="202"/>
      <c r="C19" s="202"/>
      <c r="D19" s="202"/>
      <c r="E19" s="202"/>
      <c r="F19" s="202"/>
      <c r="G19" s="202"/>
    </row>
    <row r="20" spans="1:7" s="146" customFormat="1" ht="15.75">
      <c r="A20" s="145" t="s">
        <v>579</v>
      </c>
      <c r="B20" s="202"/>
      <c r="C20" s="202"/>
      <c r="D20" s="202"/>
      <c r="E20" s="202"/>
      <c r="F20" s="202"/>
      <c r="G20" s="202"/>
    </row>
    <row r="21" spans="1:7" s="146" customFormat="1" ht="12.75">
      <c r="A21" s="202"/>
      <c r="B21" s="202"/>
      <c r="C21" s="202"/>
      <c r="D21" s="202"/>
      <c r="E21" s="202"/>
      <c r="F21" s="202"/>
      <c r="G21" s="202"/>
    </row>
    <row r="22" spans="1:7" ht="12.75">
      <c r="A22" s="202"/>
      <c r="B22" s="202"/>
      <c r="C22" s="202"/>
      <c r="D22" s="202"/>
      <c r="E22" s="202"/>
      <c r="F22" s="202"/>
      <c r="G22" s="202"/>
    </row>
    <row r="23" spans="1:7" ht="12.75">
      <c r="A23" s="202"/>
      <c r="B23" s="202"/>
      <c r="C23" s="146"/>
      <c r="D23" s="146"/>
      <c r="E23" s="146"/>
      <c r="F23" s="146"/>
      <c r="G23" s="202"/>
    </row>
    <row r="24" spans="1:7" ht="13.5">
      <c r="A24" s="202"/>
      <c r="B24" s="202"/>
      <c r="C24" s="238"/>
      <c r="D24" s="239" t="s">
        <v>228</v>
      </c>
      <c r="E24" s="239"/>
      <c r="F24" s="238"/>
      <c r="G24" s="202"/>
    </row>
    <row r="25" spans="3:6" ht="13.5">
      <c r="C25" s="152"/>
      <c r="D25" s="153"/>
      <c r="E25" s="153"/>
      <c r="F25" s="152"/>
    </row>
    <row r="26" spans="3:6" ht="13.5">
      <c r="C26" s="152"/>
      <c r="D26" s="153"/>
      <c r="E26" s="153"/>
      <c r="F26" s="152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1/2015. (II.20.)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B51"/>
  <sheetViews>
    <sheetView zoomScalePageLayoutView="0" workbookViewId="0" topLeftCell="A1">
      <selection activeCell="A1" sqref="A1:B1"/>
    </sheetView>
  </sheetViews>
  <sheetFormatPr defaultColWidth="9.00390625" defaultRowHeight="12.75"/>
  <cols>
    <col min="2" max="2" width="89.125" style="0" customWidth="1"/>
  </cols>
  <sheetData>
    <row r="1" spans="1:2" ht="15.75">
      <c r="A1" s="786" t="s">
        <v>604</v>
      </c>
      <c r="B1" s="787"/>
    </row>
    <row r="2" ht="15.75">
      <c r="B2" s="528"/>
    </row>
    <row r="3" spans="1:2" ht="16.5" thickBot="1">
      <c r="A3" s="786" t="s">
        <v>483</v>
      </c>
      <c r="B3" s="786"/>
    </row>
    <row r="4" spans="1:2" ht="12.75">
      <c r="A4" s="549" t="s">
        <v>484</v>
      </c>
      <c r="B4" s="550" t="s">
        <v>485</v>
      </c>
    </row>
    <row r="5" spans="1:2" ht="12.75">
      <c r="A5" s="551">
        <v>1</v>
      </c>
      <c r="B5" s="552" t="s">
        <v>486</v>
      </c>
    </row>
    <row r="6" spans="1:2" ht="12.75">
      <c r="A6" s="553" t="s">
        <v>475</v>
      </c>
      <c r="B6" s="554" t="s">
        <v>531</v>
      </c>
    </row>
    <row r="7" spans="1:2" ht="12.75">
      <c r="A7" s="553" t="s">
        <v>482</v>
      </c>
      <c r="B7" s="555" t="s">
        <v>585</v>
      </c>
    </row>
    <row r="8" spans="1:2" ht="12.75">
      <c r="A8" s="529">
        <v>4</v>
      </c>
      <c r="B8" s="529" t="s">
        <v>586</v>
      </c>
    </row>
    <row r="10" spans="1:2" ht="15.75">
      <c r="A10" s="786" t="s">
        <v>487</v>
      </c>
      <c r="B10" s="786"/>
    </row>
    <row r="11" ht="13.5" thickBot="1"/>
    <row r="12" spans="1:2" ht="12.75">
      <c r="A12" s="556" t="s">
        <v>481</v>
      </c>
      <c r="B12" s="557" t="s">
        <v>506</v>
      </c>
    </row>
    <row r="13" spans="1:2" ht="12.75">
      <c r="A13" s="538" t="s">
        <v>475</v>
      </c>
      <c r="B13" s="558" t="s">
        <v>507</v>
      </c>
    </row>
    <row r="14" spans="1:2" ht="12.75">
      <c r="A14" s="538" t="s">
        <v>482</v>
      </c>
      <c r="B14" s="558" t="s">
        <v>508</v>
      </c>
    </row>
    <row r="15" spans="1:2" ht="25.5">
      <c r="A15" s="538" t="s">
        <v>476</v>
      </c>
      <c r="B15" s="558" t="s">
        <v>524</v>
      </c>
    </row>
    <row r="16" spans="1:2" ht="12.75">
      <c r="A16" s="538" t="s">
        <v>488</v>
      </c>
      <c r="B16" s="558" t="s">
        <v>509</v>
      </c>
    </row>
    <row r="17" spans="1:2" ht="12.75">
      <c r="A17" s="538" t="s">
        <v>477</v>
      </c>
      <c r="B17" s="558" t="s">
        <v>510</v>
      </c>
    </row>
    <row r="18" spans="1:2" ht="12.75">
      <c r="A18" s="538" t="s">
        <v>489</v>
      </c>
      <c r="B18" s="558" t="s">
        <v>511</v>
      </c>
    </row>
    <row r="19" spans="1:2" ht="12.75">
      <c r="A19" s="538" t="s">
        <v>478</v>
      </c>
      <c r="B19" s="558" t="s">
        <v>512</v>
      </c>
    </row>
    <row r="20" spans="1:2" ht="12.75">
      <c r="A20" s="538" t="s">
        <v>490</v>
      </c>
      <c r="B20" s="558" t="s">
        <v>515</v>
      </c>
    </row>
    <row r="21" spans="1:2" ht="12.75">
      <c r="A21" s="538" t="s">
        <v>480</v>
      </c>
      <c r="B21" s="558" t="s">
        <v>516</v>
      </c>
    </row>
    <row r="22" spans="1:2" ht="12.75">
      <c r="A22" s="538" t="s">
        <v>491</v>
      </c>
      <c r="B22" s="558" t="s">
        <v>517</v>
      </c>
    </row>
    <row r="23" spans="1:2" ht="12.75">
      <c r="A23" s="538" t="s">
        <v>492</v>
      </c>
      <c r="B23" s="558" t="s">
        <v>518</v>
      </c>
    </row>
    <row r="24" spans="1:2" ht="12.75">
      <c r="A24" s="538" t="s">
        <v>493</v>
      </c>
      <c r="B24" s="558" t="s">
        <v>519</v>
      </c>
    </row>
    <row r="25" spans="1:2" ht="12.75">
      <c r="A25" s="538" t="s">
        <v>494</v>
      </c>
      <c r="B25" s="558" t="s">
        <v>520</v>
      </c>
    </row>
    <row r="26" spans="1:2" ht="12.75">
      <c r="A26" s="538" t="s">
        <v>495</v>
      </c>
      <c r="B26" s="558" t="s">
        <v>521</v>
      </c>
    </row>
    <row r="27" spans="1:2" ht="12.75">
      <c r="A27" s="538" t="s">
        <v>496</v>
      </c>
      <c r="B27" s="558" t="s">
        <v>522</v>
      </c>
    </row>
    <row r="28" spans="1:2" ht="12.75">
      <c r="A28" s="538" t="s">
        <v>497</v>
      </c>
      <c r="B28" s="559" t="s">
        <v>523</v>
      </c>
    </row>
    <row r="29" spans="1:2" ht="12.75">
      <c r="A29" s="538" t="s">
        <v>533</v>
      </c>
      <c r="B29" s="558" t="s">
        <v>525</v>
      </c>
    </row>
    <row r="30" spans="1:2" ht="12.75">
      <c r="A30" s="543"/>
      <c r="B30" s="560"/>
    </row>
    <row r="31" spans="1:2" ht="15.75">
      <c r="A31" s="786" t="s">
        <v>503</v>
      </c>
      <c r="B31" s="786"/>
    </row>
    <row r="32" spans="1:2" ht="12.75">
      <c r="A32" s="543"/>
      <c r="B32" s="560"/>
    </row>
    <row r="33" spans="1:2" ht="25.5">
      <c r="A33" s="538" t="s">
        <v>481</v>
      </c>
      <c r="B33" s="558" t="s">
        <v>524</v>
      </c>
    </row>
    <row r="34" spans="1:2" ht="12.75">
      <c r="A34" s="541"/>
      <c r="B34" s="541"/>
    </row>
    <row r="35" spans="1:2" ht="15.75">
      <c r="A35" s="785" t="s">
        <v>580</v>
      </c>
      <c r="B35" s="785"/>
    </row>
    <row r="37" spans="1:2" ht="12.75">
      <c r="A37" s="538" t="s">
        <v>481</v>
      </c>
      <c r="B37" s="561" t="s">
        <v>581</v>
      </c>
    </row>
    <row r="38" spans="1:2" ht="12.75">
      <c r="A38" s="538" t="s">
        <v>475</v>
      </c>
      <c r="B38" s="561" t="s">
        <v>582</v>
      </c>
    </row>
    <row r="39" spans="1:2" ht="12.75">
      <c r="A39" s="538" t="s">
        <v>476</v>
      </c>
      <c r="B39" s="561" t="s">
        <v>526</v>
      </c>
    </row>
    <row r="40" spans="1:2" ht="12.75">
      <c r="A40" s="538" t="s">
        <v>476</v>
      </c>
      <c r="B40" s="561" t="s">
        <v>527</v>
      </c>
    </row>
    <row r="41" spans="1:2" ht="12.75">
      <c r="A41" s="675" t="s">
        <v>488</v>
      </c>
      <c r="B41" s="562" t="s">
        <v>528</v>
      </c>
    </row>
    <row r="42" spans="1:2" ht="12.75">
      <c r="A42" s="675" t="s">
        <v>477</v>
      </c>
      <c r="B42" s="562" t="s">
        <v>583</v>
      </c>
    </row>
    <row r="43" spans="1:2" ht="12.75">
      <c r="A43" s="543"/>
      <c r="B43" s="544"/>
    </row>
    <row r="44" spans="1:2" ht="15.75">
      <c r="A44" s="524"/>
      <c r="B44" s="564" t="s">
        <v>502</v>
      </c>
    </row>
    <row r="45" spans="1:2" s="563" customFormat="1" ht="12.75">
      <c r="A45" s="526">
        <v>1</v>
      </c>
      <c r="B45" s="558" t="s">
        <v>513</v>
      </c>
    </row>
    <row r="46" spans="1:2" s="563" customFormat="1" ht="12.75">
      <c r="A46" s="526">
        <v>2</v>
      </c>
      <c r="B46" s="558" t="s">
        <v>584</v>
      </c>
    </row>
    <row r="47" spans="1:2" s="563" customFormat="1" ht="12.75">
      <c r="A47" s="526">
        <v>3</v>
      </c>
      <c r="B47" s="558" t="s">
        <v>514</v>
      </c>
    </row>
    <row r="48" spans="1:2" ht="12.75">
      <c r="A48" s="524"/>
      <c r="B48" s="527"/>
    </row>
    <row r="49" spans="1:2" ht="12.75">
      <c r="A49" s="524"/>
      <c r="B49" s="527"/>
    </row>
    <row r="50" spans="1:2" ht="12.75">
      <c r="A50" s="525"/>
      <c r="B50" s="525"/>
    </row>
    <row r="51" spans="1:2" ht="12.75">
      <c r="A51" s="525"/>
      <c r="B51" s="525"/>
    </row>
  </sheetData>
  <sheetProtection/>
  <mergeCells count="5">
    <mergeCell ref="A35:B35"/>
    <mergeCell ref="A1:B1"/>
    <mergeCell ref="A3:B3"/>
    <mergeCell ref="A10:B10"/>
    <mergeCell ref="A31:B3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3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7.875" style="0" customWidth="1"/>
    <col min="2" max="2" width="39.625" style="0" customWidth="1"/>
  </cols>
  <sheetData>
    <row r="1" spans="1:5" ht="12.75">
      <c r="A1" s="787" t="s">
        <v>605</v>
      </c>
      <c r="B1" s="787"/>
      <c r="C1" s="787"/>
      <c r="D1" s="787"/>
      <c r="E1" s="787"/>
    </row>
    <row r="2" ht="15.75">
      <c r="B2" s="528"/>
    </row>
    <row r="3" spans="1:5" ht="15.75">
      <c r="A3" s="786" t="s">
        <v>472</v>
      </c>
      <c r="B3" s="786"/>
      <c r="C3" s="725"/>
      <c r="D3" s="725"/>
      <c r="E3" s="725"/>
    </row>
    <row r="5" spans="1:5" ht="43.5" customHeight="1">
      <c r="A5" s="785" t="s">
        <v>473</v>
      </c>
      <c r="B5" s="785"/>
      <c r="C5" s="788"/>
      <c r="D5" s="788"/>
      <c r="E5" s="788"/>
    </row>
    <row r="6" spans="1:5" ht="16.5" thickBot="1">
      <c r="A6" s="532"/>
      <c r="B6" s="532"/>
      <c r="C6" s="452"/>
      <c r="D6" s="452"/>
      <c r="E6" s="452"/>
    </row>
    <row r="7" spans="1:5" ht="13.5" thickBot="1">
      <c r="A7" s="686"/>
      <c r="B7" s="686"/>
      <c r="C7" s="681" t="s">
        <v>469</v>
      </c>
      <c r="D7" s="547" t="s">
        <v>470</v>
      </c>
      <c r="E7" s="548" t="s">
        <v>474</v>
      </c>
    </row>
    <row r="8" spans="1:5" ht="12.75">
      <c r="A8" s="552">
        <v>1</v>
      </c>
      <c r="B8" s="555" t="s">
        <v>507</v>
      </c>
      <c r="C8" s="682"/>
      <c r="D8" s="535">
        <v>1</v>
      </c>
      <c r="E8" s="536"/>
    </row>
    <row r="9" spans="1:5" ht="38.25">
      <c r="A9" s="688" t="s">
        <v>475</v>
      </c>
      <c r="B9" s="555" t="s">
        <v>524</v>
      </c>
      <c r="C9" s="683">
        <v>1</v>
      </c>
      <c r="D9" s="529"/>
      <c r="E9" s="540"/>
    </row>
    <row r="10" spans="1:5" ht="25.5">
      <c r="A10" s="688" t="s">
        <v>482</v>
      </c>
      <c r="B10" s="555" t="s">
        <v>509</v>
      </c>
      <c r="C10" s="683"/>
      <c r="D10" s="529"/>
      <c r="E10" s="540">
        <v>3</v>
      </c>
    </row>
    <row r="11" spans="1:5" ht="12.75">
      <c r="A11" s="688" t="s">
        <v>476</v>
      </c>
      <c r="B11" s="555" t="s">
        <v>510</v>
      </c>
      <c r="C11" s="683"/>
      <c r="D11" s="529"/>
      <c r="E11" s="540"/>
    </row>
    <row r="12" spans="1:5" ht="12.75">
      <c r="A12" s="688" t="s">
        <v>488</v>
      </c>
      <c r="B12" s="555" t="s">
        <v>511</v>
      </c>
      <c r="C12" s="683"/>
      <c r="D12" s="529"/>
      <c r="E12" s="540"/>
    </row>
    <row r="13" spans="1:5" ht="25.5">
      <c r="A13" s="688" t="s">
        <v>477</v>
      </c>
      <c r="B13" s="555" t="s">
        <v>512</v>
      </c>
      <c r="C13" s="683"/>
      <c r="D13" s="529">
        <v>2</v>
      </c>
      <c r="E13" s="540"/>
    </row>
    <row r="14" spans="1:5" ht="25.5">
      <c r="A14" s="688" t="s">
        <v>489</v>
      </c>
      <c r="B14" s="555" t="s">
        <v>479</v>
      </c>
      <c r="C14" s="683"/>
      <c r="D14" s="529"/>
      <c r="E14" s="540">
        <v>1</v>
      </c>
    </row>
    <row r="15" spans="1:5" ht="25.5">
      <c r="A15" s="688" t="s">
        <v>478</v>
      </c>
      <c r="B15" s="555" t="s">
        <v>519</v>
      </c>
      <c r="C15" s="683"/>
      <c r="D15" s="529"/>
      <c r="E15" s="540">
        <v>110</v>
      </c>
    </row>
    <row r="16" spans="1:5" ht="25.5">
      <c r="A16" s="688" t="s">
        <v>490</v>
      </c>
      <c r="B16" s="555" t="s">
        <v>520</v>
      </c>
      <c r="C16" s="683"/>
      <c r="D16" s="529"/>
      <c r="E16" s="540"/>
    </row>
    <row r="17" spans="1:5" ht="32.25" customHeight="1">
      <c r="A17" s="688" t="s">
        <v>480</v>
      </c>
      <c r="B17" s="555" t="s">
        <v>587</v>
      </c>
      <c r="C17" s="684"/>
      <c r="D17" s="583">
        <v>2</v>
      </c>
      <c r="E17" s="678"/>
    </row>
    <row r="18" spans="1:5" ht="13.5" thickBot="1">
      <c r="A18" s="689" t="s">
        <v>476</v>
      </c>
      <c r="B18" s="687" t="s">
        <v>528</v>
      </c>
      <c r="C18" s="685"/>
      <c r="D18" s="679">
        <v>4</v>
      </c>
      <c r="E18" s="680"/>
    </row>
    <row r="19" spans="1:5" ht="12.75">
      <c r="A19" s="541"/>
      <c r="B19" s="541"/>
      <c r="C19" s="542"/>
      <c r="D19" s="542"/>
      <c r="E19" s="542"/>
    </row>
    <row r="20" spans="1:5" ht="15.75">
      <c r="A20" s="785" t="s">
        <v>504</v>
      </c>
      <c r="B20" s="785"/>
      <c r="C20" s="788"/>
      <c r="D20" s="788"/>
      <c r="E20" s="788"/>
    </row>
    <row r="21" ht="13.5" thickBot="1"/>
    <row r="22" spans="1:5" ht="12.75">
      <c r="A22" s="533"/>
      <c r="B22" s="534"/>
      <c r="C22" s="535" t="s">
        <v>469</v>
      </c>
      <c r="D22" s="535" t="s">
        <v>470</v>
      </c>
      <c r="E22" s="536" t="s">
        <v>474</v>
      </c>
    </row>
    <row r="23" spans="1:5" ht="25.5">
      <c r="A23" s="538" t="s">
        <v>481</v>
      </c>
      <c r="B23" s="676" t="s">
        <v>588</v>
      </c>
      <c r="C23" s="529"/>
      <c r="D23" s="529">
        <v>8</v>
      </c>
      <c r="E23" s="540"/>
    </row>
    <row r="24" spans="1:5" ht="25.5">
      <c r="A24" s="538" t="s">
        <v>482</v>
      </c>
      <c r="B24" s="676" t="s">
        <v>526</v>
      </c>
      <c r="C24" s="529"/>
      <c r="D24" s="529">
        <v>11</v>
      </c>
      <c r="E24" s="540"/>
    </row>
    <row r="25" spans="1:5" ht="12.75">
      <c r="A25" s="538" t="s">
        <v>476</v>
      </c>
      <c r="B25" s="677" t="s">
        <v>528</v>
      </c>
      <c r="C25" s="529"/>
      <c r="D25" s="529">
        <v>6</v>
      </c>
      <c r="E25" s="540"/>
    </row>
    <row r="26" spans="1:5" ht="12.75">
      <c r="A26" s="675" t="s">
        <v>488</v>
      </c>
      <c r="B26" s="562"/>
      <c r="C26" s="529"/>
      <c r="D26" s="529"/>
      <c r="E26" s="529"/>
    </row>
    <row r="27" spans="1:2" ht="10.5" customHeight="1">
      <c r="A27" s="543"/>
      <c r="B27" s="544"/>
    </row>
    <row r="28" spans="1:5" ht="15.75">
      <c r="A28" s="785" t="s">
        <v>505</v>
      </c>
      <c r="B28" s="785"/>
      <c r="C28" s="788"/>
      <c r="D28" s="788"/>
      <c r="E28" s="788"/>
    </row>
    <row r="29" spans="1:5" ht="9.75" customHeight="1" thickBot="1">
      <c r="A29" s="532"/>
      <c r="B29" s="532"/>
      <c r="C29" s="452"/>
      <c r="D29" s="452"/>
      <c r="E29" s="452"/>
    </row>
    <row r="30" spans="1:5" ht="12.75">
      <c r="A30" s="545"/>
      <c r="B30" s="546"/>
      <c r="C30" s="547" t="s">
        <v>469</v>
      </c>
      <c r="D30" s="547" t="s">
        <v>470</v>
      </c>
      <c r="E30" s="548" t="s">
        <v>474</v>
      </c>
    </row>
    <row r="31" spans="1:5" ht="38.25">
      <c r="A31" s="538" t="s">
        <v>481</v>
      </c>
      <c r="B31" s="539" t="s">
        <v>524</v>
      </c>
      <c r="C31" s="529">
        <v>22</v>
      </c>
      <c r="D31" s="529"/>
      <c r="E31" s="540"/>
    </row>
    <row r="33" spans="1:5" ht="15.75">
      <c r="A33" s="785" t="s">
        <v>502</v>
      </c>
      <c r="B33" s="785"/>
      <c r="C33" s="788"/>
      <c r="D33" s="788"/>
      <c r="E33" s="788"/>
    </row>
    <row r="34" spans="1:5" ht="9" customHeight="1" thickBot="1">
      <c r="A34" s="532"/>
      <c r="B34" s="532"/>
      <c r="C34" s="452"/>
      <c r="D34" s="452"/>
      <c r="E34" s="452"/>
    </row>
    <row r="35" spans="1:5" ht="12.75">
      <c r="A35" s="545"/>
      <c r="B35" s="546"/>
      <c r="C35" s="547" t="s">
        <v>469</v>
      </c>
      <c r="D35" s="547" t="s">
        <v>470</v>
      </c>
      <c r="E35" s="548" t="s">
        <v>474</v>
      </c>
    </row>
    <row r="36" spans="1:5" ht="12.75">
      <c r="A36" s="538" t="s">
        <v>481</v>
      </c>
      <c r="B36" s="539" t="s">
        <v>513</v>
      </c>
      <c r="C36" s="529"/>
      <c r="D36" s="529">
        <v>1</v>
      </c>
      <c r="E36" s="540"/>
    </row>
    <row r="37" spans="1:5" ht="25.5">
      <c r="A37" s="537">
        <v>2</v>
      </c>
      <c r="B37" s="539" t="s">
        <v>514</v>
      </c>
      <c r="C37" s="529"/>
      <c r="D37" s="529"/>
      <c r="E37" s="540"/>
    </row>
  </sheetData>
  <sheetProtection/>
  <mergeCells count="6">
    <mergeCell ref="A33:E33"/>
    <mergeCell ref="A28:E28"/>
    <mergeCell ref="A1:E1"/>
    <mergeCell ref="A3:E3"/>
    <mergeCell ref="A5:E5"/>
    <mergeCell ref="A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2"/>
  <sheetViews>
    <sheetView view="pageLayout" zoomScaleNormal="120" zoomScaleSheetLayoutView="130" workbookViewId="0" topLeftCell="A25">
      <selection activeCell="C82" sqref="C5:E82"/>
    </sheetView>
  </sheetViews>
  <sheetFormatPr defaultColWidth="9.00390625" defaultRowHeight="12.75"/>
  <cols>
    <col min="1" max="1" width="9.00390625" style="328" customWidth="1"/>
    <col min="2" max="2" width="75.875" style="328" customWidth="1"/>
    <col min="3" max="3" width="15.50390625" style="329" customWidth="1"/>
    <col min="4" max="5" width="15.50390625" style="328" customWidth="1"/>
    <col min="6" max="16384" width="9.375" style="28" customWidth="1"/>
  </cols>
  <sheetData>
    <row r="1" spans="1:5" ht="15.75" customHeight="1">
      <c r="A1" s="724" t="s">
        <v>15</v>
      </c>
      <c r="B1" s="724"/>
      <c r="C1" s="724"/>
      <c r="D1" s="724"/>
      <c r="E1" s="724"/>
    </row>
    <row r="2" spans="1:5" ht="15.75" customHeight="1" thickBot="1">
      <c r="A2" s="790" t="s">
        <v>156</v>
      </c>
      <c r="B2" s="790"/>
      <c r="D2" s="127"/>
      <c r="E2" s="262" t="s">
        <v>234</v>
      </c>
    </row>
    <row r="3" spans="1:5" ht="37.5" customHeight="1" thickBot="1">
      <c r="A3" s="14" t="s">
        <v>70</v>
      </c>
      <c r="B3" s="15" t="s">
        <v>17</v>
      </c>
      <c r="C3" s="15" t="s">
        <v>589</v>
      </c>
      <c r="D3" s="347" t="s">
        <v>590</v>
      </c>
      <c r="E3" s="142" t="s">
        <v>563</v>
      </c>
    </row>
    <row r="4" spans="1:5" s="29" customFormat="1" ht="12" customHeight="1" thickBot="1">
      <c r="A4" s="22">
        <v>1</v>
      </c>
      <c r="B4" s="23">
        <v>2</v>
      </c>
      <c r="C4" s="23">
        <v>3</v>
      </c>
      <c r="D4" s="23">
        <v>4</v>
      </c>
      <c r="E4" s="373">
        <v>5</v>
      </c>
    </row>
    <row r="5" spans="1:5" s="1" customFormat="1" ht="12" customHeight="1" thickBot="1">
      <c r="A5" s="12" t="s">
        <v>18</v>
      </c>
      <c r="B5" s="427" t="s">
        <v>262</v>
      </c>
      <c r="C5" s="599">
        <f>+C6+C7+C8+C9+C10+C11</f>
        <v>213392</v>
      </c>
      <c r="D5" s="340">
        <f>SUM(D6:D11)</f>
        <v>230587221</v>
      </c>
      <c r="E5" s="242">
        <f>+E6+E7+E8+E9+E10+E11</f>
        <v>304432751</v>
      </c>
    </row>
    <row r="6" spans="1:5" s="1" customFormat="1" ht="12" customHeight="1">
      <c r="A6" s="7" t="s">
        <v>101</v>
      </c>
      <c r="B6" s="424" t="s">
        <v>263</v>
      </c>
      <c r="C6" s="594">
        <v>40949</v>
      </c>
      <c r="D6" s="408">
        <v>96442557</v>
      </c>
      <c r="E6" s="601">
        <f>SUM('1.sz.mell.'!C6)</f>
        <v>137330193</v>
      </c>
    </row>
    <row r="7" spans="1:5" s="1" customFormat="1" ht="12" customHeight="1">
      <c r="A7" s="6" t="s">
        <v>102</v>
      </c>
      <c r="B7" s="425" t="s">
        <v>264</v>
      </c>
      <c r="C7" s="589">
        <v>27351</v>
      </c>
      <c r="D7" s="404">
        <v>39914134</v>
      </c>
      <c r="E7" s="603">
        <f>SUM('1.sz.mell.'!C7)</f>
        <v>43634433</v>
      </c>
    </row>
    <row r="8" spans="1:5" s="1" customFormat="1" ht="12" customHeight="1">
      <c r="A8" s="6" t="s">
        <v>103</v>
      </c>
      <c r="B8" s="425" t="s">
        <v>265</v>
      </c>
      <c r="C8" s="589">
        <v>103686</v>
      </c>
      <c r="D8" s="404">
        <v>77705529</v>
      </c>
      <c r="E8" s="604">
        <f>SUM('1.sz.mell.'!C8)</f>
        <v>86197152</v>
      </c>
    </row>
    <row r="9" spans="1:5" s="1" customFormat="1" ht="12" customHeight="1">
      <c r="A9" s="6" t="s">
        <v>104</v>
      </c>
      <c r="B9" s="425" t="s">
        <v>266</v>
      </c>
      <c r="C9" s="602">
        <v>2515</v>
      </c>
      <c r="D9" s="341">
        <v>2945765</v>
      </c>
      <c r="E9" s="603">
        <f>SUM('1.sz.mell.'!C9)</f>
        <v>3008460</v>
      </c>
    </row>
    <row r="10" spans="1:5" s="1" customFormat="1" ht="12" customHeight="1">
      <c r="A10" s="6" t="s">
        <v>153</v>
      </c>
      <c r="B10" s="425" t="s">
        <v>267</v>
      </c>
      <c r="C10" s="692">
        <v>4778</v>
      </c>
      <c r="D10" s="391"/>
      <c r="E10" s="603">
        <f>SUM('1.sz.mell.'!C10)</f>
        <v>0</v>
      </c>
    </row>
    <row r="11" spans="1:5" s="1" customFormat="1" ht="12" customHeight="1" thickBot="1">
      <c r="A11" s="8" t="s">
        <v>105</v>
      </c>
      <c r="B11" s="444" t="s">
        <v>268</v>
      </c>
      <c r="C11" s="693">
        <v>34113</v>
      </c>
      <c r="D11" s="392">
        <v>13579236</v>
      </c>
      <c r="E11" s="605">
        <f>SUM('1.sz.mell.'!C11)</f>
        <v>34262513</v>
      </c>
    </row>
    <row r="12" spans="1:5" s="1" customFormat="1" ht="12" customHeight="1" thickBot="1">
      <c r="A12" s="12" t="s">
        <v>19</v>
      </c>
      <c r="B12" s="417" t="s">
        <v>269</v>
      </c>
      <c r="C12" s="599">
        <f>+C13+C14+C15+C16+C17</f>
        <v>198862</v>
      </c>
      <c r="D12" s="340">
        <f>+D13+D14+D15+D16+D17</f>
        <v>298930535</v>
      </c>
      <c r="E12" s="606">
        <f>SUM('1.sz.mell.'!C12)</f>
        <v>287538908</v>
      </c>
    </row>
    <row r="13" spans="1:5" s="1" customFormat="1" ht="12" customHeight="1">
      <c r="A13" s="7" t="s">
        <v>107</v>
      </c>
      <c r="B13" s="424" t="s">
        <v>270</v>
      </c>
      <c r="C13" s="600"/>
      <c r="D13" s="342"/>
      <c r="E13" s="601">
        <f>SUM('1.sz.mell.'!C13)</f>
        <v>0</v>
      </c>
    </row>
    <row r="14" spans="1:5" s="1" customFormat="1" ht="12" customHeight="1">
      <c r="A14" s="6" t="s">
        <v>108</v>
      </c>
      <c r="B14" s="425" t="s">
        <v>271</v>
      </c>
      <c r="C14" s="602"/>
      <c r="D14" s="341"/>
      <c r="E14" s="603">
        <f>SUM('1.sz.mell.'!C14)</f>
        <v>0</v>
      </c>
    </row>
    <row r="15" spans="1:5" s="1" customFormat="1" ht="12" customHeight="1">
      <c r="A15" s="6" t="s">
        <v>109</v>
      </c>
      <c r="B15" s="425" t="s">
        <v>455</v>
      </c>
      <c r="C15" s="602"/>
      <c r="D15" s="341"/>
      <c r="E15" s="604">
        <f>SUM('1.sz.mell.'!C15)</f>
        <v>0</v>
      </c>
    </row>
    <row r="16" spans="1:5" s="1" customFormat="1" ht="12" customHeight="1">
      <c r="A16" s="6" t="s">
        <v>110</v>
      </c>
      <c r="B16" s="425" t="s">
        <v>456</v>
      </c>
      <c r="C16" s="602"/>
      <c r="D16" s="341"/>
      <c r="E16" s="603">
        <f>SUM('1.sz.mell.'!C16)</f>
        <v>0</v>
      </c>
    </row>
    <row r="17" spans="1:5" s="1" customFormat="1" ht="12" customHeight="1">
      <c r="A17" s="6" t="s">
        <v>111</v>
      </c>
      <c r="B17" s="425" t="s">
        <v>272</v>
      </c>
      <c r="C17" s="589">
        <v>198862</v>
      </c>
      <c r="D17" s="404">
        <v>298930535</v>
      </c>
      <c r="E17" s="603">
        <f>SUM('1.sz.mell.'!C17)</f>
        <v>287538908</v>
      </c>
    </row>
    <row r="18" spans="1:5" s="1" customFormat="1" ht="12" customHeight="1" thickBot="1">
      <c r="A18" s="8" t="s">
        <v>120</v>
      </c>
      <c r="B18" s="444" t="s">
        <v>273</v>
      </c>
      <c r="C18" s="607"/>
      <c r="D18" s="343"/>
      <c r="E18" s="605">
        <f>SUM('1.sz.mell.'!C18)</f>
        <v>0</v>
      </c>
    </row>
    <row r="19" spans="1:5" s="1" customFormat="1" ht="12" customHeight="1" thickBot="1">
      <c r="A19" s="12" t="s">
        <v>20</v>
      </c>
      <c r="B19" s="427" t="s">
        <v>274</v>
      </c>
      <c r="C19" s="599">
        <f>+C20+C21+C22+C23+C24</f>
        <v>5023</v>
      </c>
      <c r="D19" s="340">
        <f>+D20+D21+D22+D23+D24</f>
        <v>155649400</v>
      </c>
      <c r="E19" s="606">
        <f>SUM('1.sz.mell.'!C19)</f>
        <v>50000000</v>
      </c>
    </row>
    <row r="20" spans="1:5" s="1" customFormat="1" ht="12" customHeight="1">
      <c r="A20" s="7" t="s">
        <v>90</v>
      </c>
      <c r="B20" s="424" t="s">
        <v>275</v>
      </c>
      <c r="C20" s="600"/>
      <c r="D20" s="342"/>
      <c r="E20" s="601">
        <f>SUM('1.sz.mell.'!C20)</f>
        <v>0</v>
      </c>
    </row>
    <row r="21" spans="1:5" s="1" customFormat="1" ht="12" customHeight="1">
      <c r="A21" s="6" t="s">
        <v>91</v>
      </c>
      <c r="B21" s="425" t="s">
        <v>276</v>
      </c>
      <c r="C21" s="602"/>
      <c r="D21" s="341"/>
      <c r="E21" s="603">
        <f>SUM('1.sz.mell.'!C21)</f>
        <v>0</v>
      </c>
    </row>
    <row r="22" spans="1:5" s="1" customFormat="1" ht="12" customHeight="1">
      <c r="A22" s="6" t="s">
        <v>92</v>
      </c>
      <c r="B22" s="425" t="s">
        <v>457</v>
      </c>
      <c r="C22" s="602"/>
      <c r="D22" s="341"/>
      <c r="E22" s="604">
        <f>SUM('1.sz.mell.'!C22)</f>
        <v>0</v>
      </c>
    </row>
    <row r="23" spans="1:5" s="1" customFormat="1" ht="12" customHeight="1">
      <c r="A23" s="6" t="s">
        <v>93</v>
      </c>
      <c r="B23" s="425" t="s">
        <v>458</v>
      </c>
      <c r="C23" s="602"/>
      <c r="D23" s="341"/>
      <c r="E23" s="603">
        <f>SUM('1.sz.mell.'!C23)</f>
        <v>0</v>
      </c>
    </row>
    <row r="24" spans="1:5" s="1" customFormat="1" ht="12" customHeight="1">
      <c r="A24" s="6" t="s">
        <v>174</v>
      </c>
      <c r="B24" s="425" t="s">
        <v>277</v>
      </c>
      <c r="C24" s="602">
        <v>5023</v>
      </c>
      <c r="D24" s="341">
        <v>155649400</v>
      </c>
      <c r="E24" s="603">
        <f>SUM('1.sz.mell.'!C24)</f>
        <v>50000000</v>
      </c>
    </row>
    <row r="25" spans="1:5" s="1" customFormat="1" ht="12" customHeight="1" thickBot="1">
      <c r="A25" s="8" t="s">
        <v>175</v>
      </c>
      <c r="B25" s="444" t="s">
        <v>278</v>
      </c>
      <c r="C25" s="607"/>
      <c r="D25" s="343"/>
      <c r="E25" s="605">
        <f>SUM('1.sz.mell.'!C25)</f>
        <v>0</v>
      </c>
    </row>
    <row r="26" spans="1:5" s="1" customFormat="1" ht="12" customHeight="1" thickBot="1">
      <c r="A26" s="12" t="s">
        <v>176</v>
      </c>
      <c r="B26" s="427" t="s">
        <v>279</v>
      </c>
      <c r="C26" s="609">
        <f>+C27+C30+C31+C32</f>
        <v>15063</v>
      </c>
      <c r="D26" s="346">
        <f>+D27+D30+D31+D32</f>
        <v>20861846</v>
      </c>
      <c r="E26" s="606">
        <f>SUM('1.sz.mell.'!C26)</f>
        <v>20757176</v>
      </c>
    </row>
    <row r="27" spans="1:5" s="1" customFormat="1" ht="12" customHeight="1">
      <c r="A27" s="7" t="s">
        <v>280</v>
      </c>
      <c r="B27" s="424" t="s">
        <v>286</v>
      </c>
      <c r="C27" s="694">
        <v>11202</v>
      </c>
      <c r="D27" s="531">
        <f>SUM(D28:D29)</f>
        <v>15564747</v>
      </c>
      <c r="E27" s="601">
        <f>SUM('1.sz.mell.'!C27)</f>
        <v>15564727</v>
      </c>
    </row>
    <row r="28" spans="1:5" s="1" customFormat="1" ht="12" customHeight="1">
      <c r="A28" s="6" t="s">
        <v>281</v>
      </c>
      <c r="B28" s="425" t="s">
        <v>287</v>
      </c>
      <c r="C28" s="589"/>
      <c r="D28" s="404">
        <v>6027860</v>
      </c>
      <c r="E28" s="603">
        <f>SUM('1.sz.mell.'!C28)</f>
        <v>6027860</v>
      </c>
    </row>
    <row r="29" spans="1:5" s="1" customFormat="1" ht="12" customHeight="1">
      <c r="A29" s="6" t="s">
        <v>282</v>
      </c>
      <c r="B29" s="425" t="s">
        <v>288</v>
      </c>
      <c r="C29" s="589"/>
      <c r="D29" s="404">
        <v>9536887</v>
      </c>
      <c r="E29" s="604">
        <f>SUM('1.sz.mell.'!C29)</f>
        <v>9536867</v>
      </c>
    </row>
    <row r="30" spans="1:5" s="1" customFormat="1" ht="12" customHeight="1">
      <c r="A30" s="6" t="s">
        <v>283</v>
      </c>
      <c r="B30" s="425" t="s">
        <v>289</v>
      </c>
      <c r="C30" s="589">
        <v>3470</v>
      </c>
      <c r="D30" s="404">
        <v>4371783</v>
      </c>
      <c r="E30" s="603">
        <f>SUM('1.sz.mell.'!C30)</f>
        <v>4371763</v>
      </c>
    </row>
    <row r="31" spans="1:5" s="1" customFormat="1" ht="12" customHeight="1">
      <c r="A31" s="6" t="s">
        <v>284</v>
      </c>
      <c r="B31" s="425" t="s">
        <v>290</v>
      </c>
      <c r="C31" s="589"/>
      <c r="D31" s="404"/>
      <c r="E31" s="603">
        <f>SUM('1.sz.mell.'!C31)</f>
        <v>0</v>
      </c>
    </row>
    <row r="32" spans="1:5" s="1" customFormat="1" ht="12" customHeight="1" thickBot="1">
      <c r="A32" s="8" t="s">
        <v>285</v>
      </c>
      <c r="B32" s="444" t="s">
        <v>291</v>
      </c>
      <c r="C32" s="591">
        <v>391</v>
      </c>
      <c r="D32" s="405">
        <v>925316</v>
      </c>
      <c r="E32" s="605">
        <f>SUM('1.sz.mell.'!C32)</f>
        <v>820686</v>
      </c>
    </row>
    <row r="33" spans="1:5" s="1" customFormat="1" ht="12" customHeight="1" thickBot="1">
      <c r="A33" s="12" t="s">
        <v>22</v>
      </c>
      <c r="B33" s="427" t="s">
        <v>292</v>
      </c>
      <c r="C33" s="599">
        <f>SUM(C34:C43)</f>
        <v>14428</v>
      </c>
      <c r="D33" s="340">
        <f>SUM(D34:D43)</f>
        <v>30430548</v>
      </c>
      <c r="E33" s="606">
        <f>SUM('1.sz.mell.'!C33)</f>
        <v>26289065</v>
      </c>
    </row>
    <row r="34" spans="1:5" s="1" customFormat="1" ht="12" customHeight="1">
      <c r="A34" s="7" t="s">
        <v>94</v>
      </c>
      <c r="B34" s="424" t="s">
        <v>295</v>
      </c>
      <c r="C34" s="594">
        <v>3539</v>
      </c>
      <c r="D34" s="408">
        <v>178838</v>
      </c>
      <c r="E34" s="601">
        <f>SUM('1.sz.mell.'!C34)</f>
        <v>178838</v>
      </c>
    </row>
    <row r="35" spans="1:5" s="1" customFormat="1" ht="12" customHeight="1">
      <c r="A35" s="6" t="s">
        <v>95</v>
      </c>
      <c r="B35" s="425" t="s">
        <v>296</v>
      </c>
      <c r="C35" s="589">
        <v>4400</v>
      </c>
      <c r="D35" s="404">
        <v>20937622</v>
      </c>
      <c r="E35" s="603">
        <f>SUM('1.sz.mell.'!C35)</f>
        <v>17162298</v>
      </c>
    </row>
    <row r="36" spans="1:5" s="1" customFormat="1" ht="12" customHeight="1">
      <c r="A36" s="6" t="s">
        <v>96</v>
      </c>
      <c r="B36" s="425" t="s">
        <v>297</v>
      </c>
      <c r="C36" s="589">
        <v>342</v>
      </c>
      <c r="D36" s="404">
        <v>854632</v>
      </c>
      <c r="E36" s="604">
        <f>SUM('1.sz.mell.'!C36)</f>
        <v>132000</v>
      </c>
    </row>
    <row r="37" spans="1:5" s="1" customFormat="1" ht="12" customHeight="1">
      <c r="A37" s="6" t="s">
        <v>178</v>
      </c>
      <c r="B37" s="425" t="s">
        <v>298</v>
      </c>
      <c r="C37" s="589">
        <v>2810</v>
      </c>
      <c r="D37" s="404">
        <v>49500</v>
      </c>
      <c r="E37" s="603">
        <f>SUM('1.sz.mell.'!C37)</f>
        <v>0</v>
      </c>
    </row>
    <row r="38" spans="1:5" s="1" customFormat="1" ht="12" customHeight="1">
      <c r="A38" s="6" t="s">
        <v>179</v>
      </c>
      <c r="B38" s="425" t="s">
        <v>299</v>
      </c>
      <c r="C38" s="589">
        <v>2201</v>
      </c>
      <c r="D38" s="404">
        <v>7604117</v>
      </c>
      <c r="E38" s="604">
        <f>SUM('1.sz.mell.'!C38)</f>
        <v>8314167</v>
      </c>
    </row>
    <row r="39" spans="1:5" s="1" customFormat="1" ht="12" customHeight="1">
      <c r="A39" s="6" t="s">
        <v>180</v>
      </c>
      <c r="B39" s="425" t="s">
        <v>300</v>
      </c>
      <c r="C39" s="589">
        <v>1023</v>
      </c>
      <c r="D39" s="404">
        <v>637074</v>
      </c>
      <c r="E39" s="603">
        <f>SUM('1.sz.mell.'!C39)</f>
        <v>501762</v>
      </c>
    </row>
    <row r="40" spans="1:5" s="1" customFormat="1" ht="12" customHeight="1">
      <c r="A40" s="6" t="s">
        <v>181</v>
      </c>
      <c r="B40" s="425" t="s">
        <v>301</v>
      </c>
      <c r="C40" s="589"/>
      <c r="D40" s="404"/>
      <c r="E40" s="604">
        <f>SUM('1.sz.mell.'!C40)</f>
        <v>0</v>
      </c>
    </row>
    <row r="41" spans="1:5" s="1" customFormat="1" ht="12" customHeight="1">
      <c r="A41" s="6" t="s">
        <v>182</v>
      </c>
      <c r="B41" s="425" t="s">
        <v>302</v>
      </c>
      <c r="C41" s="589">
        <v>113</v>
      </c>
      <c r="D41" s="404"/>
      <c r="E41" s="603">
        <f>SUM('1.sz.mell.'!C41)</f>
        <v>0</v>
      </c>
    </row>
    <row r="42" spans="1:5" s="1" customFormat="1" ht="12" customHeight="1">
      <c r="A42" s="6" t="s">
        <v>293</v>
      </c>
      <c r="B42" s="425" t="s">
        <v>303</v>
      </c>
      <c r="C42" s="608"/>
      <c r="D42" s="344"/>
      <c r="E42" s="603">
        <f>SUM('1.sz.mell.'!C42)</f>
        <v>0</v>
      </c>
    </row>
    <row r="43" spans="1:5" s="1" customFormat="1" ht="12" customHeight="1" thickBot="1">
      <c r="A43" s="8" t="s">
        <v>294</v>
      </c>
      <c r="B43" s="444" t="s">
        <v>304</v>
      </c>
      <c r="C43" s="695"/>
      <c r="D43" s="345">
        <v>168765</v>
      </c>
      <c r="E43" s="605">
        <f>SUM('1.sz.mell.'!C43)</f>
        <v>0</v>
      </c>
    </row>
    <row r="44" spans="1:5" s="1" customFormat="1" ht="12" customHeight="1" thickBot="1">
      <c r="A44" s="12" t="s">
        <v>23</v>
      </c>
      <c r="B44" s="427" t="s">
        <v>305</v>
      </c>
      <c r="C44" s="599">
        <f>SUM(C45:C49)</f>
        <v>1648</v>
      </c>
      <c r="D44" s="340">
        <f>SUM(D45:D49)</f>
        <v>95158</v>
      </c>
      <c r="E44" s="606">
        <f>SUM('1.sz.mell.'!C44)</f>
        <v>0</v>
      </c>
    </row>
    <row r="45" spans="1:5" s="1" customFormat="1" ht="12" customHeight="1">
      <c r="A45" s="7" t="s">
        <v>97</v>
      </c>
      <c r="B45" s="424" t="s">
        <v>309</v>
      </c>
      <c r="C45" s="696"/>
      <c r="D45" s="374"/>
      <c r="E45" s="601">
        <f>SUM('1.sz.mell.'!C45)</f>
        <v>0</v>
      </c>
    </row>
    <row r="46" spans="1:5" s="1" customFormat="1" ht="12" customHeight="1">
      <c r="A46" s="6" t="s">
        <v>98</v>
      </c>
      <c r="B46" s="425" t="s">
        <v>310</v>
      </c>
      <c r="C46" s="608">
        <v>1648</v>
      </c>
      <c r="D46" s="344">
        <v>95158</v>
      </c>
      <c r="E46" s="603">
        <f>SUM('1.sz.mell.'!C46)</f>
        <v>0</v>
      </c>
    </row>
    <row r="47" spans="1:5" s="1" customFormat="1" ht="12" customHeight="1">
      <c r="A47" s="6" t="s">
        <v>306</v>
      </c>
      <c r="B47" s="425" t="s">
        <v>311</v>
      </c>
      <c r="C47" s="608"/>
      <c r="D47" s="344"/>
      <c r="E47" s="604">
        <f>SUM('1.sz.mell.'!C47)</f>
        <v>0</v>
      </c>
    </row>
    <row r="48" spans="1:5" s="1" customFormat="1" ht="12" customHeight="1">
      <c r="A48" s="6" t="s">
        <v>307</v>
      </c>
      <c r="B48" s="425" t="s">
        <v>312</v>
      </c>
      <c r="C48" s="608"/>
      <c r="D48" s="344"/>
      <c r="E48" s="603">
        <f>SUM('1.sz.mell.'!C48)</f>
        <v>0</v>
      </c>
    </row>
    <row r="49" spans="1:5" s="1" customFormat="1" ht="12" customHeight="1" thickBot="1">
      <c r="A49" s="8" t="s">
        <v>308</v>
      </c>
      <c r="B49" s="444" t="s">
        <v>313</v>
      </c>
      <c r="C49" s="695"/>
      <c r="D49" s="345"/>
      <c r="E49" s="605">
        <f>SUM('1.sz.mell.'!C49)</f>
        <v>0</v>
      </c>
    </row>
    <row r="50" spans="1:5" s="1" customFormat="1" ht="12" customHeight="1" thickBot="1">
      <c r="A50" s="12" t="s">
        <v>183</v>
      </c>
      <c r="B50" s="427" t="s">
        <v>314</v>
      </c>
      <c r="C50" s="599">
        <f>SUM(C51:C53)</f>
        <v>59</v>
      </c>
      <c r="D50" s="340">
        <f>SUM(D51:D53)</f>
        <v>0</v>
      </c>
      <c r="E50" s="606">
        <f>SUM('1.sz.mell.'!C50)</f>
        <v>36000</v>
      </c>
    </row>
    <row r="51" spans="1:5" s="1" customFormat="1" ht="12" customHeight="1">
      <c r="A51" s="7" t="s">
        <v>99</v>
      </c>
      <c r="B51" s="424" t="s">
        <v>315</v>
      </c>
      <c r="C51" s="600"/>
      <c r="D51" s="342"/>
      <c r="E51" s="601">
        <f>SUM('1.sz.mell.'!C51)</f>
        <v>0</v>
      </c>
    </row>
    <row r="52" spans="1:5" s="1" customFormat="1" ht="12" customHeight="1">
      <c r="A52" s="6" t="s">
        <v>100</v>
      </c>
      <c r="B52" s="425" t="s">
        <v>459</v>
      </c>
      <c r="C52" s="602"/>
      <c r="D52" s="341"/>
      <c r="E52" s="603">
        <f>SUM('1.sz.mell.'!C52)</f>
        <v>0</v>
      </c>
    </row>
    <row r="53" spans="1:5" s="1" customFormat="1" ht="12" customHeight="1">
      <c r="A53" s="6" t="s">
        <v>318</v>
      </c>
      <c r="B53" s="425" t="s">
        <v>316</v>
      </c>
      <c r="C53" s="602">
        <v>59</v>
      </c>
      <c r="D53" s="341"/>
      <c r="E53" s="603">
        <f>SUM('1.sz.mell.'!C53)</f>
        <v>36000</v>
      </c>
    </row>
    <row r="54" spans="1:5" s="1" customFormat="1" ht="12" customHeight="1" thickBot="1">
      <c r="A54" s="8" t="s">
        <v>319</v>
      </c>
      <c r="B54" s="444" t="s">
        <v>317</v>
      </c>
      <c r="C54" s="607"/>
      <c r="D54" s="343"/>
      <c r="E54" s="605">
        <f>SUM('1.sz.mell.'!C54)</f>
        <v>0</v>
      </c>
    </row>
    <row r="55" spans="1:5" s="1" customFormat="1" ht="12" customHeight="1" thickBot="1">
      <c r="A55" s="12" t="s">
        <v>25</v>
      </c>
      <c r="B55" s="417" t="s">
        <v>320</v>
      </c>
      <c r="C55" s="599">
        <f>SUM(C56:C58)</f>
        <v>0</v>
      </c>
      <c r="D55" s="340">
        <f>SUM(D56:D58)</f>
        <v>0</v>
      </c>
      <c r="E55" s="606">
        <f>SUM('1.sz.mell.'!C55)</f>
        <v>0</v>
      </c>
    </row>
    <row r="56" spans="1:5" s="1" customFormat="1" ht="12" customHeight="1">
      <c r="A56" s="6" t="s">
        <v>184</v>
      </c>
      <c r="B56" s="424" t="s">
        <v>322</v>
      </c>
      <c r="C56" s="608"/>
      <c r="D56" s="344"/>
      <c r="E56" s="601">
        <f>SUM('1.sz.mell.'!C56)</f>
        <v>0</v>
      </c>
    </row>
    <row r="57" spans="1:5" s="1" customFormat="1" ht="12" customHeight="1">
      <c r="A57" s="6" t="s">
        <v>185</v>
      </c>
      <c r="B57" s="425" t="s">
        <v>460</v>
      </c>
      <c r="C57" s="608"/>
      <c r="D57" s="344"/>
      <c r="E57" s="603">
        <f>SUM('1.sz.mell.'!C57)</f>
        <v>0</v>
      </c>
    </row>
    <row r="58" spans="1:5" s="1" customFormat="1" ht="12" customHeight="1">
      <c r="A58" s="6" t="s">
        <v>235</v>
      </c>
      <c r="B58" s="425" t="s">
        <v>323</v>
      </c>
      <c r="C58" s="608"/>
      <c r="D58" s="530"/>
      <c r="E58" s="603">
        <f>SUM('1.sz.mell.'!C58)</f>
        <v>0</v>
      </c>
    </row>
    <row r="59" spans="1:5" s="1" customFormat="1" ht="12" customHeight="1" thickBot="1">
      <c r="A59" s="6" t="s">
        <v>321</v>
      </c>
      <c r="B59" s="444" t="s">
        <v>324</v>
      </c>
      <c r="C59" s="608"/>
      <c r="D59" s="344"/>
      <c r="E59" s="605">
        <f>SUM('1.sz.mell.'!C59)</f>
        <v>0</v>
      </c>
    </row>
    <row r="60" spans="1:5" s="1" customFormat="1" ht="12" customHeight="1" thickBot="1">
      <c r="A60" s="12" t="s">
        <v>26</v>
      </c>
      <c r="B60" s="427" t="s">
        <v>325</v>
      </c>
      <c r="C60" s="609">
        <f>+C5+C12+C19+C26+C33+C44+C50+C55</f>
        <v>448475</v>
      </c>
      <c r="D60" s="346">
        <f>+D5+D12+D19+D26+D33+D44+D50+D55</f>
        <v>736554708</v>
      </c>
      <c r="E60" s="606">
        <f>SUM('1.sz.mell.'!C60)</f>
        <v>689053900</v>
      </c>
    </row>
    <row r="61" spans="1:5" s="1" customFormat="1" ht="12" customHeight="1" thickBot="1">
      <c r="A61" s="375" t="s">
        <v>326</v>
      </c>
      <c r="B61" s="417" t="s">
        <v>327</v>
      </c>
      <c r="C61" s="599">
        <f>SUM(C62:C64)</f>
        <v>0</v>
      </c>
      <c r="D61" s="340">
        <f>SUM(D62:D64)</f>
        <v>0</v>
      </c>
      <c r="E61" s="606">
        <f>SUM('1.sz.mell.'!C61)</f>
        <v>0</v>
      </c>
    </row>
    <row r="62" spans="1:5" s="1" customFormat="1" ht="12" customHeight="1">
      <c r="A62" s="6" t="s">
        <v>356</v>
      </c>
      <c r="B62" s="424" t="s">
        <v>328</v>
      </c>
      <c r="C62" s="608"/>
      <c r="D62" s="344"/>
      <c r="E62" s="601">
        <f>SUM('1.sz.mell.'!C62)</f>
        <v>0</v>
      </c>
    </row>
    <row r="63" spans="1:5" s="1" customFormat="1" ht="12" customHeight="1">
      <c r="A63" s="6" t="s">
        <v>365</v>
      </c>
      <c r="B63" s="425" t="s">
        <v>329</v>
      </c>
      <c r="C63" s="608"/>
      <c r="D63" s="344"/>
      <c r="E63" s="603">
        <f>SUM('1.sz.mell.'!C63)</f>
        <v>0</v>
      </c>
    </row>
    <row r="64" spans="1:5" s="1" customFormat="1" ht="12" customHeight="1" thickBot="1">
      <c r="A64" s="6" t="s">
        <v>366</v>
      </c>
      <c r="B64" s="487" t="s">
        <v>463</v>
      </c>
      <c r="C64" s="608"/>
      <c r="D64" s="344"/>
      <c r="E64" s="605">
        <f>SUM('1.sz.mell.'!C64)</f>
        <v>0</v>
      </c>
    </row>
    <row r="65" spans="1:5" s="1" customFormat="1" ht="12" customHeight="1" thickBot="1">
      <c r="A65" s="375" t="s">
        <v>331</v>
      </c>
      <c r="B65" s="417" t="s">
        <v>332</v>
      </c>
      <c r="C65" s="599">
        <f>SUM(C66:C69)</f>
        <v>0</v>
      </c>
      <c r="D65" s="340">
        <f>SUM(D66:D69)</f>
        <v>0</v>
      </c>
      <c r="E65" s="606">
        <f>SUM('1.sz.mell.'!C65)</f>
        <v>0</v>
      </c>
    </row>
    <row r="66" spans="1:5" s="1" customFormat="1" ht="12" customHeight="1">
      <c r="A66" s="6" t="s">
        <v>154</v>
      </c>
      <c r="B66" s="424" t="s">
        <v>333</v>
      </c>
      <c r="C66" s="608"/>
      <c r="D66" s="344"/>
      <c r="E66" s="601">
        <f>SUM('1.sz.mell.'!C66)</f>
        <v>0</v>
      </c>
    </row>
    <row r="67" spans="1:5" s="1" customFormat="1" ht="12" customHeight="1">
      <c r="A67" s="6" t="s">
        <v>155</v>
      </c>
      <c r="B67" s="425" t="s">
        <v>334</v>
      </c>
      <c r="C67" s="608"/>
      <c r="D67" s="344"/>
      <c r="E67" s="603">
        <f>SUM('1.sz.mell.'!C67)</f>
        <v>0</v>
      </c>
    </row>
    <row r="68" spans="1:5" s="1" customFormat="1" ht="12" customHeight="1">
      <c r="A68" s="6" t="s">
        <v>357</v>
      </c>
      <c r="B68" s="425" t="s">
        <v>335</v>
      </c>
      <c r="C68" s="608"/>
      <c r="D68" s="344"/>
      <c r="E68" s="603">
        <f>SUM('1.sz.mell.'!C68)</f>
        <v>0</v>
      </c>
    </row>
    <row r="69" spans="1:5" s="1" customFormat="1" ht="17.25" customHeight="1" thickBot="1">
      <c r="A69" s="6" t="s">
        <v>358</v>
      </c>
      <c r="B69" s="444" t="s">
        <v>336</v>
      </c>
      <c r="C69" s="608"/>
      <c r="D69" s="344"/>
      <c r="E69" s="605">
        <f>SUM('1.sz.mell.'!C69)</f>
        <v>0</v>
      </c>
    </row>
    <row r="70" spans="1:5" s="1" customFormat="1" ht="12" customHeight="1" thickBot="1">
      <c r="A70" s="375" t="s">
        <v>337</v>
      </c>
      <c r="B70" s="417" t="s">
        <v>338</v>
      </c>
      <c r="C70" s="599">
        <f>SUM(C71:C72)</f>
        <v>85389</v>
      </c>
      <c r="D70" s="340">
        <f>SUM(D71:D72)</f>
        <v>61543079</v>
      </c>
      <c r="E70" s="606">
        <f>SUM('1.sz.mell.'!C70)</f>
        <v>17429002</v>
      </c>
    </row>
    <row r="71" spans="1:5" s="1" customFormat="1" ht="12" customHeight="1">
      <c r="A71" s="6" t="s">
        <v>359</v>
      </c>
      <c r="B71" s="424" t="s">
        <v>339</v>
      </c>
      <c r="C71" s="697">
        <v>85389</v>
      </c>
      <c r="D71" s="530">
        <v>61543079</v>
      </c>
      <c r="E71" s="606">
        <f>SUM('1.sz.mell.'!C71)</f>
        <v>17429002</v>
      </c>
    </row>
    <row r="72" spans="1:5" s="1" customFormat="1" ht="12" customHeight="1" thickBot="1">
      <c r="A72" s="6" t="s">
        <v>360</v>
      </c>
      <c r="B72" s="444" t="s">
        <v>340</v>
      </c>
      <c r="C72" s="608"/>
      <c r="D72" s="344"/>
      <c r="E72" s="605">
        <f>SUM('1.sz.mell.'!C72)</f>
        <v>0</v>
      </c>
    </row>
    <row r="73" spans="1:5" s="1" customFormat="1" ht="12" customHeight="1" thickBot="1">
      <c r="A73" s="375" t="s">
        <v>341</v>
      </c>
      <c r="B73" s="417" t="s">
        <v>342</v>
      </c>
      <c r="C73" s="599">
        <f>SUM(C74:C76)</f>
        <v>153015</v>
      </c>
      <c r="D73" s="340">
        <f>SUM(D74:D76)</f>
        <v>189088861</v>
      </c>
      <c r="E73" s="606">
        <f>SUM('1.sz.mell.'!C73)</f>
        <v>190672008</v>
      </c>
    </row>
    <row r="74" spans="1:5" s="1" customFormat="1" ht="12" customHeight="1">
      <c r="A74" s="6" t="s">
        <v>361</v>
      </c>
      <c r="B74" s="424" t="s">
        <v>343</v>
      </c>
      <c r="C74" s="589">
        <v>153015</v>
      </c>
      <c r="D74" s="404">
        <v>10257750</v>
      </c>
      <c r="E74" s="601">
        <f>SUM('1.sz.mell.'!C74)</f>
        <v>0</v>
      </c>
    </row>
    <row r="75" spans="1:5" s="1" customFormat="1" ht="12" customHeight="1">
      <c r="A75" s="6" t="s">
        <v>362</v>
      </c>
      <c r="B75" s="425" t="s">
        <v>344</v>
      </c>
      <c r="C75" s="608"/>
      <c r="D75" s="344"/>
      <c r="E75" s="603">
        <f>SUM('1.sz.mell.'!C75)</f>
        <v>0</v>
      </c>
    </row>
    <row r="76" spans="1:5" s="1" customFormat="1" ht="12" customHeight="1" thickBot="1">
      <c r="A76" s="6" t="s">
        <v>363</v>
      </c>
      <c r="B76" s="444" t="s">
        <v>345</v>
      </c>
      <c r="C76" s="608"/>
      <c r="D76" s="344">
        <v>178831111</v>
      </c>
      <c r="E76" s="605">
        <f>SUM('1.sz.mell.'!C76)</f>
        <v>190672008</v>
      </c>
    </row>
    <row r="77" spans="1:5" s="1" customFormat="1" ht="12" customHeight="1" thickBot="1">
      <c r="A77" s="375" t="s">
        <v>346</v>
      </c>
      <c r="B77" s="417" t="s">
        <v>364</v>
      </c>
      <c r="C77" s="599">
        <f>SUM(C78:C79)</f>
        <v>0</v>
      </c>
      <c r="D77" s="340">
        <f>SUM(D78:D79)</f>
        <v>0</v>
      </c>
      <c r="E77" s="606">
        <f>SUM('1.sz.mell.'!C77)</f>
        <v>0</v>
      </c>
    </row>
    <row r="78" spans="1:5" s="1" customFormat="1" ht="12" customHeight="1">
      <c r="A78" s="376" t="s">
        <v>347</v>
      </c>
      <c r="B78" s="424" t="s">
        <v>348</v>
      </c>
      <c r="C78" s="608"/>
      <c r="D78" s="344"/>
      <c r="E78" s="601">
        <f>SUM('1.sz.mell.'!C78)</f>
        <v>0</v>
      </c>
    </row>
    <row r="79" spans="1:5" s="1" customFormat="1" ht="12" customHeight="1" thickBot="1">
      <c r="A79" s="377" t="s">
        <v>349</v>
      </c>
      <c r="B79" s="425" t="s">
        <v>350</v>
      </c>
      <c r="C79" s="608"/>
      <c r="D79" s="344"/>
      <c r="E79" s="603">
        <f>SUM('1.sz.mell.'!C79)</f>
        <v>0</v>
      </c>
    </row>
    <row r="80" spans="1:5" s="1" customFormat="1" ht="12" customHeight="1" thickBot="1">
      <c r="A80" s="375" t="s">
        <v>351</v>
      </c>
      <c r="B80" s="417" t="s">
        <v>352</v>
      </c>
      <c r="C80" s="610"/>
      <c r="D80" s="379"/>
      <c r="E80" s="606">
        <f>SUM('1.sz.mell.'!C80)</f>
        <v>0</v>
      </c>
    </row>
    <row r="81" spans="1:5" s="1" customFormat="1" ht="12" customHeight="1" thickBot="1">
      <c r="A81" s="375" t="s">
        <v>353</v>
      </c>
      <c r="B81" s="597" t="s">
        <v>354</v>
      </c>
      <c r="C81" s="609">
        <f>+C61+C65+C70+C73+C77+C80</f>
        <v>238404</v>
      </c>
      <c r="D81" s="346">
        <f>+D61+D65+D70+D73+D77+D80</f>
        <v>250631940</v>
      </c>
      <c r="E81" s="606">
        <f>SUM('1.sz.mell.'!C81)</f>
        <v>208101010</v>
      </c>
    </row>
    <row r="82" spans="1:5" s="1" customFormat="1" ht="12" customHeight="1" thickBot="1">
      <c r="A82" s="378" t="s">
        <v>367</v>
      </c>
      <c r="B82" s="598" t="s">
        <v>355</v>
      </c>
      <c r="C82" s="609">
        <f>+C60+C81</f>
        <v>686879</v>
      </c>
      <c r="D82" s="346">
        <f>+D60+D81</f>
        <v>987186648</v>
      </c>
      <c r="E82" s="611">
        <f>SUM('1.sz.mell.'!C82)</f>
        <v>897154910</v>
      </c>
    </row>
    <row r="83" spans="1:5" s="1" customFormat="1" ht="12" customHeight="1">
      <c r="A83" s="313"/>
      <c r="B83" s="314"/>
      <c r="C83" s="315"/>
      <c r="D83" s="316"/>
      <c r="E83" s="317"/>
    </row>
    <row r="84" spans="1:5" s="1" customFormat="1" ht="12" customHeight="1">
      <c r="A84" s="724" t="s">
        <v>47</v>
      </c>
      <c r="B84" s="724"/>
      <c r="C84" s="724"/>
      <c r="D84" s="724"/>
      <c r="E84" s="724"/>
    </row>
    <row r="85" spans="1:5" s="1" customFormat="1" ht="12" customHeight="1" thickBot="1">
      <c r="A85" s="789" t="s">
        <v>157</v>
      </c>
      <c r="B85" s="789"/>
      <c r="C85" s="329"/>
      <c r="D85" s="127"/>
      <c r="E85" s="262" t="s">
        <v>234</v>
      </c>
    </row>
    <row r="86" spans="1:5" s="1" customFormat="1" ht="24" customHeight="1" thickBot="1">
      <c r="A86" s="14" t="s">
        <v>16</v>
      </c>
      <c r="B86" s="15" t="s">
        <v>48</v>
      </c>
      <c r="C86" s="15" t="s">
        <v>589</v>
      </c>
      <c r="D86" s="347" t="s">
        <v>590</v>
      </c>
      <c r="E86" s="142" t="s">
        <v>563</v>
      </c>
    </row>
    <row r="87" spans="1:5" s="1" customFormat="1" ht="12" customHeight="1" thickBot="1">
      <c r="A87" s="22">
        <v>1</v>
      </c>
      <c r="B87" s="23">
        <v>2</v>
      </c>
      <c r="C87" s="23">
        <v>3</v>
      </c>
      <c r="D87" s="23">
        <v>4</v>
      </c>
      <c r="E87" s="24">
        <v>5</v>
      </c>
    </row>
    <row r="88" spans="1:5" s="1" customFormat="1" ht="15" customHeight="1" thickBot="1">
      <c r="A88" s="13" t="s">
        <v>18</v>
      </c>
      <c r="B88" s="423" t="s">
        <v>370</v>
      </c>
      <c r="C88" s="587">
        <f>SUM(C89:C93)</f>
        <v>406978</v>
      </c>
      <c r="D88" s="339">
        <f>+D89+D90+D91+D92+D93</f>
        <v>605684031</v>
      </c>
      <c r="E88" s="409">
        <f>+E89+E90+E91+E92+E93</f>
        <v>635590671</v>
      </c>
    </row>
    <row r="89" spans="1:5" s="1" customFormat="1" ht="12.75" customHeight="1">
      <c r="A89" s="9" t="s">
        <v>101</v>
      </c>
      <c r="B89" s="436" t="s">
        <v>49</v>
      </c>
      <c r="C89" s="690">
        <v>182360</v>
      </c>
      <c r="D89" s="403">
        <v>341360952</v>
      </c>
      <c r="E89" s="588">
        <f>SUM('1.sz.mell.'!C89)</f>
        <v>373774498</v>
      </c>
    </row>
    <row r="90" spans="1:5" ht="16.5" customHeight="1">
      <c r="A90" s="6" t="s">
        <v>102</v>
      </c>
      <c r="B90" s="437" t="s">
        <v>186</v>
      </c>
      <c r="C90" s="589">
        <v>34434</v>
      </c>
      <c r="D90" s="404">
        <v>66785776</v>
      </c>
      <c r="E90" s="590">
        <f>SUM('1.sz.mell.'!C90)</f>
        <v>67803826</v>
      </c>
    </row>
    <row r="91" spans="1:5" ht="15.75">
      <c r="A91" s="6" t="s">
        <v>103</v>
      </c>
      <c r="B91" s="437" t="s">
        <v>144</v>
      </c>
      <c r="C91" s="591">
        <v>109901</v>
      </c>
      <c r="D91" s="405">
        <v>157113355</v>
      </c>
      <c r="E91" s="592">
        <f>SUM('1.sz.mell.'!C91)</f>
        <v>136042196</v>
      </c>
    </row>
    <row r="92" spans="1:5" s="29" customFormat="1" ht="12" customHeight="1">
      <c r="A92" s="6" t="s">
        <v>104</v>
      </c>
      <c r="B92" s="438" t="s">
        <v>187</v>
      </c>
      <c r="C92" s="591">
        <v>72134</v>
      </c>
      <c r="D92" s="405">
        <v>25843742</v>
      </c>
      <c r="E92" s="590">
        <f>SUM('1.sz.mell.'!C92)</f>
        <v>30239891</v>
      </c>
    </row>
    <row r="93" spans="1:5" ht="12" customHeight="1">
      <c r="A93" s="6" t="s">
        <v>115</v>
      </c>
      <c r="B93" s="11" t="s">
        <v>188</v>
      </c>
      <c r="C93" s="591">
        <v>8149</v>
      </c>
      <c r="D93" s="405">
        <v>14580206</v>
      </c>
      <c r="E93" s="592">
        <f>SUM('1.sz.mell.'!C93)</f>
        <v>27730260</v>
      </c>
    </row>
    <row r="94" spans="1:5" ht="12" customHeight="1">
      <c r="A94" s="6" t="s">
        <v>105</v>
      </c>
      <c r="B94" s="437" t="s">
        <v>371</v>
      </c>
      <c r="C94" s="591"/>
      <c r="D94" s="405"/>
      <c r="E94" s="590">
        <f>SUM('1.sz.mell.'!C94)</f>
        <v>0</v>
      </c>
    </row>
    <row r="95" spans="1:5" ht="12" customHeight="1">
      <c r="A95" s="6" t="s">
        <v>106</v>
      </c>
      <c r="B95" s="439" t="s">
        <v>372</v>
      </c>
      <c r="C95" s="591"/>
      <c r="D95" s="405"/>
      <c r="E95" s="592">
        <f>SUM('1.sz.mell.'!C95)</f>
        <v>0</v>
      </c>
    </row>
    <row r="96" spans="1:5" ht="12" customHeight="1">
      <c r="A96" s="6" t="s">
        <v>116</v>
      </c>
      <c r="B96" s="440" t="s">
        <v>373</v>
      </c>
      <c r="C96" s="591"/>
      <c r="D96" s="405"/>
      <c r="E96" s="590">
        <f>SUM('1.sz.mell.'!C96)</f>
        <v>0</v>
      </c>
    </row>
    <row r="97" spans="1:5" ht="12" customHeight="1">
      <c r="A97" s="6" t="s">
        <v>117</v>
      </c>
      <c r="B97" s="440" t="s">
        <v>374</v>
      </c>
      <c r="C97" s="591"/>
      <c r="D97" s="405"/>
      <c r="E97" s="592">
        <f>SUM('1.sz.mell.'!C97)</f>
        <v>0</v>
      </c>
    </row>
    <row r="98" spans="1:5" ht="12" customHeight="1">
      <c r="A98" s="6" t="s">
        <v>118</v>
      </c>
      <c r="B98" s="439" t="s">
        <v>375</v>
      </c>
      <c r="C98" s="591">
        <v>4549</v>
      </c>
      <c r="D98" s="405">
        <v>2060205</v>
      </c>
      <c r="E98" s="590">
        <f>SUM('1.sz.mell.'!C98)</f>
        <v>55650</v>
      </c>
    </row>
    <row r="99" spans="1:5" ht="12" customHeight="1">
      <c r="A99" s="6" t="s">
        <v>119</v>
      </c>
      <c r="B99" s="439" t="s">
        <v>376</v>
      </c>
      <c r="C99" s="591"/>
      <c r="D99" s="405"/>
      <c r="E99" s="592">
        <f>SUM('1.sz.mell.'!C99)</f>
        <v>0</v>
      </c>
    </row>
    <row r="100" spans="1:5" ht="12" customHeight="1">
      <c r="A100" s="6" t="s">
        <v>121</v>
      </c>
      <c r="B100" s="440" t="s">
        <v>377</v>
      </c>
      <c r="C100" s="591"/>
      <c r="D100" s="405"/>
      <c r="E100" s="590">
        <f>SUM('1.sz.mell.'!C100)</f>
        <v>0</v>
      </c>
    </row>
    <row r="101" spans="1:5" ht="12" customHeight="1">
      <c r="A101" s="5" t="s">
        <v>189</v>
      </c>
      <c r="B101" s="441" t="s">
        <v>378</v>
      </c>
      <c r="C101" s="591"/>
      <c r="D101" s="405"/>
      <c r="E101" s="592">
        <f>SUM('1.sz.mell.'!C101)</f>
        <v>0</v>
      </c>
    </row>
    <row r="102" spans="1:5" ht="12" customHeight="1">
      <c r="A102" s="6" t="s">
        <v>368</v>
      </c>
      <c r="B102" s="441" t="s">
        <v>379</v>
      </c>
      <c r="C102" s="591"/>
      <c r="D102" s="405"/>
      <c r="E102" s="590">
        <f>SUM('1.sz.mell.'!C102)</f>
        <v>0</v>
      </c>
    </row>
    <row r="103" spans="1:5" ht="12" customHeight="1" thickBot="1">
      <c r="A103" s="10" t="s">
        <v>369</v>
      </c>
      <c r="B103" s="442" t="s">
        <v>380</v>
      </c>
      <c r="C103" s="691">
        <v>3600</v>
      </c>
      <c r="D103" s="406">
        <v>12520000</v>
      </c>
      <c r="E103" s="593">
        <f>SUM('1.sz.mell.'!C103)</f>
        <v>27674610</v>
      </c>
    </row>
    <row r="104" spans="1:5" ht="12" customHeight="1" thickBot="1">
      <c r="A104" s="12" t="s">
        <v>19</v>
      </c>
      <c r="B104" s="430" t="s">
        <v>381</v>
      </c>
      <c r="C104" s="418">
        <f>+C105+C107+C109</f>
        <v>52452</v>
      </c>
      <c r="D104" s="340">
        <f>+D105+D107+D109</f>
        <v>166130610</v>
      </c>
      <c r="E104" s="585">
        <f>SUM('1.sz.mell.'!C104)</f>
        <v>57634481</v>
      </c>
    </row>
    <row r="105" spans="1:5" ht="12" customHeight="1">
      <c r="A105" s="7" t="s">
        <v>107</v>
      </c>
      <c r="B105" s="437" t="s">
        <v>233</v>
      </c>
      <c r="C105" s="594">
        <v>21968</v>
      </c>
      <c r="D105" s="408">
        <v>157563237</v>
      </c>
      <c r="E105" s="588">
        <f>SUM('1.sz.mell.'!C105)</f>
        <v>57634481</v>
      </c>
    </row>
    <row r="106" spans="1:5" ht="12" customHeight="1">
      <c r="A106" s="7" t="s">
        <v>108</v>
      </c>
      <c r="B106" s="443" t="s">
        <v>385</v>
      </c>
      <c r="C106" s="594"/>
      <c r="D106" s="408"/>
      <c r="E106" s="590">
        <f>SUM('1.sz.mell.'!C106)</f>
        <v>0</v>
      </c>
    </row>
    <row r="107" spans="1:5" ht="12" customHeight="1">
      <c r="A107" s="7" t="s">
        <v>109</v>
      </c>
      <c r="B107" s="443" t="s">
        <v>190</v>
      </c>
      <c r="C107" s="589">
        <v>30484</v>
      </c>
      <c r="D107" s="404">
        <v>8567373</v>
      </c>
      <c r="E107" s="592">
        <f>SUM('1.sz.mell.'!C107)</f>
        <v>0</v>
      </c>
    </row>
    <row r="108" spans="1:5" ht="12" customHeight="1">
      <c r="A108" s="7" t="s">
        <v>110</v>
      </c>
      <c r="B108" s="443" t="s">
        <v>386</v>
      </c>
      <c r="C108" s="589"/>
      <c r="D108" s="404"/>
      <c r="E108" s="590">
        <f>SUM('1.sz.mell.'!C108)</f>
        <v>0</v>
      </c>
    </row>
    <row r="109" spans="1:5" ht="12" customHeight="1">
      <c r="A109" s="7" t="s">
        <v>111</v>
      </c>
      <c r="B109" s="444" t="s">
        <v>236</v>
      </c>
      <c r="C109" s="589"/>
      <c r="D109" s="404"/>
      <c r="E109" s="592">
        <f>SUM('1.sz.mell.'!C109)</f>
        <v>0</v>
      </c>
    </row>
    <row r="110" spans="1:5" ht="12" customHeight="1">
      <c r="A110" s="7" t="s">
        <v>120</v>
      </c>
      <c r="B110" s="445" t="s">
        <v>461</v>
      </c>
      <c r="C110" s="589"/>
      <c r="D110" s="404"/>
      <c r="E110" s="590">
        <f>SUM('1.sz.mell.'!C110)</f>
        <v>0</v>
      </c>
    </row>
    <row r="111" spans="1:5" ht="15.75">
      <c r="A111" s="7" t="s">
        <v>122</v>
      </c>
      <c r="B111" s="446" t="s">
        <v>391</v>
      </c>
      <c r="C111" s="589"/>
      <c r="D111" s="404"/>
      <c r="E111" s="592">
        <f>SUM('1.sz.mell.'!C111)</f>
        <v>0</v>
      </c>
    </row>
    <row r="112" spans="1:5" ht="12" customHeight="1">
      <c r="A112" s="7" t="s">
        <v>191</v>
      </c>
      <c r="B112" s="440" t="s">
        <v>374</v>
      </c>
      <c r="C112" s="589"/>
      <c r="D112" s="404"/>
      <c r="E112" s="590">
        <f>SUM('1.sz.mell.'!C112)</f>
        <v>0</v>
      </c>
    </row>
    <row r="113" spans="1:5" ht="12" customHeight="1">
      <c r="A113" s="7" t="s">
        <v>192</v>
      </c>
      <c r="B113" s="440" t="s">
        <v>390</v>
      </c>
      <c r="C113" s="589"/>
      <c r="D113" s="404"/>
      <c r="E113" s="592">
        <f>SUM('1.sz.mell.'!C113)</f>
        <v>0</v>
      </c>
    </row>
    <row r="114" spans="1:5" ht="12" customHeight="1">
      <c r="A114" s="7" t="s">
        <v>193</v>
      </c>
      <c r="B114" s="440" t="s">
        <v>389</v>
      </c>
      <c r="C114" s="589"/>
      <c r="D114" s="404"/>
      <c r="E114" s="590">
        <f>SUM('1.sz.mell.'!C114)</f>
        <v>0</v>
      </c>
    </row>
    <row r="115" spans="1:5" ht="12" customHeight="1">
      <c r="A115" s="7" t="s">
        <v>382</v>
      </c>
      <c r="B115" s="440" t="s">
        <v>377</v>
      </c>
      <c r="C115" s="589"/>
      <c r="D115" s="404"/>
      <c r="E115" s="592">
        <f>SUM('1.sz.mell.'!C115)</f>
        <v>0</v>
      </c>
    </row>
    <row r="116" spans="1:5" ht="12" customHeight="1">
      <c r="A116" s="7" t="s">
        <v>383</v>
      </c>
      <c r="B116" s="440" t="s">
        <v>388</v>
      </c>
      <c r="C116" s="589"/>
      <c r="D116" s="341"/>
      <c r="E116" s="590">
        <f>SUM('1.sz.mell.'!C116)</f>
        <v>0</v>
      </c>
    </row>
    <row r="117" spans="1:5" ht="12" customHeight="1" thickBot="1">
      <c r="A117" s="5" t="s">
        <v>384</v>
      </c>
      <c r="B117" s="440" t="s">
        <v>387</v>
      </c>
      <c r="C117" s="591"/>
      <c r="D117" s="343"/>
      <c r="E117" s="593">
        <f>SUM('1.sz.mell.'!C117)</f>
        <v>0</v>
      </c>
    </row>
    <row r="118" spans="1:5" ht="12" customHeight="1" thickBot="1">
      <c r="A118" s="12" t="s">
        <v>20</v>
      </c>
      <c r="B118" s="431" t="s">
        <v>392</v>
      </c>
      <c r="C118" s="418">
        <f>+C119+C120</f>
        <v>0</v>
      </c>
      <c r="D118" s="340">
        <f>+D119+D120</f>
        <v>0</v>
      </c>
      <c r="E118" s="585">
        <f>SUM('1.sz.mell.'!C118)</f>
        <v>3000000</v>
      </c>
    </row>
    <row r="119" spans="1:5" ht="12" customHeight="1">
      <c r="A119" s="7" t="s">
        <v>90</v>
      </c>
      <c r="B119" s="447" t="s">
        <v>59</v>
      </c>
      <c r="C119" s="594"/>
      <c r="D119" s="408"/>
      <c r="E119" s="585">
        <f>SUM('1.sz.mell.'!C119)</f>
        <v>3000000</v>
      </c>
    </row>
    <row r="120" spans="1:5" ht="12" customHeight="1" thickBot="1">
      <c r="A120" s="8" t="s">
        <v>91</v>
      </c>
      <c r="B120" s="443" t="s">
        <v>60</v>
      </c>
      <c r="C120" s="591"/>
      <c r="D120" s="343"/>
      <c r="E120" s="593">
        <f>SUM('1.sz.mell.'!C120)</f>
        <v>0</v>
      </c>
    </row>
    <row r="121" spans="1:5" ht="12" customHeight="1" thickBot="1">
      <c r="A121" s="12" t="s">
        <v>21</v>
      </c>
      <c r="B121" s="431" t="s">
        <v>393</v>
      </c>
      <c r="C121" s="418">
        <f>+C88+C104+C118</f>
        <v>459430</v>
      </c>
      <c r="D121" s="340">
        <f>+D88+D104+D118</f>
        <v>771814641</v>
      </c>
      <c r="E121" s="585">
        <f>SUM('1.sz.mell.'!C121)</f>
        <v>696225152</v>
      </c>
    </row>
    <row r="122" spans="1:5" ht="12" customHeight="1" thickBot="1">
      <c r="A122" s="12" t="s">
        <v>22</v>
      </c>
      <c r="B122" s="431" t="s">
        <v>394</v>
      </c>
      <c r="C122" s="418">
        <f>+C123+C124+C125</f>
        <v>0</v>
      </c>
      <c r="D122" s="340">
        <f>+D123+D124+D125</f>
        <v>0</v>
      </c>
      <c r="E122" s="585">
        <f>SUM('1.sz.mell.'!C122)</f>
        <v>0</v>
      </c>
    </row>
    <row r="123" spans="1:5" ht="12" customHeight="1">
      <c r="A123" s="7" t="s">
        <v>94</v>
      </c>
      <c r="B123" s="447" t="s">
        <v>395</v>
      </c>
      <c r="C123" s="589"/>
      <c r="D123" s="341"/>
      <c r="E123" s="588">
        <f>SUM('1.sz.mell.'!C123)</f>
        <v>0</v>
      </c>
    </row>
    <row r="124" spans="1:5" ht="12" customHeight="1">
      <c r="A124" s="7" t="s">
        <v>95</v>
      </c>
      <c r="B124" s="447" t="s">
        <v>396</v>
      </c>
      <c r="C124" s="589"/>
      <c r="D124" s="341"/>
      <c r="E124" s="590">
        <f>SUM('1.sz.mell.'!C124)</f>
        <v>0</v>
      </c>
    </row>
    <row r="125" spans="1:5" ht="12" customHeight="1" thickBot="1">
      <c r="A125" s="5" t="s">
        <v>96</v>
      </c>
      <c r="B125" s="448" t="s">
        <v>397</v>
      </c>
      <c r="C125" s="589"/>
      <c r="D125" s="404"/>
      <c r="E125" s="593">
        <f>SUM('1.sz.mell.'!C125)</f>
        <v>0</v>
      </c>
    </row>
    <row r="126" spans="1:5" ht="12" customHeight="1" thickBot="1">
      <c r="A126" s="12" t="s">
        <v>23</v>
      </c>
      <c r="B126" s="431" t="s">
        <v>444</v>
      </c>
      <c r="C126" s="418">
        <f>+C127+C128+C129+C130</f>
        <v>0</v>
      </c>
      <c r="D126" s="340">
        <f>+D127+D128+D129+D130</f>
        <v>0</v>
      </c>
      <c r="E126" s="585">
        <f>SUM('1.sz.mell.'!C126)</f>
        <v>0</v>
      </c>
    </row>
    <row r="127" spans="1:5" ht="12" customHeight="1">
      <c r="A127" s="7" t="s">
        <v>97</v>
      </c>
      <c r="B127" s="447" t="s">
        <v>398</v>
      </c>
      <c r="C127" s="589"/>
      <c r="D127" s="341"/>
      <c r="E127" s="588">
        <f>SUM('1.sz.mell.'!C127)</f>
        <v>0</v>
      </c>
    </row>
    <row r="128" spans="1:5" ht="12" customHeight="1">
      <c r="A128" s="7" t="s">
        <v>98</v>
      </c>
      <c r="B128" s="447" t="s">
        <v>399</v>
      </c>
      <c r="C128" s="589"/>
      <c r="D128" s="341"/>
      <c r="E128" s="590">
        <f>SUM('1.sz.mell.'!C128)</f>
        <v>0</v>
      </c>
    </row>
    <row r="129" spans="1:5" ht="12" customHeight="1">
      <c r="A129" s="7" t="s">
        <v>306</v>
      </c>
      <c r="B129" s="447" t="s">
        <v>400</v>
      </c>
      <c r="C129" s="589"/>
      <c r="D129" s="341"/>
      <c r="E129" s="590">
        <f>SUM('1.sz.mell.'!C129)</f>
        <v>0</v>
      </c>
    </row>
    <row r="130" spans="1:5" ht="12" customHeight="1" thickBot="1">
      <c r="A130" s="5" t="s">
        <v>307</v>
      </c>
      <c r="B130" s="448" t="s">
        <v>401</v>
      </c>
      <c r="C130" s="589"/>
      <c r="D130" s="341"/>
      <c r="E130" s="593">
        <f>SUM('1.sz.mell.'!C130)</f>
        <v>0</v>
      </c>
    </row>
    <row r="131" spans="1:5" ht="12" customHeight="1" thickBot="1">
      <c r="A131" s="12" t="s">
        <v>24</v>
      </c>
      <c r="B131" s="431" t="s">
        <v>402</v>
      </c>
      <c r="C131" s="595">
        <f>+C132+C133+C134+C135</f>
        <v>195406</v>
      </c>
      <c r="D131" s="346">
        <f>+D132+D133+D134+D135</f>
        <v>186487612</v>
      </c>
      <c r="E131" s="585">
        <f>SUM('1.sz.mell.'!C131)</f>
        <v>200929758</v>
      </c>
    </row>
    <row r="132" spans="1:5" ht="12" customHeight="1">
      <c r="A132" s="7" t="s">
        <v>99</v>
      </c>
      <c r="B132" s="447" t="s">
        <v>403</v>
      </c>
      <c r="C132" s="589">
        <v>195406</v>
      </c>
      <c r="D132" s="404">
        <v>7656501</v>
      </c>
      <c r="E132" s="588">
        <f>SUM('1.sz.mell.'!C132)</f>
        <v>10257750</v>
      </c>
    </row>
    <row r="133" spans="1:5" ht="12" customHeight="1">
      <c r="A133" s="7" t="s">
        <v>100</v>
      </c>
      <c r="B133" s="447" t="s">
        <v>413</v>
      </c>
      <c r="C133" s="589"/>
      <c r="D133" s="341"/>
      <c r="E133" s="590">
        <f>SUM('1.sz.mell.'!C133)</f>
        <v>0</v>
      </c>
    </row>
    <row r="134" spans="1:5" ht="12" customHeight="1">
      <c r="A134" s="7" t="s">
        <v>318</v>
      </c>
      <c r="B134" s="447" t="s">
        <v>404</v>
      </c>
      <c r="C134" s="589"/>
      <c r="D134" s="341"/>
      <c r="E134" s="590">
        <f>SUM('1.sz.mell.'!C134)</f>
        <v>0</v>
      </c>
    </row>
    <row r="135" spans="1:5" ht="12" customHeight="1" thickBot="1">
      <c r="A135" s="5" t="s">
        <v>319</v>
      </c>
      <c r="B135" s="448" t="s">
        <v>405</v>
      </c>
      <c r="C135" s="589"/>
      <c r="D135" s="341">
        <v>178831111</v>
      </c>
      <c r="E135" s="593">
        <f>SUM('1.sz.mell.'!C135)</f>
        <v>190672008</v>
      </c>
    </row>
    <row r="136" spans="1:5" ht="12" customHeight="1" thickBot="1">
      <c r="A136" s="12" t="s">
        <v>25</v>
      </c>
      <c r="B136" s="431" t="s">
        <v>406</v>
      </c>
      <c r="C136" s="596">
        <f>+C137+C138+C139+C140</f>
        <v>0</v>
      </c>
      <c r="D136" s="410">
        <f>+D137+D138+D139+D140</f>
        <v>0</v>
      </c>
      <c r="E136" s="585">
        <f>SUM('1.sz.mell.'!C136)</f>
        <v>0</v>
      </c>
    </row>
    <row r="137" spans="1:5" ht="12" customHeight="1">
      <c r="A137" s="7" t="s">
        <v>184</v>
      </c>
      <c r="B137" s="447" t="s">
        <v>407</v>
      </c>
      <c r="C137" s="589"/>
      <c r="D137" s="341"/>
      <c r="E137" s="588">
        <f>SUM('1.sz.mell.'!C137)</f>
        <v>0</v>
      </c>
    </row>
    <row r="138" spans="1:5" ht="12" customHeight="1">
      <c r="A138" s="7" t="s">
        <v>185</v>
      </c>
      <c r="B138" s="447" t="s">
        <v>408</v>
      </c>
      <c r="C138" s="589"/>
      <c r="D138" s="341"/>
      <c r="E138" s="590">
        <f>SUM('1.sz.mell.'!C138)</f>
        <v>0</v>
      </c>
    </row>
    <row r="139" spans="1:5" ht="12" customHeight="1">
      <c r="A139" s="7" t="s">
        <v>235</v>
      </c>
      <c r="B139" s="447" t="s">
        <v>409</v>
      </c>
      <c r="C139" s="589"/>
      <c r="D139" s="341"/>
      <c r="E139" s="590">
        <f>SUM('1.sz.mell.'!C139)</f>
        <v>0</v>
      </c>
    </row>
    <row r="140" spans="1:5" ht="12" customHeight="1" thickBot="1">
      <c r="A140" s="7" t="s">
        <v>321</v>
      </c>
      <c r="B140" s="447" t="s">
        <v>410</v>
      </c>
      <c r="C140" s="589"/>
      <c r="D140" s="341"/>
      <c r="E140" s="593">
        <f>SUM('1.sz.mell.'!C140)</f>
        <v>0</v>
      </c>
    </row>
    <row r="141" spans="1:5" ht="12" customHeight="1" thickBot="1">
      <c r="A141" s="12" t="s">
        <v>26</v>
      </c>
      <c r="B141" s="431" t="s">
        <v>411</v>
      </c>
      <c r="C141" s="584">
        <f>+C122+C126+C131+C136</f>
        <v>195406</v>
      </c>
      <c r="D141" s="411">
        <f>+D122+D126+D131+D136</f>
        <v>186487612</v>
      </c>
      <c r="E141" s="585">
        <f>SUM('1.sz.mell.'!C141)</f>
        <v>200929758</v>
      </c>
    </row>
    <row r="142" spans="1:5" ht="12" customHeight="1" thickBot="1">
      <c r="A142" s="260" t="s">
        <v>27</v>
      </c>
      <c r="B142" s="432" t="s">
        <v>412</v>
      </c>
      <c r="C142" s="584">
        <f>+C121+C141</f>
        <v>654836</v>
      </c>
      <c r="D142" s="411">
        <f>+D121+D141</f>
        <v>958302253</v>
      </c>
      <c r="E142" s="586">
        <f>SUM('1.sz.mell.'!C142)</f>
        <v>897154910</v>
      </c>
    </row>
    <row r="143" ht="12" customHeight="1">
      <c r="C143" s="328"/>
    </row>
    <row r="144" ht="12" customHeight="1">
      <c r="C144" s="328"/>
    </row>
    <row r="145" ht="12" customHeight="1">
      <c r="C145" s="328"/>
    </row>
    <row r="146" ht="12" customHeight="1">
      <c r="C146" s="328"/>
    </row>
    <row r="147" ht="12" customHeight="1">
      <c r="C147" s="328"/>
    </row>
    <row r="148" spans="3:5" ht="15" customHeight="1">
      <c r="C148" s="120"/>
      <c r="D148" s="120"/>
      <c r="E148" s="120"/>
    </row>
    <row r="149" s="1" customFormat="1" ht="12.75" customHeight="1"/>
    <row r="150" ht="15.75">
      <c r="C150" s="328"/>
    </row>
    <row r="151" ht="15.75">
      <c r="C151" s="328"/>
    </row>
    <row r="152" ht="15.75">
      <c r="C152" s="328"/>
    </row>
    <row r="153" ht="16.5" customHeight="1">
      <c r="C153" s="328"/>
    </row>
    <row r="154" ht="15.75">
      <c r="C154" s="328"/>
    </row>
    <row r="155" ht="15.75">
      <c r="C155" s="328"/>
    </row>
    <row r="156" ht="15.75">
      <c r="C156" s="328"/>
    </row>
    <row r="157" ht="15.75">
      <c r="C157" s="328"/>
    </row>
    <row r="158" ht="15.75">
      <c r="C158" s="328"/>
    </row>
    <row r="159" ht="15.75">
      <c r="C159" s="328"/>
    </row>
    <row r="160" ht="15.75">
      <c r="C160" s="328"/>
    </row>
    <row r="161" ht="15.75">
      <c r="C161" s="328"/>
    </row>
    <row r="162" ht="15.75">
      <c r="C162" s="328"/>
    </row>
  </sheetData>
  <sheetProtection/>
  <mergeCells count="4">
    <mergeCell ref="A1:E1"/>
    <mergeCell ref="A84:E84"/>
    <mergeCell ref="A85:B85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Tarpa Nagyközség Önkormányzat
2017. ÉVI KÖLTSÉGVETÉSÉNEK MÉRLEGE&amp;R&amp;"Times New Roman CE,Félkövér dőlt"&amp;11 1. számú tájékoztató tábla</oddHeader>
  </headerFooter>
  <rowBreaks count="1" manualBreakCount="1">
    <brk id="83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0">
      <selection activeCell="I12" sqref="I12:I13"/>
    </sheetView>
  </sheetViews>
  <sheetFormatPr defaultColWidth="9.00390625" defaultRowHeight="12.75"/>
  <cols>
    <col min="1" max="1" width="6.875" style="178" customWidth="1"/>
    <col min="2" max="2" width="49.625" style="45" customWidth="1"/>
    <col min="3" max="8" width="12.875" style="45" customWidth="1"/>
    <col min="9" max="9" width="13.875" style="45" customWidth="1"/>
    <col min="10" max="16384" width="9.375" style="45" customWidth="1"/>
  </cols>
  <sheetData>
    <row r="1" spans="1:9" ht="27.75" customHeight="1">
      <c r="A1" s="791" t="s">
        <v>3</v>
      </c>
      <c r="B1" s="791"/>
      <c r="C1" s="791"/>
      <c r="D1" s="791"/>
      <c r="E1" s="791"/>
      <c r="F1" s="791"/>
      <c r="G1" s="791"/>
      <c r="H1" s="791"/>
      <c r="I1" s="791"/>
    </row>
    <row r="2" ht="20.25" customHeight="1" thickBot="1">
      <c r="I2" s="398" t="s">
        <v>61</v>
      </c>
    </row>
    <row r="3" spans="1:9" s="399" customFormat="1" ht="26.25" customHeight="1">
      <c r="A3" s="799" t="s">
        <v>70</v>
      </c>
      <c r="B3" s="794" t="s">
        <v>87</v>
      </c>
      <c r="C3" s="799" t="s">
        <v>88</v>
      </c>
      <c r="D3" s="799" t="s">
        <v>592</v>
      </c>
      <c r="E3" s="796" t="s">
        <v>69</v>
      </c>
      <c r="F3" s="797"/>
      <c r="G3" s="797"/>
      <c r="H3" s="798"/>
      <c r="I3" s="794" t="s">
        <v>51</v>
      </c>
    </row>
    <row r="4" spans="1:9" s="400" customFormat="1" ht="32.25" customHeight="1" thickBot="1">
      <c r="A4" s="800"/>
      <c r="B4" s="795"/>
      <c r="C4" s="795"/>
      <c r="D4" s="800"/>
      <c r="E4" s="243" t="s">
        <v>255</v>
      </c>
      <c r="F4" s="243" t="s">
        <v>256</v>
      </c>
      <c r="G4" s="243" t="s">
        <v>443</v>
      </c>
      <c r="H4" s="244" t="s">
        <v>593</v>
      </c>
      <c r="I4" s="795"/>
    </row>
    <row r="5" spans="1:9" s="401" customFormat="1" ht="12.75" customHeight="1" thickBot="1">
      <c r="A5" s="245">
        <v>1</v>
      </c>
      <c r="B5" s="246">
        <v>2</v>
      </c>
      <c r="C5" s="247">
        <v>3</v>
      </c>
      <c r="D5" s="246">
        <v>4</v>
      </c>
      <c r="E5" s="245">
        <v>5</v>
      </c>
      <c r="F5" s="247">
        <v>6</v>
      </c>
      <c r="G5" s="247">
        <v>7</v>
      </c>
      <c r="H5" s="248">
        <v>8</v>
      </c>
      <c r="I5" s="249" t="s">
        <v>89</v>
      </c>
    </row>
    <row r="6" spans="1:9" ht="24.75" customHeight="1" thickBot="1">
      <c r="A6" s="250" t="s">
        <v>18</v>
      </c>
      <c r="B6" s="251" t="s">
        <v>4</v>
      </c>
      <c r="C6" s="393"/>
      <c r="D6" s="60">
        <f>+D7+D8</f>
        <v>0</v>
      </c>
      <c r="E6" s="61">
        <f>+E7+E8</f>
        <v>0</v>
      </c>
      <c r="F6" s="62">
        <f>+F7+F8</f>
        <v>0</v>
      </c>
      <c r="G6" s="62">
        <f>+G7+G8</f>
        <v>0</v>
      </c>
      <c r="H6" s="63">
        <f>+H7+H8</f>
        <v>0</v>
      </c>
      <c r="I6" s="60">
        <f aca="true" t="shared" si="0" ref="I6:I17">SUM(D6:H6)</f>
        <v>0</v>
      </c>
    </row>
    <row r="7" spans="1:9" ht="19.5" customHeight="1">
      <c r="A7" s="252" t="s">
        <v>19</v>
      </c>
      <c r="B7" s="64" t="s">
        <v>71</v>
      </c>
      <c r="C7" s="394"/>
      <c r="D7" s="65"/>
      <c r="E7" s="66"/>
      <c r="F7" s="19"/>
      <c r="G7" s="19"/>
      <c r="H7" s="16"/>
      <c r="I7" s="253">
        <f t="shared" si="0"/>
        <v>0</v>
      </c>
    </row>
    <row r="8" spans="1:9" ht="19.5" customHeight="1" thickBot="1">
      <c r="A8" s="252" t="s">
        <v>20</v>
      </c>
      <c r="B8" s="64" t="s">
        <v>71</v>
      </c>
      <c r="C8" s="394"/>
      <c r="D8" s="65"/>
      <c r="E8" s="66"/>
      <c r="F8" s="19"/>
      <c r="G8" s="19"/>
      <c r="H8" s="16"/>
      <c r="I8" s="253">
        <f t="shared" si="0"/>
        <v>0</v>
      </c>
    </row>
    <row r="9" spans="1:9" ht="25.5" customHeight="1" thickBot="1">
      <c r="A9" s="250" t="s">
        <v>21</v>
      </c>
      <c r="B9" s="251" t="s">
        <v>5</v>
      </c>
      <c r="C9" s="395"/>
      <c r="D9" s="60">
        <f>+D10+D11</f>
        <v>0</v>
      </c>
      <c r="E9" s="61">
        <f>+E10+E11</f>
        <v>0</v>
      </c>
      <c r="F9" s="62">
        <f>+F10+F11</f>
        <v>0</v>
      </c>
      <c r="G9" s="62">
        <f>+G10+G11</f>
        <v>0</v>
      </c>
      <c r="H9" s="63">
        <f>+H10+H11</f>
        <v>0</v>
      </c>
      <c r="I9" s="60">
        <f t="shared" si="0"/>
        <v>0</v>
      </c>
    </row>
    <row r="10" spans="1:9" ht="19.5" customHeight="1">
      <c r="A10" s="252" t="s">
        <v>22</v>
      </c>
      <c r="B10" s="64" t="s">
        <v>471</v>
      </c>
      <c r="C10" s="394"/>
      <c r="D10" s="65"/>
      <c r="E10" s="66"/>
      <c r="F10" s="19"/>
      <c r="G10" s="19"/>
      <c r="H10" s="16"/>
      <c r="I10" s="253">
        <f t="shared" si="0"/>
        <v>0</v>
      </c>
    </row>
    <row r="11" spans="1:9" ht="19.5" customHeight="1" thickBot="1">
      <c r="A11" s="252" t="s">
        <v>23</v>
      </c>
      <c r="B11" s="64" t="s">
        <v>71</v>
      </c>
      <c r="C11" s="394"/>
      <c r="D11" s="65"/>
      <c r="E11" s="66"/>
      <c r="F11" s="19"/>
      <c r="G11" s="19"/>
      <c r="H11" s="16"/>
      <c r="I11" s="253">
        <f t="shared" si="0"/>
        <v>0</v>
      </c>
    </row>
    <row r="12" spans="1:9" ht="19.5" customHeight="1" thickBot="1">
      <c r="A12" s="250" t="s">
        <v>24</v>
      </c>
      <c r="B12" s="251" t="s">
        <v>211</v>
      </c>
      <c r="C12" s="395"/>
      <c r="D12" s="60">
        <f>+D13</f>
        <v>181503581</v>
      </c>
      <c r="E12" s="61">
        <f>+E13</f>
        <v>63650870</v>
      </c>
      <c r="F12" s="62">
        <f>+F13</f>
        <v>117852981</v>
      </c>
      <c r="G12" s="62">
        <f>+G13</f>
        <v>50000000</v>
      </c>
      <c r="H12" s="63">
        <f>+H13</f>
        <v>0</v>
      </c>
      <c r="I12" s="60">
        <f>SUM(E12:H12)</f>
        <v>231503851</v>
      </c>
    </row>
    <row r="13" spans="1:9" ht="19.5" customHeight="1" thickBot="1">
      <c r="A13" s="252" t="s">
        <v>25</v>
      </c>
      <c r="B13" s="64" t="s">
        <v>591</v>
      </c>
      <c r="C13" s="394" t="s">
        <v>568</v>
      </c>
      <c r="D13" s="65">
        <v>181503581</v>
      </c>
      <c r="E13" s="66">
        <v>63650870</v>
      </c>
      <c r="F13" s="19">
        <v>117852981</v>
      </c>
      <c r="G13" s="19">
        <v>50000000</v>
      </c>
      <c r="H13" s="16"/>
      <c r="I13" s="60">
        <f>SUM(E13:H13)</f>
        <v>231503851</v>
      </c>
    </row>
    <row r="14" spans="1:9" ht="19.5" customHeight="1" thickBot="1">
      <c r="A14" s="250" t="s">
        <v>26</v>
      </c>
      <c r="B14" s="251" t="s">
        <v>212</v>
      </c>
      <c r="C14" s="395"/>
      <c r="D14" s="60">
        <f>+D15</f>
        <v>0</v>
      </c>
      <c r="E14" s="61">
        <f>+E15</f>
        <v>0</v>
      </c>
      <c r="F14" s="62">
        <f>+F15</f>
        <v>0</v>
      </c>
      <c r="G14" s="62">
        <f>+G15</f>
        <v>0</v>
      </c>
      <c r="H14" s="63">
        <f>+H15</f>
        <v>0</v>
      </c>
      <c r="I14" s="60">
        <f t="shared" si="0"/>
        <v>0</v>
      </c>
    </row>
    <row r="15" spans="1:9" ht="19.5" customHeight="1" thickBot="1">
      <c r="A15" s="254" t="s">
        <v>27</v>
      </c>
      <c r="B15" s="67" t="s">
        <v>71</v>
      </c>
      <c r="C15" s="396"/>
      <c r="D15" s="68"/>
      <c r="E15" s="69"/>
      <c r="F15" s="20"/>
      <c r="G15" s="20"/>
      <c r="H15" s="18"/>
      <c r="I15" s="255">
        <f t="shared" si="0"/>
        <v>0</v>
      </c>
    </row>
    <row r="16" spans="1:9" ht="19.5" customHeight="1" thickBot="1">
      <c r="A16" s="250" t="s">
        <v>28</v>
      </c>
      <c r="B16" s="256" t="s">
        <v>213</v>
      </c>
      <c r="C16" s="395"/>
      <c r="D16" s="60">
        <f>+D17</f>
        <v>0</v>
      </c>
      <c r="E16" s="61">
        <f>+E17</f>
        <v>0</v>
      </c>
      <c r="F16" s="62">
        <f>+F17</f>
        <v>0</v>
      </c>
      <c r="G16" s="62">
        <f>+G17</f>
        <v>0</v>
      </c>
      <c r="H16" s="63">
        <f>+H17</f>
        <v>0</v>
      </c>
      <c r="I16" s="60">
        <f t="shared" si="0"/>
        <v>0</v>
      </c>
    </row>
    <row r="17" spans="1:9" ht="19.5" customHeight="1" thickBot="1">
      <c r="A17" s="257" t="s">
        <v>29</v>
      </c>
      <c r="B17" s="70" t="s">
        <v>71</v>
      </c>
      <c r="C17" s="397"/>
      <c r="D17" s="71"/>
      <c r="E17" s="72"/>
      <c r="F17" s="73"/>
      <c r="G17" s="73"/>
      <c r="H17" s="17"/>
      <c r="I17" s="258">
        <f t="shared" si="0"/>
        <v>0</v>
      </c>
    </row>
    <row r="18" spans="1:9" ht="19.5" customHeight="1" thickBot="1">
      <c r="A18" s="792" t="s">
        <v>150</v>
      </c>
      <c r="B18" s="793"/>
      <c r="C18" s="117"/>
      <c r="D18" s="60">
        <f aca="true" t="shared" si="1" ref="D18:I18">+D6+D9+D12+D14+D16</f>
        <v>181503581</v>
      </c>
      <c r="E18" s="61">
        <f t="shared" si="1"/>
        <v>63650870</v>
      </c>
      <c r="F18" s="62">
        <f t="shared" si="1"/>
        <v>117852981</v>
      </c>
      <c r="G18" s="62">
        <f t="shared" si="1"/>
        <v>50000000</v>
      </c>
      <c r="H18" s="63">
        <f t="shared" si="1"/>
        <v>0</v>
      </c>
      <c r="I18" s="60">
        <f t="shared" si="1"/>
        <v>231503851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C5" sqref="C5"/>
    </sheetView>
  </sheetViews>
  <sheetFormatPr defaultColWidth="9.00390625" defaultRowHeight="12.75"/>
  <cols>
    <col min="1" max="1" width="5.875" style="87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802" t="s">
        <v>6</v>
      </c>
      <c r="C1" s="802"/>
      <c r="D1" s="802"/>
    </row>
    <row r="2" spans="1:4" s="75" customFormat="1" ht="16.5" thickBot="1">
      <c r="A2" s="74"/>
      <c r="B2" s="318"/>
      <c r="D2" s="32" t="s">
        <v>594</v>
      </c>
    </row>
    <row r="3" spans="1:4" s="77" customFormat="1" ht="48" customHeight="1" thickBot="1">
      <c r="A3" s="76" t="s">
        <v>16</v>
      </c>
      <c r="B3" s="184" t="s">
        <v>17</v>
      </c>
      <c r="C3" s="184" t="s">
        <v>72</v>
      </c>
      <c r="D3" s="185" t="s">
        <v>73</v>
      </c>
    </row>
    <row r="4" spans="1:4" s="77" customFormat="1" ht="13.5" customHeight="1" thickBot="1">
      <c r="A4" s="26">
        <v>1</v>
      </c>
      <c r="B4" s="187">
        <v>2</v>
      </c>
      <c r="C4" s="187">
        <v>3</v>
      </c>
      <c r="D4" s="188">
        <v>4</v>
      </c>
    </row>
    <row r="5" spans="1:4" ht="18" customHeight="1">
      <c r="A5" s="125" t="s">
        <v>18</v>
      </c>
      <c r="B5" s="189" t="s">
        <v>170</v>
      </c>
      <c r="C5" s="123">
        <v>8314167</v>
      </c>
      <c r="D5" s="78">
        <v>8314167</v>
      </c>
    </row>
    <row r="6" spans="1:4" ht="18" customHeight="1">
      <c r="A6" s="79" t="s">
        <v>19</v>
      </c>
      <c r="B6" s="190" t="s">
        <v>171</v>
      </c>
      <c r="C6" s="124"/>
      <c r="D6" s="81"/>
    </row>
    <row r="7" spans="1:4" ht="18" customHeight="1">
      <c r="A7" s="79" t="s">
        <v>20</v>
      </c>
      <c r="B7" s="190" t="s">
        <v>123</v>
      </c>
      <c r="C7" s="124"/>
      <c r="D7" s="81"/>
    </row>
    <row r="8" spans="1:4" ht="18" customHeight="1">
      <c r="A8" s="79" t="s">
        <v>21</v>
      </c>
      <c r="B8" s="190" t="s">
        <v>124</v>
      </c>
      <c r="C8" s="124"/>
      <c r="D8" s="81"/>
    </row>
    <row r="9" spans="1:4" ht="18" customHeight="1">
      <c r="A9" s="79" t="s">
        <v>22</v>
      </c>
      <c r="B9" s="190" t="s">
        <v>163</v>
      </c>
      <c r="C9" s="124"/>
      <c r="D9" s="81"/>
    </row>
    <row r="10" spans="1:4" ht="18" customHeight="1">
      <c r="A10" s="79" t="s">
        <v>23</v>
      </c>
      <c r="B10" s="190" t="s">
        <v>164</v>
      </c>
      <c r="C10" s="124"/>
      <c r="D10" s="81"/>
    </row>
    <row r="11" spans="1:4" ht="18" customHeight="1">
      <c r="A11" s="79" t="s">
        <v>24</v>
      </c>
      <c r="B11" s="191" t="s">
        <v>165</v>
      </c>
      <c r="C11" s="124"/>
      <c r="D11" s="81"/>
    </row>
    <row r="12" spans="1:4" ht="18" customHeight="1">
      <c r="A12" s="79" t="s">
        <v>26</v>
      </c>
      <c r="B12" s="191" t="s">
        <v>166</v>
      </c>
      <c r="C12" s="124">
        <v>342500</v>
      </c>
      <c r="D12" s="81">
        <v>342500</v>
      </c>
    </row>
    <row r="13" spans="1:4" ht="18" customHeight="1">
      <c r="A13" s="79" t="s">
        <v>27</v>
      </c>
      <c r="B13" s="191" t="s">
        <v>167</v>
      </c>
      <c r="C13" s="124"/>
      <c r="D13" s="81"/>
    </row>
    <row r="14" spans="1:4" ht="18" customHeight="1">
      <c r="A14" s="79" t="s">
        <v>28</v>
      </c>
      <c r="B14" s="191" t="s">
        <v>168</v>
      </c>
      <c r="C14" s="124"/>
      <c r="D14" s="81"/>
    </row>
    <row r="15" spans="1:4" ht="22.5" customHeight="1">
      <c r="A15" s="79" t="s">
        <v>29</v>
      </c>
      <c r="B15" s="191" t="s">
        <v>169</v>
      </c>
      <c r="C15" s="124"/>
      <c r="D15" s="81"/>
    </row>
    <row r="16" spans="1:4" ht="18" customHeight="1">
      <c r="A16" s="79" t="s">
        <v>30</v>
      </c>
      <c r="B16" s="190" t="s">
        <v>125</v>
      </c>
      <c r="C16" s="124"/>
      <c r="D16" s="81"/>
    </row>
    <row r="17" spans="1:4" ht="18" customHeight="1">
      <c r="A17" s="79" t="s">
        <v>31</v>
      </c>
      <c r="B17" s="190" t="s">
        <v>8</v>
      </c>
      <c r="C17" s="124"/>
      <c r="D17" s="81"/>
    </row>
    <row r="18" spans="1:4" ht="18" customHeight="1">
      <c r="A18" s="79" t="s">
        <v>32</v>
      </c>
      <c r="B18" s="190" t="s">
        <v>7</v>
      </c>
      <c r="C18" s="124"/>
      <c r="D18" s="81"/>
    </row>
    <row r="19" spans="1:4" ht="18" customHeight="1">
      <c r="A19" s="79" t="s">
        <v>33</v>
      </c>
      <c r="B19" s="190" t="s">
        <v>126</v>
      </c>
      <c r="C19" s="124"/>
      <c r="D19" s="81"/>
    </row>
    <row r="20" spans="1:4" ht="18" customHeight="1">
      <c r="A20" s="79" t="s">
        <v>34</v>
      </c>
      <c r="B20" s="190" t="s">
        <v>127</v>
      </c>
      <c r="C20" s="124"/>
      <c r="D20" s="81"/>
    </row>
    <row r="21" spans="1:4" ht="18" customHeight="1">
      <c r="A21" s="79" t="s">
        <v>35</v>
      </c>
      <c r="B21" s="119"/>
      <c r="C21" s="80"/>
      <c r="D21" s="81"/>
    </row>
    <row r="22" spans="1:4" ht="18" customHeight="1">
      <c r="A22" s="79" t="s">
        <v>36</v>
      </c>
      <c r="B22" s="82"/>
      <c r="C22" s="80"/>
      <c r="D22" s="81"/>
    </row>
    <row r="23" spans="1:4" ht="18" customHeight="1">
      <c r="A23" s="79" t="s">
        <v>37</v>
      </c>
      <c r="B23" s="82"/>
      <c r="C23" s="80"/>
      <c r="D23" s="81"/>
    </row>
    <row r="24" spans="1:4" ht="18" customHeight="1">
      <c r="A24" s="79" t="s">
        <v>38</v>
      </c>
      <c r="B24" s="82"/>
      <c r="C24" s="80"/>
      <c r="D24" s="81"/>
    </row>
    <row r="25" spans="1:4" ht="18" customHeight="1">
      <c r="A25" s="79" t="s">
        <v>39</v>
      </c>
      <c r="B25" s="82"/>
      <c r="C25" s="80"/>
      <c r="D25" s="81"/>
    </row>
    <row r="26" spans="1:4" ht="18" customHeight="1">
      <c r="A26" s="79" t="s">
        <v>40</v>
      </c>
      <c r="B26" s="82"/>
      <c r="C26" s="80"/>
      <c r="D26" s="81"/>
    </row>
    <row r="27" spans="1:4" ht="18" customHeight="1">
      <c r="A27" s="79" t="s">
        <v>41</v>
      </c>
      <c r="B27" s="82"/>
      <c r="C27" s="80"/>
      <c r="D27" s="81"/>
    </row>
    <row r="28" spans="1:4" ht="18" customHeight="1">
      <c r="A28" s="79" t="s">
        <v>42</v>
      </c>
      <c r="B28" s="82"/>
      <c r="C28" s="80"/>
      <c r="D28" s="81"/>
    </row>
    <row r="29" spans="1:4" ht="18" customHeight="1" thickBot="1">
      <c r="A29" s="126" t="s">
        <v>43</v>
      </c>
      <c r="B29" s="83"/>
      <c r="C29" s="84"/>
      <c r="D29" s="85"/>
    </row>
    <row r="30" spans="1:4" ht="18" customHeight="1" thickBot="1">
      <c r="A30" s="27" t="s">
        <v>44</v>
      </c>
      <c r="B30" s="194" t="s">
        <v>53</v>
      </c>
      <c r="C30" s="195">
        <f>+C5+C6+C7+C8+C9+C16+C17+C18+C19+C20+C21+C22+C23+C24+C25+C26+C27+C28+C29</f>
        <v>8314167</v>
      </c>
      <c r="D30" s="196">
        <f>+D5+D6+D7+D8+D9+D16+D17+D18+D19+D20+D21+D22+D23+D24+D25+D26+D27+D28+D29</f>
        <v>8314167</v>
      </c>
    </row>
    <row r="31" spans="1:4" ht="8.25" customHeight="1">
      <c r="A31" s="86"/>
      <c r="B31" s="801"/>
      <c r="C31" s="801"/>
      <c r="D31" s="801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C1">
      <selection activeCell="P8" sqref="P1:Q16384"/>
    </sheetView>
  </sheetViews>
  <sheetFormatPr defaultColWidth="9.00390625" defaultRowHeight="12.75"/>
  <cols>
    <col min="1" max="1" width="4.875" style="102" customWidth="1"/>
    <col min="2" max="2" width="31.125" style="110" customWidth="1"/>
    <col min="3" max="4" width="9.00390625" style="110" customWidth="1"/>
    <col min="5" max="5" width="9.50390625" style="110" customWidth="1"/>
    <col min="6" max="6" width="8.875" style="110" customWidth="1"/>
    <col min="7" max="7" width="8.625" style="110" customWidth="1"/>
    <col min="8" max="8" width="8.875" style="110" customWidth="1"/>
    <col min="9" max="9" width="8.125" style="110" customWidth="1"/>
    <col min="10" max="14" width="9.50390625" style="110" customWidth="1"/>
    <col min="15" max="15" width="12.625" style="102" customWidth="1"/>
    <col min="16" max="16384" width="9.375" style="110" customWidth="1"/>
  </cols>
  <sheetData>
    <row r="1" spans="1:15" ht="31.5" customHeight="1">
      <c r="A1" s="809" t="s">
        <v>595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</row>
    <row r="2" ht="16.5" thickBot="1">
      <c r="O2" s="4" t="s">
        <v>54</v>
      </c>
    </row>
    <row r="3" spans="1:15" s="102" customFormat="1" ht="25.5" customHeight="1" thickBot="1">
      <c r="A3" s="99" t="s">
        <v>16</v>
      </c>
      <c r="B3" s="100" t="s">
        <v>62</v>
      </c>
      <c r="C3" s="100" t="s">
        <v>74</v>
      </c>
      <c r="D3" s="100" t="s">
        <v>75</v>
      </c>
      <c r="E3" s="100" t="s">
        <v>76</v>
      </c>
      <c r="F3" s="100" t="s">
        <v>77</v>
      </c>
      <c r="G3" s="100" t="s">
        <v>78</v>
      </c>
      <c r="H3" s="100" t="s">
        <v>79</v>
      </c>
      <c r="I3" s="100" t="s">
        <v>80</v>
      </c>
      <c r="J3" s="100" t="s">
        <v>81</v>
      </c>
      <c r="K3" s="100" t="s">
        <v>82</v>
      </c>
      <c r="L3" s="100" t="s">
        <v>83</v>
      </c>
      <c r="M3" s="100" t="s">
        <v>84</v>
      </c>
      <c r="N3" s="100" t="s">
        <v>85</v>
      </c>
      <c r="O3" s="101" t="s">
        <v>53</v>
      </c>
    </row>
    <row r="4" spans="1:15" s="104" customFormat="1" ht="15" customHeight="1" thickBot="1">
      <c r="A4" s="103" t="s">
        <v>18</v>
      </c>
      <c r="B4" s="803" t="s">
        <v>56</v>
      </c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5"/>
    </row>
    <row r="5" spans="1:15" s="104" customFormat="1" ht="15.75">
      <c r="A5" s="105" t="s">
        <v>19</v>
      </c>
      <c r="B5" s="698" t="s">
        <v>417</v>
      </c>
      <c r="C5" s="699">
        <v>25369396</v>
      </c>
      <c r="D5" s="699">
        <v>25369396</v>
      </c>
      <c r="E5" s="699">
        <v>25369396</v>
      </c>
      <c r="F5" s="699">
        <v>25369396</v>
      </c>
      <c r="G5" s="699">
        <v>25369396</v>
      </c>
      <c r="H5" s="699">
        <v>25369396</v>
      </c>
      <c r="I5" s="699">
        <v>25369396</v>
      </c>
      <c r="J5" s="699">
        <v>25369396</v>
      </c>
      <c r="K5" s="699">
        <v>25369396</v>
      </c>
      <c r="L5" s="699">
        <v>25369396</v>
      </c>
      <c r="M5" s="699">
        <v>25369396</v>
      </c>
      <c r="N5" s="699">
        <v>25369395</v>
      </c>
      <c r="O5" s="700">
        <f aca="true" t="shared" si="0" ref="O5:O26">SUM(C5:N5)</f>
        <v>304432751</v>
      </c>
    </row>
    <row r="6" spans="1:15" s="107" customFormat="1" ht="15.75">
      <c r="A6" s="106" t="s">
        <v>20</v>
      </c>
      <c r="B6" s="701" t="s">
        <v>452</v>
      </c>
      <c r="C6" s="702">
        <v>23325369</v>
      </c>
      <c r="D6" s="702">
        <v>23325369</v>
      </c>
      <c r="E6" s="702">
        <v>23325369</v>
      </c>
      <c r="F6" s="702">
        <v>30959850</v>
      </c>
      <c r="G6" s="702">
        <v>23325369</v>
      </c>
      <c r="H6" s="702">
        <v>23325369</v>
      </c>
      <c r="I6" s="702">
        <v>23325369</v>
      </c>
      <c r="J6" s="702">
        <v>23325369</v>
      </c>
      <c r="K6" s="702">
        <v>23325369</v>
      </c>
      <c r="L6" s="702">
        <v>23325369</v>
      </c>
      <c r="M6" s="702">
        <v>23325369</v>
      </c>
      <c r="N6" s="702">
        <v>23325368</v>
      </c>
      <c r="O6" s="703">
        <f t="shared" si="0"/>
        <v>287538908</v>
      </c>
    </row>
    <row r="7" spans="1:15" s="107" customFormat="1" ht="21">
      <c r="A7" s="106" t="s">
        <v>21</v>
      </c>
      <c r="B7" s="704" t="s">
        <v>453</v>
      </c>
      <c r="C7" s="705"/>
      <c r="D7" s="705"/>
      <c r="E7" s="705"/>
      <c r="F7" s="705"/>
      <c r="G7" s="705">
        <v>25000000</v>
      </c>
      <c r="H7" s="705">
        <v>25000000</v>
      </c>
      <c r="I7" s="705"/>
      <c r="J7" s="705"/>
      <c r="K7" s="705"/>
      <c r="L7" s="705"/>
      <c r="M7" s="705"/>
      <c r="N7" s="705"/>
      <c r="O7" s="706">
        <f t="shared" si="0"/>
        <v>50000000</v>
      </c>
    </row>
    <row r="8" spans="1:15" s="107" customFormat="1" ht="13.5" customHeight="1">
      <c r="A8" s="106" t="s">
        <v>22</v>
      </c>
      <c r="B8" s="707" t="s">
        <v>177</v>
      </c>
      <c r="C8" s="702">
        <v>1729765</v>
      </c>
      <c r="D8" s="702">
        <v>1729765</v>
      </c>
      <c r="E8" s="702">
        <v>1729765</v>
      </c>
      <c r="F8" s="702">
        <v>1729765</v>
      </c>
      <c r="G8" s="702">
        <v>1729765</v>
      </c>
      <c r="H8" s="702">
        <v>1729765</v>
      </c>
      <c r="I8" s="702">
        <v>1729765</v>
      </c>
      <c r="J8" s="702">
        <v>1729765</v>
      </c>
      <c r="K8" s="702">
        <v>1729765</v>
      </c>
      <c r="L8" s="702">
        <v>1729765</v>
      </c>
      <c r="M8" s="702">
        <v>1729765</v>
      </c>
      <c r="N8" s="702">
        <v>1729761</v>
      </c>
      <c r="O8" s="703">
        <f t="shared" si="0"/>
        <v>20757176</v>
      </c>
    </row>
    <row r="9" spans="1:15" s="107" customFormat="1" ht="13.5" customHeight="1">
      <c r="A9" s="106" t="s">
        <v>23</v>
      </c>
      <c r="B9" s="707" t="s">
        <v>454</v>
      </c>
      <c r="C9" s="702">
        <v>2190755</v>
      </c>
      <c r="D9" s="702">
        <v>2190755</v>
      </c>
      <c r="E9" s="702">
        <v>2190755</v>
      </c>
      <c r="F9" s="702">
        <v>2190755</v>
      </c>
      <c r="G9" s="702">
        <v>2190755</v>
      </c>
      <c r="H9" s="702">
        <v>2190755</v>
      </c>
      <c r="I9" s="702">
        <v>2190755</v>
      </c>
      <c r="J9" s="702">
        <v>2190755</v>
      </c>
      <c r="K9" s="702">
        <v>2190755</v>
      </c>
      <c r="L9" s="702">
        <v>2190755</v>
      </c>
      <c r="M9" s="702">
        <v>2190755</v>
      </c>
      <c r="N9" s="702">
        <v>2190760</v>
      </c>
      <c r="O9" s="703">
        <f t="shared" si="0"/>
        <v>26289065</v>
      </c>
    </row>
    <row r="10" spans="1:15" s="107" customFormat="1" ht="13.5" customHeight="1">
      <c r="A10" s="106" t="s">
        <v>24</v>
      </c>
      <c r="B10" s="707" t="s">
        <v>419</v>
      </c>
      <c r="C10" s="702">
        <v>3000</v>
      </c>
      <c r="D10" s="702">
        <v>3000</v>
      </c>
      <c r="E10" s="702">
        <v>3000</v>
      </c>
      <c r="F10" s="702">
        <v>3000</v>
      </c>
      <c r="G10" s="702">
        <v>3000</v>
      </c>
      <c r="H10" s="702">
        <v>3000</v>
      </c>
      <c r="I10" s="702">
        <v>3000</v>
      </c>
      <c r="J10" s="702">
        <v>3000</v>
      </c>
      <c r="K10" s="702">
        <v>3000</v>
      </c>
      <c r="L10" s="702">
        <v>3000</v>
      </c>
      <c r="M10" s="702">
        <v>3000</v>
      </c>
      <c r="N10" s="702">
        <v>3000</v>
      </c>
      <c r="O10" s="703">
        <f t="shared" si="0"/>
        <v>36000</v>
      </c>
    </row>
    <row r="11" spans="1:15" s="107" customFormat="1" ht="13.5" customHeight="1">
      <c r="A11" s="106" t="s">
        <v>25</v>
      </c>
      <c r="B11" s="707" t="s">
        <v>532</v>
      </c>
      <c r="C11" s="702">
        <v>1452417</v>
      </c>
      <c r="D11" s="702">
        <v>1452417</v>
      </c>
      <c r="E11" s="702">
        <v>1452417</v>
      </c>
      <c r="F11" s="702">
        <v>1452417</v>
      </c>
      <c r="G11" s="702">
        <v>1452417</v>
      </c>
      <c r="H11" s="702">
        <v>1452417</v>
      </c>
      <c r="I11" s="702">
        <v>1452417</v>
      </c>
      <c r="J11" s="702">
        <v>1452417</v>
      </c>
      <c r="K11" s="702">
        <v>1452417</v>
      </c>
      <c r="L11" s="702">
        <v>1452417</v>
      </c>
      <c r="M11" s="702">
        <v>1452417</v>
      </c>
      <c r="N11" s="702">
        <v>1452415</v>
      </c>
      <c r="O11" s="703">
        <f t="shared" si="0"/>
        <v>17429002</v>
      </c>
    </row>
    <row r="12" spans="1:15" s="107" customFormat="1" ht="15.75">
      <c r="A12" s="106" t="s">
        <v>26</v>
      </c>
      <c r="B12" s="701" t="s">
        <v>450</v>
      </c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3">
        <f t="shared" si="0"/>
        <v>0</v>
      </c>
    </row>
    <row r="13" spans="1:15" s="107" customFormat="1" ht="13.5" customHeight="1" thickBot="1">
      <c r="A13" s="106" t="s">
        <v>27</v>
      </c>
      <c r="B13" s="707" t="s">
        <v>10</v>
      </c>
      <c r="C13" s="702">
        <v>15889334</v>
      </c>
      <c r="D13" s="702">
        <v>15889334</v>
      </c>
      <c r="E13" s="702">
        <v>15889334</v>
      </c>
      <c r="F13" s="702">
        <v>15889334</v>
      </c>
      <c r="G13" s="702">
        <v>15889334</v>
      </c>
      <c r="H13" s="702">
        <v>15889334</v>
      </c>
      <c r="I13" s="702">
        <v>15889334</v>
      </c>
      <c r="J13" s="702">
        <v>15889334</v>
      </c>
      <c r="K13" s="702">
        <v>15889334</v>
      </c>
      <c r="L13" s="702">
        <v>15889334</v>
      </c>
      <c r="M13" s="702">
        <v>15889334</v>
      </c>
      <c r="N13" s="702">
        <v>15889334</v>
      </c>
      <c r="O13" s="703">
        <f t="shared" si="0"/>
        <v>190672008</v>
      </c>
    </row>
    <row r="14" spans="1:15" s="104" customFormat="1" ht="15.75" customHeight="1" thickBot="1">
      <c r="A14" s="103" t="s">
        <v>28</v>
      </c>
      <c r="B14" s="708" t="s">
        <v>112</v>
      </c>
      <c r="C14" s="709">
        <f aca="true" t="shared" si="1" ref="C14:N14">SUM(C5:C13)</f>
        <v>69960036</v>
      </c>
      <c r="D14" s="709">
        <f t="shared" si="1"/>
        <v>69960036</v>
      </c>
      <c r="E14" s="709">
        <f t="shared" si="1"/>
        <v>69960036</v>
      </c>
      <c r="F14" s="709">
        <f t="shared" si="1"/>
        <v>77594517</v>
      </c>
      <c r="G14" s="709">
        <f t="shared" si="1"/>
        <v>94960036</v>
      </c>
      <c r="H14" s="709">
        <f t="shared" si="1"/>
        <v>94960036</v>
      </c>
      <c r="I14" s="709">
        <f t="shared" si="1"/>
        <v>69960036</v>
      </c>
      <c r="J14" s="709">
        <f t="shared" si="1"/>
        <v>69960036</v>
      </c>
      <c r="K14" s="709">
        <f t="shared" si="1"/>
        <v>69960036</v>
      </c>
      <c r="L14" s="709">
        <f t="shared" si="1"/>
        <v>69960036</v>
      </c>
      <c r="M14" s="709">
        <f t="shared" si="1"/>
        <v>69960036</v>
      </c>
      <c r="N14" s="709">
        <f t="shared" si="1"/>
        <v>69960033</v>
      </c>
      <c r="O14" s="710">
        <f>SUM(C14:N14)</f>
        <v>897154910</v>
      </c>
    </row>
    <row r="15" spans="1:15" s="104" customFormat="1" ht="15" customHeight="1" thickBot="1">
      <c r="A15" s="103" t="s">
        <v>29</v>
      </c>
      <c r="B15" s="806" t="s">
        <v>58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8"/>
    </row>
    <row r="16" spans="1:15" s="107" customFormat="1" ht="13.5" customHeight="1">
      <c r="A16" s="108" t="s">
        <v>30</v>
      </c>
      <c r="B16" s="711" t="s">
        <v>63</v>
      </c>
      <c r="C16" s="705">
        <v>31147875</v>
      </c>
      <c r="D16" s="705">
        <v>31147875</v>
      </c>
      <c r="E16" s="705">
        <v>31147875</v>
      </c>
      <c r="F16" s="705">
        <v>31147875</v>
      </c>
      <c r="G16" s="705">
        <v>31147875</v>
      </c>
      <c r="H16" s="705">
        <v>31147875</v>
      </c>
      <c r="I16" s="705">
        <v>31147875</v>
      </c>
      <c r="J16" s="705">
        <v>31147875</v>
      </c>
      <c r="K16" s="705">
        <v>31147875</v>
      </c>
      <c r="L16" s="705">
        <v>31147875</v>
      </c>
      <c r="M16" s="705">
        <v>31147875</v>
      </c>
      <c r="N16" s="705">
        <v>31147873</v>
      </c>
      <c r="O16" s="706">
        <f t="shared" si="0"/>
        <v>373774498</v>
      </c>
    </row>
    <row r="17" spans="1:15" s="107" customFormat="1" ht="27" customHeight="1">
      <c r="A17" s="106" t="s">
        <v>31</v>
      </c>
      <c r="B17" s="701" t="s">
        <v>186</v>
      </c>
      <c r="C17" s="702">
        <v>5650319</v>
      </c>
      <c r="D17" s="702">
        <v>5650319</v>
      </c>
      <c r="E17" s="702">
        <v>5650319</v>
      </c>
      <c r="F17" s="702">
        <v>5650319</v>
      </c>
      <c r="G17" s="702">
        <v>5650319</v>
      </c>
      <c r="H17" s="702">
        <v>5650319</v>
      </c>
      <c r="I17" s="702">
        <v>5650319</v>
      </c>
      <c r="J17" s="702">
        <v>5650319</v>
      </c>
      <c r="K17" s="702">
        <v>5650319</v>
      </c>
      <c r="L17" s="702">
        <v>5650319</v>
      </c>
      <c r="M17" s="702">
        <v>5650319</v>
      </c>
      <c r="N17" s="702">
        <v>5650317</v>
      </c>
      <c r="O17" s="703">
        <f t="shared" si="0"/>
        <v>67803826</v>
      </c>
    </row>
    <row r="18" spans="1:15" s="107" customFormat="1" ht="13.5" customHeight="1">
      <c r="A18" s="106" t="s">
        <v>32</v>
      </c>
      <c r="B18" s="707" t="s">
        <v>144</v>
      </c>
      <c r="C18" s="702">
        <v>11336850</v>
      </c>
      <c r="D18" s="702">
        <v>11336850</v>
      </c>
      <c r="E18" s="702">
        <v>11336850</v>
      </c>
      <c r="F18" s="702">
        <v>11336850</v>
      </c>
      <c r="G18" s="702">
        <v>11336850</v>
      </c>
      <c r="H18" s="702">
        <v>11336850</v>
      </c>
      <c r="I18" s="702">
        <v>11336850</v>
      </c>
      <c r="J18" s="702">
        <v>11336850</v>
      </c>
      <c r="K18" s="702">
        <v>11336850</v>
      </c>
      <c r="L18" s="702">
        <v>11336850</v>
      </c>
      <c r="M18" s="702">
        <v>11336850</v>
      </c>
      <c r="N18" s="702">
        <v>11336846</v>
      </c>
      <c r="O18" s="703">
        <f t="shared" si="0"/>
        <v>136042196</v>
      </c>
    </row>
    <row r="19" spans="1:15" s="107" customFormat="1" ht="13.5" customHeight="1">
      <c r="A19" s="106" t="s">
        <v>33</v>
      </c>
      <c r="B19" s="707" t="s">
        <v>530</v>
      </c>
      <c r="C19" s="702">
        <v>250000</v>
      </c>
      <c r="D19" s="702">
        <v>250000</v>
      </c>
      <c r="E19" s="702">
        <v>250000</v>
      </c>
      <c r="F19" s="702">
        <v>250000</v>
      </c>
      <c r="G19" s="702">
        <v>250000</v>
      </c>
      <c r="H19" s="702">
        <v>250000</v>
      </c>
      <c r="I19" s="702">
        <v>250000</v>
      </c>
      <c r="J19" s="702">
        <v>250000</v>
      </c>
      <c r="K19" s="702">
        <v>250000</v>
      </c>
      <c r="L19" s="702">
        <v>250000</v>
      </c>
      <c r="M19" s="702">
        <v>250000</v>
      </c>
      <c r="N19" s="702">
        <v>250000</v>
      </c>
      <c r="O19" s="703">
        <f t="shared" si="0"/>
        <v>3000000</v>
      </c>
    </row>
    <row r="20" spans="1:15" s="107" customFormat="1" ht="13.5" customHeight="1">
      <c r="A20" s="106" t="s">
        <v>34</v>
      </c>
      <c r="B20" s="707" t="s">
        <v>187</v>
      </c>
      <c r="C20" s="702">
        <v>2519991</v>
      </c>
      <c r="D20" s="702">
        <v>2519991</v>
      </c>
      <c r="E20" s="702">
        <v>2519991</v>
      </c>
      <c r="F20" s="702">
        <v>2519991</v>
      </c>
      <c r="G20" s="702">
        <v>2519991</v>
      </c>
      <c r="H20" s="702">
        <v>2519991</v>
      </c>
      <c r="I20" s="702">
        <v>2519991</v>
      </c>
      <c r="J20" s="702">
        <v>2519991</v>
      </c>
      <c r="K20" s="702">
        <v>2519991</v>
      </c>
      <c r="L20" s="702">
        <v>2519991</v>
      </c>
      <c r="M20" s="702">
        <v>2519991</v>
      </c>
      <c r="N20" s="702">
        <v>2519990</v>
      </c>
      <c r="O20" s="703">
        <f t="shared" si="0"/>
        <v>30239891</v>
      </c>
    </row>
    <row r="21" spans="1:15" s="107" customFormat="1" ht="13.5" customHeight="1">
      <c r="A21" s="106" t="s">
        <v>35</v>
      </c>
      <c r="B21" s="707" t="s">
        <v>11</v>
      </c>
      <c r="C21" s="702">
        <v>2310855</v>
      </c>
      <c r="D21" s="702">
        <v>2310855</v>
      </c>
      <c r="E21" s="702">
        <v>2310855</v>
      </c>
      <c r="F21" s="702">
        <v>2310855</v>
      </c>
      <c r="G21" s="702">
        <v>2310855</v>
      </c>
      <c r="H21" s="702">
        <v>2310855</v>
      </c>
      <c r="I21" s="702">
        <v>2310855</v>
      </c>
      <c r="J21" s="702">
        <v>2310855</v>
      </c>
      <c r="K21" s="702">
        <v>2310855</v>
      </c>
      <c r="L21" s="702">
        <v>2310855</v>
      </c>
      <c r="M21" s="702">
        <v>2310855</v>
      </c>
      <c r="N21" s="702">
        <v>2310855</v>
      </c>
      <c r="O21" s="703">
        <f t="shared" si="0"/>
        <v>27730260</v>
      </c>
    </row>
    <row r="22" spans="1:15" s="107" customFormat="1" ht="13.5" customHeight="1">
      <c r="A22" s="106" t="s">
        <v>36</v>
      </c>
      <c r="B22" s="707" t="s">
        <v>233</v>
      </c>
      <c r="C22" s="702"/>
      <c r="D22" s="702"/>
      <c r="E22" s="702"/>
      <c r="F22" s="702">
        <v>7634481</v>
      </c>
      <c r="G22" s="702">
        <v>25000000</v>
      </c>
      <c r="H22" s="702">
        <v>25000000</v>
      </c>
      <c r="I22" s="702"/>
      <c r="J22" s="702"/>
      <c r="K22" s="702"/>
      <c r="L22" s="702"/>
      <c r="M22" s="702"/>
      <c r="N22" s="702"/>
      <c r="O22" s="703">
        <f t="shared" si="0"/>
        <v>57634481</v>
      </c>
    </row>
    <row r="23" spans="1:15" s="107" customFormat="1" ht="15.75">
      <c r="A23" s="106" t="s">
        <v>37</v>
      </c>
      <c r="B23" s="701" t="s">
        <v>190</v>
      </c>
      <c r="C23" s="702"/>
      <c r="D23" s="702"/>
      <c r="E23" s="702"/>
      <c r="F23" s="702"/>
      <c r="G23" s="702"/>
      <c r="H23" s="702"/>
      <c r="I23" s="702"/>
      <c r="J23" s="702"/>
      <c r="K23" s="702"/>
      <c r="L23" s="702"/>
      <c r="M23" s="702"/>
      <c r="N23" s="702"/>
      <c r="O23" s="703"/>
    </row>
    <row r="24" spans="1:15" s="107" customFormat="1" ht="13.5" customHeight="1">
      <c r="A24" s="106" t="s">
        <v>38</v>
      </c>
      <c r="B24" s="707" t="s">
        <v>236</v>
      </c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2"/>
      <c r="O24" s="703">
        <f t="shared" si="0"/>
        <v>0</v>
      </c>
    </row>
    <row r="25" spans="1:15" s="107" customFormat="1" ht="13.5" customHeight="1" thickBot="1">
      <c r="A25" s="106" t="s">
        <v>39</v>
      </c>
      <c r="B25" s="707" t="s">
        <v>12</v>
      </c>
      <c r="C25" s="702">
        <v>16744146</v>
      </c>
      <c r="D25" s="702">
        <v>16744146</v>
      </c>
      <c r="E25" s="702">
        <v>16744146</v>
      </c>
      <c r="F25" s="702">
        <v>16744146</v>
      </c>
      <c r="G25" s="702">
        <v>16744146</v>
      </c>
      <c r="H25" s="702">
        <v>16744146</v>
      </c>
      <c r="I25" s="702">
        <v>16744146</v>
      </c>
      <c r="J25" s="702">
        <v>16744146</v>
      </c>
      <c r="K25" s="702">
        <v>16744146</v>
      </c>
      <c r="L25" s="702">
        <v>16744146</v>
      </c>
      <c r="M25" s="702">
        <v>16744146</v>
      </c>
      <c r="N25" s="702">
        <v>16744152</v>
      </c>
      <c r="O25" s="703">
        <f t="shared" si="0"/>
        <v>200929758</v>
      </c>
    </row>
    <row r="26" spans="1:15" s="104" customFormat="1" ht="15.75" customHeight="1" thickBot="1">
      <c r="A26" s="109" t="s">
        <v>39</v>
      </c>
      <c r="B26" s="708" t="s">
        <v>113</v>
      </c>
      <c r="C26" s="709">
        <f aca="true" t="shared" si="2" ref="C26:N26">SUM(C16:C25)</f>
        <v>69960036</v>
      </c>
      <c r="D26" s="709">
        <f t="shared" si="2"/>
        <v>69960036</v>
      </c>
      <c r="E26" s="709">
        <f t="shared" si="2"/>
        <v>69960036</v>
      </c>
      <c r="F26" s="709">
        <f t="shared" si="2"/>
        <v>77594517</v>
      </c>
      <c r="G26" s="709">
        <f t="shared" si="2"/>
        <v>94960036</v>
      </c>
      <c r="H26" s="709">
        <f t="shared" si="2"/>
        <v>94960036</v>
      </c>
      <c r="I26" s="709">
        <f t="shared" si="2"/>
        <v>69960036</v>
      </c>
      <c r="J26" s="709">
        <f t="shared" si="2"/>
        <v>69960036</v>
      </c>
      <c r="K26" s="709">
        <f t="shared" si="2"/>
        <v>69960036</v>
      </c>
      <c r="L26" s="709">
        <f t="shared" si="2"/>
        <v>69960036</v>
      </c>
      <c r="M26" s="709">
        <f t="shared" si="2"/>
        <v>69960036</v>
      </c>
      <c r="N26" s="709">
        <f t="shared" si="2"/>
        <v>69960033</v>
      </c>
      <c r="O26" s="710">
        <f t="shared" si="0"/>
        <v>897154910</v>
      </c>
    </row>
    <row r="27" spans="1:15" ht="16.5" thickBot="1">
      <c r="A27" s="109" t="s">
        <v>40</v>
      </c>
      <c r="B27" s="712" t="s">
        <v>114</v>
      </c>
      <c r="C27" s="713">
        <f aca="true" t="shared" si="3" ref="C27:O27">C14-C26</f>
        <v>0</v>
      </c>
      <c r="D27" s="713">
        <f t="shared" si="3"/>
        <v>0</v>
      </c>
      <c r="E27" s="713">
        <f t="shared" si="3"/>
        <v>0</v>
      </c>
      <c r="F27" s="713">
        <f t="shared" si="3"/>
        <v>0</v>
      </c>
      <c r="G27" s="713">
        <f t="shared" si="3"/>
        <v>0</v>
      </c>
      <c r="H27" s="713">
        <f t="shared" si="3"/>
        <v>0</v>
      </c>
      <c r="I27" s="713">
        <f t="shared" si="3"/>
        <v>0</v>
      </c>
      <c r="J27" s="713">
        <f t="shared" si="3"/>
        <v>0</v>
      </c>
      <c r="K27" s="713">
        <f t="shared" si="3"/>
        <v>0</v>
      </c>
      <c r="L27" s="713">
        <f t="shared" si="3"/>
        <v>0</v>
      </c>
      <c r="M27" s="713">
        <f t="shared" si="3"/>
        <v>0</v>
      </c>
      <c r="N27" s="713">
        <f t="shared" si="3"/>
        <v>0</v>
      </c>
      <c r="O27" s="714">
        <f t="shared" si="3"/>
        <v>0</v>
      </c>
    </row>
    <row r="28" ht="15.75">
      <c r="A28" s="111"/>
    </row>
    <row r="29" spans="2:15" ht="15.75">
      <c r="B29" s="112"/>
      <c r="C29" s="113"/>
      <c r="D29" s="113"/>
      <c r="O29" s="110"/>
    </row>
    <row r="30" ht="15.75">
      <c r="O30" s="110"/>
    </row>
    <row r="31" ht="15.75">
      <c r="O31" s="110"/>
    </row>
    <row r="32" ht="15.75">
      <c r="O32" s="110"/>
    </row>
    <row r="33" ht="15.75">
      <c r="O33" s="110"/>
    </row>
    <row r="34" ht="15.75">
      <c r="O34" s="110"/>
    </row>
    <row r="35" ht="15.75">
      <c r="O35" s="110"/>
    </row>
    <row r="36" ht="15.75">
      <c r="O36" s="110"/>
    </row>
    <row r="37" ht="15.75">
      <c r="O37" s="110"/>
    </row>
    <row r="38" ht="15.75">
      <c r="O38" s="110"/>
    </row>
    <row r="39" ht="15.75">
      <c r="O39" s="110"/>
    </row>
    <row r="40" ht="15.75">
      <c r="O40" s="110"/>
    </row>
    <row r="41" ht="15.75">
      <c r="O41" s="110"/>
    </row>
    <row r="42" ht="15.75">
      <c r="O42" s="110"/>
    </row>
    <row r="43" ht="15.75">
      <c r="O43" s="110"/>
    </row>
    <row r="44" ht="15.75">
      <c r="O44" s="110"/>
    </row>
    <row r="45" ht="15.75">
      <c r="O45" s="110"/>
    </row>
    <row r="46" ht="15.75">
      <c r="O46" s="110"/>
    </row>
    <row r="47" ht="15.75">
      <c r="O47" s="110"/>
    </row>
    <row r="48" ht="15.75">
      <c r="O48" s="110"/>
    </row>
    <row r="49" ht="15.75">
      <c r="O49" s="110"/>
    </row>
    <row r="50" ht="15.75">
      <c r="O50" s="110"/>
    </row>
    <row r="51" ht="15.75">
      <c r="O51" s="110"/>
    </row>
    <row r="52" ht="15.75">
      <c r="O52" s="110"/>
    </row>
    <row r="53" ht="15.75">
      <c r="O53" s="110"/>
    </row>
    <row r="54" ht="15.75">
      <c r="O54" s="110"/>
    </row>
    <row r="55" ht="15.75">
      <c r="O55" s="110"/>
    </row>
    <row r="56" ht="15.75">
      <c r="O56" s="110"/>
    </row>
    <row r="57" ht="15.75">
      <c r="O57" s="110"/>
    </row>
    <row r="58" ht="15.75">
      <c r="O58" s="110"/>
    </row>
    <row r="59" ht="15.75">
      <c r="O59" s="110"/>
    </row>
    <row r="60" ht="15.75">
      <c r="O60" s="110"/>
    </row>
    <row r="61" ht="15.75">
      <c r="O61" s="110"/>
    </row>
    <row r="62" ht="15.75">
      <c r="O62" s="110"/>
    </row>
    <row r="63" ht="15.75">
      <c r="O63" s="110"/>
    </row>
    <row r="64" ht="15.75">
      <c r="O64" s="110"/>
    </row>
    <row r="65" ht="15.75">
      <c r="O65" s="110"/>
    </row>
    <row r="66" ht="15.75">
      <c r="O66" s="110"/>
    </row>
    <row r="67" ht="15.75">
      <c r="O67" s="110"/>
    </row>
    <row r="68" ht="15.75">
      <c r="O68" s="110"/>
    </row>
    <row r="69" ht="15.75">
      <c r="O69" s="110"/>
    </row>
    <row r="70" ht="15.75">
      <c r="O70" s="110"/>
    </row>
    <row r="71" ht="15.75">
      <c r="O71" s="110"/>
    </row>
    <row r="72" ht="15.75">
      <c r="O72" s="110"/>
    </row>
    <row r="73" ht="15.75">
      <c r="O73" s="110"/>
    </row>
    <row r="74" ht="15.75">
      <c r="O74" s="110"/>
    </row>
    <row r="75" ht="15.75">
      <c r="O75" s="110"/>
    </row>
    <row r="76" ht="15.75">
      <c r="O76" s="110"/>
    </row>
    <row r="77" ht="15.75">
      <c r="O77" s="110"/>
    </row>
    <row r="78" ht="15.75">
      <c r="O78" s="110"/>
    </row>
    <row r="79" ht="15.75">
      <c r="O79" s="110"/>
    </row>
    <row r="80" ht="15.75">
      <c r="O80" s="110"/>
    </row>
    <row r="81" ht="15.75">
      <c r="O81" s="110"/>
    </row>
    <row r="82" ht="15.75">
      <c r="O82" s="11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31"/>
  <sheetViews>
    <sheetView workbookViewId="0" topLeftCell="A1">
      <selection activeCell="C9" sqref="C1:E16384"/>
    </sheetView>
  </sheetViews>
  <sheetFormatPr defaultColWidth="9.00390625" defaultRowHeight="12.75"/>
  <cols>
    <col min="1" max="1" width="88.625" style="35" customWidth="1"/>
    <col min="2" max="2" width="27.875" style="35" customWidth="1"/>
    <col min="3" max="16384" width="9.375" style="35" customWidth="1"/>
  </cols>
  <sheetData>
    <row r="1" spans="1:2" ht="47.25" customHeight="1">
      <c r="A1" s="811" t="s">
        <v>597</v>
      </c>
      <c r="B1" s="811"/>
    </row>
    <row r="2" spans="1:2" ht="22.5" customHeight="1" thickBot="1">
      <c r="A2" s="321"/>
      <c r="B2" s="322" t="s">
        <v>13</v>
      </c>
    </row>
    <row r="3" spans="1:2" s="36" customFormat="1" ht="24" customHeight="1" thickBot="1">
      <c r="A3" s="259" t="s">
        <v>52</v>
      </c>
      <c r="B3" s="320" t="s">
        <v>596</v>
      </c>
    </row>
    <row r="4" spans="1:2" s="37" customFormat="1" ht="13.5" thickBot="1">
      <c r="A4" s="176">
        <v>1</v>
      </c>
      <c r="B4" s="177">
        <v>2</v>
      </c>
    </row>
    <row r="5" spans="1:2" ht="12.75">
      <c r="A5" s="114" t="s">
        <v>534</v>
      </c>
      <c r="B5" s="348">
        <v>79279800</v>
      </c>
    </row>
    <row r="6" spans="1:2" ht="12.75" customHeight="1">
      <c r="A6" s="115" t="s">
        <v>535</v>
      </c>
      <c r="B6" s="348">
        <v>5358690</v>
      </c>
    </row>
    <row r="7" spans="1:2" ht="12.75">
      <c r="A7" s="115" t="s">
        <v>536</v>
      </c>
      <c r="B7" s="348">
        <v>6208000</v>
      </c>
    </row>
    <row r="8" spans="1:2" ht="12.75">
      <c r="A8" s="115" t="s">
        <v>537</v>
      </c>
      <c r="B8" s="348">
        <v>600093</v>
      </c>
    </row>
    <row r="9" spans="1:2" ht="12.75">
      <c r="A9" s="115" t="s">
        <v>538</v>
      </c>
      <c r="B9" s="348">
        <v>2406200</v>
      </c>
    </row>
    <row r="10" spans="1:2" ht="12.75">
      <c r="A10" s="115" t="s">
        <v>598</v>
      </c>
      <c r="B10" s="348">
        <v>7125300</v>
      </c>
    </row>
    <row r="11" spans="1:2" ht="12.75">
      <c r="A11" s="115" t="s">
        <v>599</v>
      </c>
      <c r="B11" s="348">
        <v>36352110</v>
      </c>
    </row>
    <row r="12" spans="1:2" ht="12.75">
      <c r="A12" s="115" t="s">
        <v>539</v>
      </c>
      <c r="B12" s="348">
        <v>20859533</v>
      </c>
    </row>
    <row r="13" spans="1:2" ht="22.5">
      <c r="A13" s="115" t="s">
        <v>540</v>
      </c>
      <c r="B13" s="348">
        <v>4800000</v>
      </c>
    </row>
    <row r="14" spans="1:2" ht="12.75">
      <c r="A14" s="115" t="s">
        <v>541</v>
      </c>
      <c r="B14" s="348">
        <v>9237793</v>
      </c>
    </row>
    <row r="15" spans="1:2" ht="22.5">
      <c r="A15" s="115" t="s">
        <v>542</v>
      </c>
      <c r="B15" s="348">
        <v>2400000</v>
      </c>
    </row>
    <row r="16" spans="1:2" ht="12.75">
      <c r="A16" s="115" t="s">
        <v>543</v>
      </c>
      <c r="B16" s="348">
        <v>236840</v>
      </c>
    </row>
    <row r="17" spans="1:2" ht="12.75">
      <c r="A17" s="115" t="s">
        <v>544</v>
      </c>
      <c r="B17" s="348">
        <v>4248400</v>
      </c>
    </row>
    <row r="18" spans="1:2" ht="12.75">
      <c r="A18" s="115" t="s">
        <v>545</v>
      </c>
      <c r="B18" s="348">
        <v>1851867</v>
      </c>
    </row>
    <row r="19" spans="1:2" ht="12.75">
      <c r="A19" s="115" t="s">
        <v>546</v>
      </c>
      <c r="B19" s="348">
        <v>32474000</v>
      </c>
    </row>
    <row r="20" spans="1:2" ht="12.75">
      <c r="A20" s="115" t="s">
        <v>547</v>
      </c>
      <c r="B20" s="348">
        <v>5400000</v>
      </c>
    </row>
    <row r="21" spans="1:2" ht="12.75">
      <c r="A21" s="115" t="s">
        <v>548</v>
      </c>
      <c r="B21" s="348">
        <v>1976400</v>
      </c>
    </row>
    <row r="22" spans="1:2" ht="12.75">
      <c r="A22" s="115" t="s">
        <v>549</v>
      </c>
      <c r="B22" s="348">
        <v>2594025</v>
      </c>
    </row>
    <row r="23" spans="1:2" ht="12.75">
      <c r="A23" s="115" t="s">
        <v>550</v>
      </c>
      <c r="B23" s="348">
        <v>4891590</v>
      </c>
    </row>
    <row r="24" spans="1:2" ht="12.75">
      <c r="A24" s="115" t="s">
        <v>551</v>
      </c>
      <c r="B24" s="348"/>
    </row>
    <row r="25" spans="1:2" ht="12.75">
      <c r="A25" s="115" t="s">
        <v>552</v>
      </c>
      <c r="B25" s="348">
        <v>12076800</v>
      </c>
    </row>
    <row r="26" spans="1:2" ht="12.75">
      <c r="A26" s="115" t="s">
        <v>553</v>
      </c>
      <c r="B26" s="348">
        <v>20459617</v>
      </c>
    </row>
    <row r="27" spans="1:2" ht="12.75">
      <c r="A27" s="115" t="s">
        <v>554</v>
      </c>
      <c r="B27" s="348">
        <v>6324720</v>
      </c>
    </row>
    <row r="28" spans="1:2" ht="12.75">
      <c r="A28" s="115" t="s">
        <v>555</v>
      </c>
      <c r="B28" s="348"/>
    </row>
    <row r="29" spans="1:2" ht="12.75">
      <c r="A29" s="115" t="s">
        <v>556</v>
      </c>
      <c r="B29" s="348">
        <v>3008460</v>
      </c>
    </row>
    <row r="30" spans="1:2" ht="13.5" thickBot="1">
      <c r="A30" s="116"/>
      <c r="B30" s="348"/>
    </row>
    <row r="31" spans="1:2" s="39" customFormat="1" ht="19.5" customHeight="1" thickBot="1">
      <c r="A31" s="25" t="s">
        <v>53</v>
      </c>
      <c r="B31" s="38">
        <f>SUM(B5:B30)</f>
        <v>270170238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4" r:id="rId1"/>
  <headerFooter alignWithMargins="0">
    <oddHeader>&amp;R&amp;"Times New Roman CE,Félkövér dőlt"&amp;11 5.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85" t="s">
        <v>600</v>
      </c>
      <c r="B1" s="785"/>
      <c r="C1" s="785"/>
      <c r="D1" s="785"/>
    </row>
    <row r="2" spans="1:4" ht="17.25" customHeight="1">
      <c r="A2" s="319"/>
      <c r="B2" s="319"/>
      <c r="C2" s="319"/>
      <c r="D2" s="319"/>
    </row>
    <row r="3" spans="1:4" ht="13.5" thickBot="1">
      <c r="A3" s="197"/>
      <c r="B3" s="197"/>
      <c r="C3" s="812" t="s">
        <v>54</v>
      </c>
      <c r="D3" s="812"/>
    </row>
    <row r="4" spans="1:4" ht="42.75" customHeight="1" thickBot="1">
      <c r="A4" s="323" t="s">
        <v>70</v>
      </c>
      <c r="B4" s="324" t="s">
        <v>128</v>
      </c>
      <c r="C4" s="324" t="s">
        <v>129</v>
      </c>
      <c r="D4" s="325" t="s">
        <v>14</v>
      </c>
    </row>
    <row r="5" spans="1:4" ht="15.75" customHeight="1">
      <c r="A5" s="198" t="s">
        <v>18</v>
      </c>
      <c r="B5" s="720" t="s">
        <v>529</v>
      </c>
      <c r="C5" s="715"/>
      <c r="D5" s="716">
        <v>8314167</v>
      </c>
    </row>
    <row r="6" spans="1:4" ht="15.75" customHeight="1">
      <c r="A6" s="199" t="s">
        <v>19</v>
      </c>
      <c r="B6" s="721"/>
      <c r="C6" s="717"/>
      <c r="D6" s="21"/>
    </row>
    <row r="7" spans="1:4" ht="15.75" customHeight="1">
      <c r="A7" s="199" t="s">
        <v>20</v>
      </c>
      <c r="B7" s="721"/>
      <c r="C7" s="717"/>
      <c r="D7" s="21"/>
    </row>
    <row r="8" spans="1:4" ht="15.75" customHeight="1">
      <c r="A8" s="199" t="s">
        <v>21</v>
      </c>
      <c r="B8" s="721"/>
      <c r="C8" s="717"/>
      <c r="D8" s="21"/>
    </row>
    <row r="9" spans="1:4" ht="15.75" customHeight="1">
      <c r="A9" s="199" t="s">
        <v>22</v>
      </c>
      <c r="B9" s="721"/>
      <c r="C9" s="717"/>
      <c r="D9" s="21"/>
    </row>
    <row r="10" spans="1:4" ht="15.75" customHeight="1">
      <c r="A10" s="199" t="s">
        <v>23</v>
      </c>
      <c r="B10" s="721"/>
      <c r="C10" s="717"/>
      <c r="D10" s="21"/>
    </row>
    <row r="11" spans="1:4" ht="15.75" customHeight="1">
      <c r="A11" s="199" t="s">
        <v>24</v>
      </c>
      <c r="B11" s="721"/>
      <c r="C11" s="717"/>
      <c r="D11" s="21"/>
    </row>
    <row r="12" spans="1:4" ht="15.75" customHeight="1">
      <c r="A12" s="199" t="s">
        <v>25</v>
      </c>
      <c r="B12" s="721"/>
      <c r="C12" s="717"/>
      <c r="D12" s="21"/>
    </row>
    <row r="13" spans="1:4" ht="15.75" customHeight="1">
      <c r="A13" s="199" t="s">
        <v>26</v>
      </c>
      <c r="B13" s="721"/>
      <c r="C13" s="717"/>
      <c r="D13" s="21"/>
    </row>
    <row r="14" spans="1:4" ht="15.75" customHeight="1">
      <c r="A14" s="199" t="s">
        <v>27</v>
      </c>
      <c r="B14" s="721"/>
      <c r="C14" s="717"/>
      <c r="D14" s="21"/>
    </row>
    <row r="15" spans="1:4" ht="15.75" customHeight="1">
      <c r="A15" s="199" t="s">
        <v>28</v>
      </c>
      <c r="B15" s="721"/>
      <c r="C15" s="717"/>
      <c r="D15" s="21"/>
    </row>
    <row r="16" spans="1:4" ht="15.75" customHeight="1">
      <c r="A16" s="199" t="s">
        <v>29</v>
      </c>
      <c r="B16" s="721"/>
      <c r="C16" s="717"/>
      <c r="D16" s="21"/>
    </row>
    <row r="17" spans="1:4" ht="15.75" customHeight="1">
      <c r="A17" s="199" t="s">
        <v>30</v>
      </c>
      <c r="B17" s="721"/>
      <c r="C17" s="717"/>
      <c r="D17" s="21"/>
    </row>
    <row r="18" spans="1:4" ht="15.75" customHeight="1">
      <c r="A18" s="199" t="s">
        <v>31</v>
      </c>
      <c r="B18" s="721"/>
      <c r="C18" s="717"/>
      <c r="D18" s="21"/>
    </row>
    <row r="19" spans="1:4" ht="15.75" customHeight="1">
      <c r="A19" s="199" t="s">
        <v>32</v>
      </c>
      <c r="B19" s="721"/>
      <c r="C19" s="717"/>
      <c r="D19" s="21"/>
    </row>
    <row r="20" spans="1:4" ht="15.75" customHeight="1">
      <c r="A20" s="199" t="s">
        <v>33</v>
      </c>
      <c r="B20" s="721"/>
      <c r="C20" s="717"/>
      <c r="D20" s="21"/>
    </row>
    <row r="21" spans="1:4" ht="15.75" customHeight="1">
      <c r="A21" s="199" t="s">
        <v>34</v>
      </c>
      <c r="B21" s="721"/>
      <c r="C21" s="717"/>
      <c r="D21" s="21"/>
    </row>
    <row r="22" spans="1:4" ht="15.75" customHeight="1">
      <c r="A22" s="199" t="s">
        <v>35</v>
      </c>
      <c r="B22" s="721"/>
      <c r="C22" s="717"/>
      <c r="D22" s="21"/>
    </row>
    <row r="23" spans="1:4" ht="15.75" customHeight="1">
      <c r="A23" s="199" t="s">
        <v>36</v>
      </c>
      <c r="B23" s="721"/>
      <c r="C23" s="717"/>
      <c r="D23" s="21"/>
    </row>
    <row r="24" spans="1:4" ht="15.75" customHeight="1">
      <c r="A24" s="199" t="s">
        <v>37</v>
      </c>
      <c r="B24" s="721"/>
      <c r="C24" s="717"/>
      <c r="D24" s="21"/>
    </row>
    <row r="25" spans="1:4" ht="15.75" customHeight="1">
      <c r="A25" s="199" t="s">
        <v>38</v>
      </c>
      <c r="B25" s="721"/>
      <c r="C25" s="717"/>
      <c r="D25" s="21"/>
    </row>
    <row r="26" spans="1:4" ht="15.75" customHeight="1">
      <c r="A26" s="199" t="s">
        <v>39</v>
      </c>
      <c r="B26" s="721"/>
      <c r="C26" s="717"/>
      <c r="D26" s="21"/>
    </row>
    <row r="27" spans="1:4" ht="15.75" customHeight="1">
      <c r="A27" s="199" t="s">
        <v>40</v>
      </c>
      <c r="B27" s="721"/>
      <c r="C27" s="717"/>
      <c r="D27" s="21"/>
    </row>
    <row r="28" spans="1:4" ht="15.75" customHeight="1">
      <c r="A28" s="199" t="s">
        <v>41</v>
      </c>
      <c r="B28" s="721"/>
      <c r="C28" s="717"/>
      <c r="D28" s="21"/>
    </row>
    <row r="29" spans="1:4" ht="15.75" customHeight="1">
      <c r="A29" s="199" t="s">
        <v>42</v>
      </c>
      <c r="B29" s="721"/>
      <c r="C29" s="717"/>
      <c r="D29" s="21"/>
    </row>
    <row r="30" spans="1:4" ht="15.75" customHeight="1">
      <c r="A30" s="199" t="s">
        <v>43</v>
      </c>
      <c r="B30" s="721"/>
      <c r="C30" s="717"/>
      <c r="D30" s="21"/>
    </row>
    <row r="31" spans="1:4" ht="15.75" customHeight="1">
      <c r="A31" s="199" t="s">
        <v>44</v>
      </c>
      <c r="B31" s="721"/>
      <c r="C31" s="717"/>
      <c r="D31" s="21"/>
    </row>
    <row r="32" spans="1:4" ht="15.75" customHeight="1">
      <c r="A32" s="199" t="s">
        <v>45</v>
      </c>
      <c r="B32" s="721"/>
      <c r="C32" s="717"/>
      <c r="D32" s="21"/>
    </row>
    <row r="33" spans="1:4" ht="15.75" customHeight="1">
      <c r="A33" s="199" t="s">
        <v>46</v>
      </c>
      <c r="B33" s="721"/>
      <c r="C33" s="717"/>
      <c r="D33" s="21"/>
    </row>
    <row r="34" spans="1:4" ht="15.75" customHeight="1">
      <c r="A34" s="199" t="s">
        <v>130</v>
      </c>
      <c r="B34" s="721"/>
      <c r="C34" s="717"/>
      <c r="D34" s="88"/>
    </row>
    <row r="35" spans="1:4" ht="15.75" customHeight="1">
      <c r="A35" s="199" t="s">
        <v>131</v>
      </c>
      <c r="B35" s="721"/>
      <c r="C35" s="717"/>
      <c r="D35" s="88"/>
    </row>
    <row r="36" spans="1:4" ht="15.75" customHeight="1">
      <c r="A36" s="199" t="s">
        <v>132</v>
      </c>
      <c r="B36" s="721"/>
      <c r="C36" s="717"/>
      <c r="D36" s="88"/>
    </row>
    <row r="37" spans="1:4" ht="15.75" customHeight="1" thickBot="1">
      <c r="A37" s="722" t="s">
        <v>133</v>
      </c>
      <c r="B37" s="723"/>
      <c r="C37" s="718"/>
      <c r="D37" s="719"/>
    </row>
    <row r="38" spans="1:4" ht="15.75" customHeight="1" thickBot="1">
      <c r="A38" s="813" t="s">
        <v>53</v>
      </c>
      <c r="B38" s="814"/>
      <c r="C38" s="200"/>
      <c r="D38" s="201">
        <f>SUM(D5:D37)</f>
        <v>8314167</v>
      </c>
    </row>
    <row r="39" ht="12.75">
      <c r="A39" t="s">
        <v>206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F1" sqref="F1:F30"/>
    </sheetView>
  </sheetViews>
  <sheetFormatPr defaultColWidth="9.00390625" defaultRowHeight="12.75"/>
  <cols>
    <col min="1" max="1" width="6.875" style="45" customWidth="1"/>
    <col min="2" max="2" width="55.125" style="178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9.75" customHeight="1">
      <c r="B1" s="274" t="s">
        <v>161</v>
      </c>
      <c r="C1" s="275"/>
      <c r="D1" s="275"/>
      <c r="E1" s="275"/>
      <c r="F1" s="731" t="s">
        <v>601</v>
      </c>
    </row>
    <row r="2" spans="5:6" ht="14.25" thickBot="1">
      <c r="E2" s="276" t="s">
        <v>61</v>
      </c>
      <c r="F2" s="731"/>
    </row>
    <row r="3" spans="1:6" ht="18" customHeight="1" thickBot="1">
      <c r="A3" s="729" t="s">
        <v>70</v>
      </c>
      <c r="B3" s="277" t="s">
        <v>56</v>
      </c>
      <c r="C3" s="278"/>
      <c r="D3" s="277" t="s">
        <v>58</v>
      </c>
      <c r="E3" s="279"/>
      <c r="F3" s="731"/>
    </row>
    <row r="4" spans="1:6" s="280" customFormat="1" ht="35.25" customHeight="1" thickBot="1">
      <c r="A4" s="730"/>
      <c r="B4" s="179" t="s">
        <v>62</v>
      </c>
      <c r="C4" s="180" t="s">
        <v>563</v>
      </c>
      <c r="D4" s="179" t="s">
        <v>62</v>
      </c>
      <c r="E4" s="41" t="s">
        <v>563</v>
      </c>
      <c r="F4" s="731"/>
    </row>
    <row r="5" spans="1:6" s="285" customFormat="1" ht="12" customHeight="1" thickBot="1">
      <c r="A5" s="281">
        <v>1</v>
      </c>
      <c r="B5" s="282">
        <v>2</v>
      </c>
      <c r="C5" s="283" t="s">
        <v>20</v>
      </c>
      <c r="D5" s="282" t="s">
        <v>21</v>
      </c>
      <c r="E5" s="284" t="s">
        <v>22</v>
      </c>
      <c r="F5" s="731"/>
    </row>
    <row r="6" spans="1:6" ht="12.75" customHeight="1">
      <c r="A6" s="286" t="s">
        <v>18</v>
      </c>
      <c r="B6" s="287" t="s">
        <v>417</v>
      </c>
      <c r="C6" s="263">
        <v>267161778</v>
      </c>
      <c r="D6" s="287" t="s">
        <v>63</v>
      </c>
      <c r="E6" s="269">
        <f>SUM('1.sz.mell.'!C89)</f>
        <v>373774498</v>
      </c>
      <c r="F6" s="731"/>
    </row>
    <row r="7" spans="1:6" ht="12.75" customHeight="1">
      <c r="A7" s="288" t="s">
        <v>19</v>
      </c>
      <c r="B7" s="289" t="s">
        <v>418</v>
      </c>
      <c r="C7" s="264">
        <f>SUM('1.sz.mell.'!C12)</f>
        <v>287538908</v>
      </c>
      <c r="D7" s="289" t="s">
        <v>186</v>
      </c>
      <c r="E7" s="269">
        <f>SUM('1.sz.mell.'!C90)</f>
        <v>67803826</v>
      </c>
      <c r="F7" s="731"/>
    </row>
    <row r="8" spans="1:6" ht="12.75" customHeight="1">
      <c r="A8" s="288" t="s">
        <v>20</v>
      </c>
      <c r="B8" s="289" t="s">
        <v>446</v>
      </c>
      <c r="C8" s="264"/>
      <c r="D8" s="289" t="s">
        <v>239</v>
      </c>
      <c r="E8" s="269">
        <f>SUM('1.sz.mell.'!C91)</f>
        <v>136042196</v>
      </c>
      <c r="F8" s="731"/>
    </row>
    <row r="9" spans="1:6" ht="12.75" customHeight="1">
      <c r="A9" s="288" t="s">
        <v>21</v>
      </c>
      <c r="B9" s="289" t="s">
        <v>177</v>
      </c>
      <c r="C9" s="264">
        <f>SUM('1.sz.mell.'!C26)</f>
        <v>20757176</v>
      </c>
      <c r="D9" s="289" t="s">
        <v>187</v>
      </c>
      <c r="E9" s="269">
        <f>SUM('1.sz.mell.'!C92)</f>
        <v>30239891</v>
      </c>
      <c r="F9" s="731"/>
    </row>
    <row r="10" spans="1:6" ht="12.75" customHeight="1">
      <c r="A10" s="288" t="s">
        <v>22</v>
      </c>
      <c r="B10" s="290" t="s">
        <v>419</v>
      </c>
      <c r="C10" s="264"/>
      <c r="D10" s="289" t="s">
        <v>188</v>
      </c>
      <c r="E10" s="269">
        <f>SUM('1.sz.mell.'!C93)</f>
        <v>27730260</v>
      </c>
      <c r="F10" s="731"/>
    </row>
    <row r="11" spans="1:6" ht="12.75" customHeight="1">
      <c r="A11" s="288" t="s">
        <v>23</v>
      </c>
      <c r="B11" s="289" t="s">
        <v>420</v>
      </c>
      <c r="C11" s="265"/>
      <c r="D11" s="289" t="s">
        <v>50</v>
      </c>
      <c r="E11" s="270">
        <f>SUM('1.sz.mell.'!C119)</f>
        <v>3000000</v>
      </c>
      <c r="F11" s="731"/>
    </row>
    <row r="12" spans="1:6" ht="12.75" customHeight="1">
      <c r="A12" s="288" t="s">
        <v>24</v>
      </c>
      <c r="B12" s="289" t="s">
        <v>304</v>
      </c>
      <c r="C12" s="264">
        <f>SUM('1.sz.mell.'!C33)</f>
        <v>26289065</v>
      </c>
      <c r="D12" s="34"/>
      <c r="E12" s="270"/>
      <c r="F12" s="731"/>
    </row>
    <row r="13" spans="1:6" ht="12.75" customHeight="1">
      <c r="A13" s="288" t="s">
        <v>25</v>
      </c>
      <c r="B13" s="582" t="s">
        <v>343</v>
      </c>
      <c r="C13" s="264">
        <f>SUM('1.sz.mell.'!C74)</f>
        <v>0</v>
      </c>
      <c r="D13" s="582" t="s">
        <v>343</v>
      </c>
      <c r="E13" s="270">
        <f>SUM('1.sz.mell.'!C132)</f>
        <v>10257750</v>
      </c>
      <c r="F13" s="731"/>
    </row>
    <row r="14" spans="1:6" ht="12.75" customHeight="1">
      <c r="A14" s="288" t="s">
        <v>26</v>
      </c>
      <c r="B14" s="360"/>
      <c r="C14" s="265"/>
      <c r="D14" s="34"/>
      <c r="E14" s="270"/>
      <c r="F14" s="731"/>
    </row>
    <row r="15" spans="1:6" ht="12.75" customHeight="1">
      <c r="A15" s="288" t="s">
        <v>27</v>
      </c>
      <c r="B15" s="34"/>
      <c r="C15" s="264"/>
      <c r="D15" s="34"/>
      <c r="E15" s="270"/>
      <c r="F15" s="731"/>
    </row>
    <row r="16" spans="1:6" ht="12.75" customHeight="1">
      <c r="A16" s="288" t="s">
        <v>28</v>
      </c>
      <c r="B16" s="34"/>
      <c r="C16" s="264"/>
      <c r="D16" s="34"/>
      <c r="E16" s="270"/>
      <c r="F16" s="731"/>
    </row>
    <row r="17" spans="1:6" ht="12.75" customHeight="1" thickBot="1">
      <c r="A17" s="288" t="s">
        <v>29</v>
      </c>
      <c r="B17" s="47"/>
      <c r="C17" s="266"/>
      <c r="D17" s="34"/>
      <c r="E17" s="271"/>
      <c r="F17" s="731"/>
    </row>
    <row r="18" spans="1:6" ht="15.75" customHeight="1" thickBot="1">
      <c r="A18" s="291" t="s">
        <v>30</v>
      </c>
      <c r="B18" s="121" t="s">
        <v>447</v>
      </c>
      <c r="C18" s="267">
        <f>+C6+C7+C9+C10+C12+C13+C14+C15+C16+C17</f>
        <v>601746927</v>
      </c>
      <c r="D18" s="121" t="s">
        <v>428</v>
      </c>
      <c r="E18" s="272">
        <f>SUM(E6:E17)</f>
        <v>648848421</v>
      </c>
      <c r="F18" s="731"/>
    </row>
    <row r="19" spans="1:6" ht="12.75" customHeight="1">
      <c r="A19" s="292" t="s">
        <v>31</v>
      </c>
      <c r="B19" s="293" t="s">
        <v>423</v>
      </c>
      <c r="C19" s="402">
        <f>+C20+C21+C22+C23</f>
        <v>20437462</v>
      </c>
      <c r="D19" s="294" t="s">
        <v>194</v>
      </c>
      <c r="E19" s="273"/>
      <c r="F19" s="731"/>
    </row>
    <row r="20" spans="1:6" ht="12.75" customHeight="1">
      <c r="A20" s="295" t="s">
        <v>32</v>
      </c>
      <c r="B20" s="294" t="s">
        <v>231</v>
      </c>
      <c r="C20" s="80">
        <v>20437462</v>
      </c>
      <c r="D20" s="294" t="s">
        <v>427</v>
      </c>
      <c r="E20" s="81"/>
      <c r="F20" s="731"/>
    </row>
    <row r="21" spans="1:6" ht="12.75" customHeight="1">
      <c r="A21" s="295" t="s">
        <v>33</v>
      </c>
      <c r="B21" s="294" t="s">
        <v>232</v>
      </c>
      <c r="C21" s="80"/>
      <c r="D21" s="294" t="s">
        <v>159</v>
      </c>
      <c r="E21" s="81"/>
      <c r="F21" s="731"/>
    </row>
    <row r="22" spans="1:6" ht="12.75" customHeight="1">
      <c r="A22" s="295" t="s">
        <v>34</v>
      </c>
      <c r="B22" s="294" t="s">
        <v>237</v>
      </c>
      <c r="C22" s="80"/>
      <c r="D22" s="294" t="s">
        <v>160</v>
      </c>
      <c r="E22" s="81"/>
      <c r="F22" s="731"/>
    </row>
    <row r="23" spans="1:6" ht="12.75" customHeight="1">
      <c r="A23" s="295" t="s">
        <v>35</v>
      </c>
      <c r="B23" s="294" t="s">
        <v>238</v>
      </c>
      <c r="C23" s="80"/>
      <c r="D23" s="293" t="s">
        <v>240</v>
      </c>
      <c r="E23" s="81"/>
      <c r="F23" s="731"/>
    </row>
    <row r="24" spans="1:6" ht="12.75" customHeight="1">
      <c r="A24" s="295" t="s">
        <v>36</v>
      </c>
      <c r="B24" s="294" t="s">
        <v>424</v>
      </c>
      <c r="C24" s="296">
        <f>+C25+C26</f>
        <v>0</v>
      </c>
      <c r="D24" s="294" t="s">
        <v>195</v>
      </c>
      <c r="E24" s="81"/>
      <c r="F24" s="731"/>
    </row>
    <row r="25" spans="1:6" ht="12.75" customHeight="1">
      <c r="A25" s="292" t="s">
        <v>37</v>
      </c>
      <c r="B25" s="293" t="s">
        <v>421</v>
      </c>
      <c r="C25" s="268"/>
      <c r="D25" s="287" t="s">
        <v>196</v>
      </c>
      <c r="E25" s="273"/>
      <c r="F25" s="731"/>
    </row>
    <row r="26" spans="1:6" ht="12.75" customHeight="1" thickBot="1">
      <c r="A26" s="295" t="s">
        <v>38</v>
      </c>
      <c r="B26" s="294" t="s">
        <v>422</v>
      </c>
      <c r="C26" s="80"/>
      <c r="D26" s="34"/>
      <c r="E26" s="81"/>
      <c r="F26" s="731"/>
    </row>
    <row r="27" spans="1:6" ht="15.75" customHeight="1" thickBot="1">
      <c r="A27" s="291" t="s">
        <v>39</v>
      </c>
      <c r="B27" s="121" t="s">
        <v>425</v>
      </c>
      <c r="C27" s="267">
        <f>+C19+C24</f>
        <v>20437462</v>
      </c>
      <c r="D27" s="121" t="s">
        <v>429</v>
      </c>
      <c r="E27" s="272">
        <f>SUM(E19:E26)</f>
        <v>0</v>
      </c>
      <c r="F27" s="731"/>
    </row>
    <row r="28" spans="1:6" ht="13.5" thickBot="1">
      <c r="A28" s="291" t="s">
        <v>40</v>
      </c>
      <c r="B28" s="297" t="s">
        <v>426</v>
      </c>
      <c r="C28" s="298">
        <f>+C18+C27</f>
        <v>622184389</v>
      </c>
      <c r="D28" s="297" t="s">
        <v>430</v>
      </c>
      <c r="E28" s="298">
        <f>+E18+E27</f>
        <v>648848421</v>
      </c>
      <c r="F28" s="731"/>
    </row>
    <row r="29" spans="1:6" ht="13.5" thickBot="1">
      <c r="A29" s="291" t="s">
        <v>41</v>
      </c>
      <c r="B29" s="297" t="s">
        <v>172</v>
      </c>
      <c r="C29" s="298">
        <f>IF(C18-E18&lt;0,E18-C18,"-")</f>
        <v>47101494</v>
      </c>
      <c r="D29" s="297" t="s">
        <v>173</v>
      </c>
      <c r="E29" s="298" t="str">
        <f>IF(C18-E18&gt;0,C18-E18,"-")</f>
        <v>-</v>
      </c>
      <c r="F29" s="731"/>
    </row>
    <row r="30" spans="1:6" ht="13.5" thickBot="1">
      <c r="A30" s="291" t="s">
        <v>42</v>
      </c>
      <c r="B30" s="297" t="s">
        <v>241</v>
      </c>
      <c r="C30" s="298">
        <f>IF(C18+C19-E28&lt;0,E28-(C18+C19),"-")</f>
        <v>26664032</v>
      </c>
      <c r="D30" s="297" t="s">
        <v>242</v>
      </c>
      <c r="E30" s="298" t="str">
        <f>IF(C18+C19-E28&gt;0,C18+C19-E28,"-")</f>
        <v>-</v>
      </c>
      <c r="F30" s="731"/>
    </row>
    <row r="31" spans="2:4" ht="18.75">
      <c r="B31" s="732"/>
      <c r="C31" s="732"/>
      <c r="D31" s="732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B1">
      <selection activeCell="F1" sqref="F1:F33"/>
    </sheetView>
  </sheetViews>
  <sheetFormatPr defaultColWidth="9.00390625" defaultRowHeight="12.75"/>
  <cols>
    <col min="1" max="1" width="6.875" style="45" customWidth="1"/>
    <col min="2" max="2" width="55.125" style="178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1.5">
      <c r="B1" s="274" t="s">
        <v>162</v>
      </c>
      <c r="C1" s="275"/>
      <c r="D1" s="275"/>
      <c r="E1" s="275"/>
      <c r="F1" s="731" t="s">
        <v>602</v>
      </c>
    </row>
    <row r="2" spans="5:6" ht="14.25" thickBot="1">
      <c r="E2" s="276" t="s">
        <v>61</v>
      </c>
      <c r="F2" s="731"/>
    </row>
    <row r="3" spans="1:6" ht="13.5" thickBot="1">
      <c r="A3" s="733" t="s">
        <v>70</v>
      </c>
      <c r="B3" s="277" t="s">
        <v>56</v>
      </c>
      <c r="C3" s="278"/>
      <c r="D3" s="277" t="s">
        <v>58</v>
      </c>
      <c r="E3" s="279"/>
      <c r="F3" s="731"/>
    </row>
    <row r="4" spans="1:6" s="280" customFormat="1" ht="24.75" thickBot="1">
      <c r="A4" s="734"/>
      <c r="B4" s="179" t="s">
        <v>62</v>
      </c>
      <c r="C4" s="180" t="s">
        <v>563</v>
      </c>
      <c r="D4" s="179" t="s">
        <v>62</v>
      </c>
      <c r="E4" s="180" t="s">
        <v>563</v>
      </c>
      <c r="F4" s="731"/>
    </row>
    <row r="5" spans="1:6" s="280" customFormat="1" ht="13.5" thickBot="1">
      <c r="A5" s="281">
        <v>1</v>
      </c>
      <c r="B5" s="282">
        <v>2</v>
      </c>
      <c r="C5" s="283">
        <v>3</v>
      </c>
      <c r="D5" s="282">
        <v>4</v>
      </c>
      <c r="E5" s="284">
        <v>5</v>
      </c>
      <c r="F5" s="731"/>
    </row>
    <row r="6" spans="1:6" ht="12.75" customHeight="1">
      <c r="A6" s="286" t="s">
        <v>18</v>
      </c>
      <c r="B6" s="287" t="s">
        <v>431</v>
      </c>
      <c r="C6" s="263">
        <f>SUM('1.sz.mell.'!C19)</f>
        <v>50000000</v>
      </c>
      <c r="D6" s="287" t="s">
        <v>233</v>
      </c>
      <c r="E6" s="269">
        <f>SUM('1.sz.mell.'!C104)</f>
        <v>57634481</v>
      </c>
      <c r="F6" s="731"/>
    </row>
    <row r="7" spans="1:6" ht="12.75">
      <c r="A7" s="288" t="s">
        <v>19</v>
      </c>
      <c r="B7" s="289" t="s">
        <v>432</v>
      </c>
      <c r="C7" s="264"/>
      <c r="D7" s="289" t="s">
        <v>437</v>
      </c>
      <c r="E7" s="270"/>
      <c r="F7" s="731"/>
    </row>
    <row r="8" spans="1:6" ht="12.75" customHeight="1">
      <c r="A8" s="288" t="s">
        <v>20</v>
      </c>
      <c r="B8" s="289" t="s">
        <v>9</v>
      </c>
      <c r="C8" s="264"/>
      <c r="D8" s="289" t="s">
        <v>190</v>
      </c>
      <c r="E8" s="270"/>
      <c r="F8" s="731"/>
    </row>
    <row r="9" spans="1:6" ht="12.75" customHeight="1">
      <c r="A9" s="288" t="s">
        <v>21</v>
      </c>
      <c r="B9" s="289" t="s">
        <v>433</v>
      </c>
      <c r="C9" s="264"/>
      <c r="D9" s="289" t="s">
        <v>438</v>
      </c>
      <c r="E9" s="270"/>
      <c r="F9" s="731"/>
    </row>
    <row r="10" spans="1:6" ht="12.75" customHeight="1">
      <c r="A10" s="288" t="s">
        <v>22</v>
      </c>
      <c r="B10" s="289" t="s">
        <v>434</v>
      </c>
      <c r="C10" s="264"/>
      <c r="D10" s="289" t="s">
        <v>236</v>
      </c>
      <c r="E10" s="270"/>
      <c r="F10" s="731"/>
    </row>
    <row r="11" spans="1:6" ht="12.75" customHeight="1">
      <c r="A11" s="288" t="s">
        <v>23</v>
      </c>
      <c r="B11" s="289" t="s">
        <v>435</v>
      </c>
      <c r="C11" s="265"/>
      <c r="D11" s="34"/>
      <c r="E11" s="270"/>
      <c r="F11" s="731"/>
    </row>
    <row r="12" spans="1:6" ht="12.75" customHeight="1">
      <c r="A12" s="288" t="s">
        <v>24</v>
      </c>
      <c r="B12" s="34"/>
      <c r="C12" s="264"/>
      <c r="D12" s="34"/>
      <c r="E12" s="270"/>
      <c r="F12" s="731"/>
    </row>
    <row r="13" spans="1:6" ht="12.75" customHeight="1">
      <c r="A13" s="288" t="s">
        <v>25</v>
      </c>
      <c r="B13" s="34"/>
      <c r="C13" s="264"/>
      <c r="D13" s="34"/>
      <c r="E13" s="270"/>
      <c r="F13" s="731"/>
    </row>
    <row r="14" spans="1:6" ht="12.75" customHeight="1">
      <c r="A14" s="288" t="s">
        <v>26</v>
      </c>
      <c r="B14" s="34"/>
      <c r="C14" s="265"/>
      <c r="D14" s="34"/>
      <c r="E14" s="270"/>
      <c r="F14" s="731"/>
    </row>
    <row r="15" spans="1:6" ht="12.75">
      <c r="A15" s="288" t="s">
        <v>27</v>
      </c>
      <c r="B15" s="34"/>
      <c r="C15" s="265"/>
      <c r="D15" s="34"/>
      <c r="E15" s="270"/>
      <c r="F15" s="731"/>
    </row>
    <row r="16" spans="1:6" ht="12.75" customHeight="1" thickBot="1">
      <c r="A16" s="336" t="s">
        <v>28</v>
      </c>
      <c r="B16" s="361"/>
      <c r="C16" s="338"/>
      <c r="D16" s="337" t="s">
        <v>50</v>
      </c>
      <c r="E16" s="312"/>
      <c r="F16" s="731"/>
    </row>
    <row r="17" spans="1:6" ht="15.75" customHeight="1" thickBot="1">
      <c r="A17" s="291" t="s">
        <v>29</v>
      </c>
      <c r="B17" s="121" t="s">
        <v>448</v>
      </c>
      <c r="C17" s="267">
        <f>+C6+C8+C9+C11+C12+C13+C14+C15+C16</f>
        <v>50000000</v>
      </c>
      <c r="D17" s="121" t="s">
        <v>449</v>
      </c>
      <c r="E17" s="272">
        <f>+E6+E8+E10+E11+E12+E13+E14+E15+E16</f>
        <v>57634481</v>
      </c>
      <c r="F17" s="731"/>
    </row>
    <row r="18" spans="1:6" ht="12.75" customHeight="1">
      <c r="A18" s="286" t="s">
        <v>30</v>
      </c>
      <c r="B18" s="300" t="s">
        <v>254</v>
      </c>
      <c r="C18" s="307">
        <f>+C19+C20+C21+C22+C23</f>
        <v>7634481</v>
      </c>
      <c r="D18" s="294" t="s">
        <v>194</v>
      </c>
      <c r="E18" s="78"/>
      <c r="F18" s="731"/>
    </row>
    <row r="19" spans="1:6" ht="12.75" customHeight="1">
      <c r="A19" s="288" t="s">
        <v>31</v>
      </c>
      <c r="B19" s="301" t="s">
        <v>243</v>
      </c>
      <c r="C19" s="80">
        <v>7634481</v>
      </c>
      <c r="D19" s="294" t="s">
        <v>197</v>
      </c>
      <c r="E19" s="81"/>
      <c r="F19" s="731"/>
    </row>
    <row r="20" spans="1:6" ht="12.75" customHeight="1">
      <c r="A20" s="286" t="s">
        <v>32</v>
      </c>
      <c r="B20" s="301" t="s">
        <v>244</v>
      </c>
      <c r="C20" s="80"/>
      <c r="D20" s="294" t="s">
        <v>159</v>
      </c>
      <c r="E20" s="81"/>
      <c r="F20" s="731"/>
    </row>
    <row r="21" spans="1:6" ht="12.75" customHeight="1">
      <c r="A21" s="288" t="s">
        <v>33</v>
      </c>
      <c r="B21" s="301" t="s">
        <v>245</v>
      </c>
      <c r="C21" s="80"/>
      <c r="D21" s="294" t="s">
        <v>160</v>
      </c>
      <c r="E21" s="81"/>
      <c r="F21" s="731"/>
    </row>
    <row r="22" spans="1:6" ht="12.75" customHeight="1">
      <c r="A22" s="286" t="s">
        <v>34</v>
      </c>
      <c r="B22" s="301" t="s">
        <v>246</v>
      </c>
      <c r="C22" s="80"/>
      <c r="D22" s="293" t="s">
        <v>240</v>
      </c>
      <c r="E22" s="81"/>
      <c r="F22" s="731"/>
    </row>
    <row r="23" spans="1:6" ht="12.75" customHeight="1">
      <c r="A23" s="288" t="s">
        <v>35</v>
      </c>
      <c r="B23" s="302" t="s">
        <v>247</v>
      </c>
      <c r="C23" s="80"/>
      <c r="D23" s="294" t="s">
        <v>198</v>
      </c>
      <c r="E23" s="81"/>
      <c r="F23" s="731"/>
    </row>
    <row r="24" spans="1:6" ht="12.75" customHeight="1">
      <c r="A24" s="286" t="s">
        <v>36</v>
      </c>
      <c r="B24" s="303" t="s">
        <v>248</v>
      </c>
      <c r="C24" s="296">
        <f>+C25+C26+C27+C28+C29</f>
        <v>0</v>
      </c>
      <c r="D24" s="304" t="s">
        <v>196</v>
      </c>
      <c r="E24" s="81"/>
      <c r="F24" s="731"/>
    </row>
    <row r="25" spans="1:6" ht="12.75" customHeight="1">
      <c r="A25" s="288" t="s">
        <v>37</v>
      </c>
      <c r="B25" s="302" t="s">
        <v>249</v>
      </c>
      <c r="C25" s="80"/>
      <c r="D25" s="304" t="s">
        <v>439</v>
      </c>
      <c r="E25" s="81"/>
      <c r="F25" s="731"/>
    </row>
    <row r="26" spans="1:6" ht="12.75" customHeight="1">
      <c r="A26" s="286" t="s">
        <v>38</v>
      </c>
      <c r="B26" s="302" t="s">
        <v>250</v>
      </c>
      <c r="C26" s="80"/>
      <c r="D26" s="299"/>
      <c r="E26" s="81"/>
      <c r="F26" s="731"/>
    </row>
    <row r="27" spans="1:6" ht="12.75" customHeight="1">
      <c r="A27" s="288" t="s">
        <v>39</v>
      </c>
      <c r="B27" s="301" t="s">
        <v>251</v>
      </c>
      <c r="C27" s="80"/>
      <c r="D27" s="118"/>
      <c r="E27" s="81"/>
      <c r="F27" s="731"/>
    </row>
    <row r="28" spans="1:6" ht="12.75" customHeight="1">
      <c r="A28" s="286" t="s">
        <v>40</v>
      </c>
      <c r="B28" s="305" t="s">
        <v>252</v>
      </c>
      <c r="C28" s="80"/>
      <c r="D28" s="34"/>
      <c r="E28" s="81"/>
      <c r="F28" s="731"/>
    </row>
    <row r="29" spans="1:6" ht="12.75" customHeight="1" thickBot="1">
      <c r="A29" s="288" t="s">
        <v>41</v>
      </c>
      <c r="B29" s="306" t="s">
        <v>253</v>
      </c>
      <c r="C29" s="80"/>
      <c r="D29" s="118"/>
      <c r="E29" s="81"/>
      <c r="F29" s="731"/>
    </row>
    <row r="30" spans="1:6" ht="21.75" customHeight="1" thickBot="1">
      <c r="A30" s="291" t="s">
        <v>42</v>
      </c>
      <c r="B30" s="121" t="s">
        <v>436</v>
      </c>
      <c r="C30" s="267">
        <f>+C18+C24</f>
        <v>7634481</v>
      </c>
      <c r="D30" s="121" t="s">
        <v>440</v>
      </c>
      <c r="E30" s="272">
        <f>SUM(E18:E29)</f>
        <v>0</v>
      </c>
      <c r="F30" s="731"/>
    </row>
    <row r="31" spans="1:6" ht="13.5" thickBot="1">
      <c r="A31" s="291" t="s">
        <v>43</v>
      </c>
      <c r="B31" s="297" t="s">
        <v>441</v>
      </c>
      <c r="C31" s="298">
        <f>+C17+C30</f>
        <v>57634481</v>
      </c>
      <c r="D31" s="297" t="s">
        <v>442</v>
      </c>
      <c r="E31" s="298">
        <f>+E17+E30</f>
        <v>57634481</v>
      </c>
      <c r="F31" s="731"/>
    </row>
    <row r="32" spans="1:6" ht="13.5" thickBot="1">
      <c r="A32" s="291" t="s">
        <v>44</v>
      </c>
      <c r="B32" s="297" t="s">
        <v>172</v>
      </c>
      <c r="C32" s="298">
        <f>IF(C17-E17&lt;0,E17-C17,"-")</f>
        <v>7634481</v>
      </c>
      <c r="D32" s="297" t="s">
        <v>173</v>
      </c>
      <c r="E32" s="298" t="str">
        <f>IF(C17-E17&gt;0,C17-E17,"-")</f>
        <v>-</v>
      </c>
      <c r="F32" s="731"/>
    </row>
    <row r="33" spans="1:6" ht="13.5" thickBot="1">
      <c r="A33" s="291" t="s">
        <v>45</v>
      </c>
      <c r="B33" s="297" t="s">
        <v>241</v>
      </c>
      <c r="C33" s="298" t="str">
        <f>IF(C17+C18-E31&lt;0,E31-(C17+C18),"-")</f>
        <v>-</v>
      </c>
      <c r="D33" s="297" t="s">
        <v>242</v>
      </c>
      <c r="E33" s="298" t="str">
        <f>IF(C17+C18-E31&gt;0,C17+C18-E31,"-")</f>
        <v>-</v>
      </c>
      <c r="F33" s="73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21">
      <selection activeCell="B3" sqref="B3:B4"/>
    </sheetView>
  </sheetViews>
  <sheetFormatPr defaultColWidth="9.00390625" defaultRowHeight="12.75"/>
  <cols>
    <col min="1" max="1" width="5.625" style="128" customWidth="1"/>
    <col min="2" max="2" width="35.625" style="128" customWidth="1"/>
    <col min="3" max="6" width="14.00390625" style="128" customWidth="1"/>
    <col min="7" max="16384" width="9.375" style="128" customWidth="1"/>
  </cols>
  <sheetData>
    <row r="1" spans="1:6" ht="33" customHeight="1">
      <c r="A1" s="735" t="s">
        <v>500</v>
      </c>
      <c r="B1" s="735"/>
      <c r="C1" s="735"/>
      <c r="D1" s="735"/>
      <c r="E1" s="735"/>
      <c r="F1" s="735"/>
    </row>
    <row r="2" spans="1:7" ht="15.75" customHeight="1" thickBot="1">
      <c r="A2" s="129"/>
      <c r="B2" s="129"/>
      <c r="C2" s="736"/>
      <c r="D2" s="736"/>
      <c r="E2" s="743" t="s">
        <v>54</v>
      </c>
      <c r="F2" s="743"/>
      <c r="G2" s="136"/>
    </row>
    <row r="3" spans="1:6" ht="63" customHeight="1">
      <c r="A3" s="739" t="s">
        <v>16</v>
      </c>
      <c r="B3" s="741" t="s">
        <v>201</v>
      </c>
      <c r="C3" s="741" t="s">
        <v>261</v>
      </c>
      <c r="D3" s="741"/>
      <c r="E3" s="741"/>
      <c r="F3" s="737" t="s">
        <v>257</v>
      </c>
    </row>
    <row r="4" spans="1:6" ht="15.75" thickBot="1">
      <c r="A4" s="740"/>
      <c r="B4" s="742"/>
      <c r="C4" s="131" t="s">
        <v>443</v>
      </c>
      <c r="D4" s="131" t="s">
        <v>564</v>
      </c>
      <c r="E4" s="131" t="s">
        <v>565</v>
      </c>
      <c r="F4" s="738"/>
    </row>
    <row r="5" spans="1:6" ht="15.75" thickBot="1">
      <c r="A5" s="133">
        <v>1</v>
      </c>
      <c r="B5" s="134">
        <v>2</v>
      </c>
      <c r="C5" s="134">
        <v>3</v>
      </c>
      <c r="D5" s="134">
        <v>4</v>
      </c>
      <c r="E5" s="134">
        <v>5</v>
      </c>
      <c r="F5" s="135">
        <v>6</v>
      </c>
    </row>
    <row r="6" spans="1:6" ht="15">
      <c r="A6" s="132" t="s">
        <v>18</v>
      </c>
      <c r="B6" s="154" t="s">
        <v>467</v>
      </c>
      <c r="C6" s="155"/>
      <c r="D6" s="155"/>
      <c r="E6" s="155"/>
      <c r="F6" s="139">
        <f>SUM(C6:E6)</f>
        <v>0</v>
      </c>
    </row>
    <row r="7" spans="1:6" ht="15">
      <c r="A7" s="130" t="s">
        <v>19</v>
      </c>
      <c r="B7" s="156"/>
      <c r="C7" s="157"/>
      <c r="D7" s="157"/>
      <c r="E7" s="157"/>
      <c r="F7" s="140">
        <f>SUM(C7:E7)</f>
        <v>0</v>
      </c>
    </row>
    <row r="8" spans="1:6" ht="15">
      <c r="A8" s="130" t="s">
        <v>20</v>
      </c>
      <c r="B8" s="156"/>
      <c r="C8" s="157"/>
      <c r="D8" s="157"/>
      <c r="E8" s="157"/>
      <c r="F8" s="140">
        <f>SUM(C8:E8)</f>
        <v>0</v>
      </c>
    </row>
    <row r="9" spans="1:6" ht="15">
      <c r="A9" s="130" t="s">
        <v>21</v>
      </c>
      <c r="B9" s="156"/>
      <c r="C9" s="157"/>
      <c r="D9" s="157"/>
      <c r="E9" s="157"/>
      <c r="F9" s="140">
        <f>SUM(C9:E9)</f>
        <v>0</v>
      </c>
    </row>
    <row r="10" spans="1:6" ht="15.75" thickBot="1">
      <c r="A10" s="137" t="s">
        <v>22</v>
      </c>
      <c r="B10" s="158"/>
      <c r="C10" s="159"/>
      <c r="D10" s="159"/>
      <c r="E10" s="159"/>
      <c r="F10" s="140">
        <f>SUM(C10:E10)</f>
        <v>0</v>
      </c>
    </row>
    <row r="11" spans="1:6" s="383" customFormat="1" ht="15" thickBot="1">
      <c r="A11" s="380" t="s">
        <v>23</v>
      </c>
      <c r="B11" s="138" t="s">
        <v>202</v>
      </c>
      <c r="C11" s="381">
        <f>SUM(C6:C10)</f>
        <v>0</v>
      </c>
      <c r="D11" s="381">
        <f>SUM(D6:D10)</f>
        <v>0</v>
      </c>
      <c r="E11" s="381">
        <f>SUM(E6:E10)</f>
        <v>0</v>
      </c>
      <c r="F11" s="38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1/2017. ( II. 20.)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5" sqref="C5"/>
    </sheetView>
  </sheetViews>
  <sheetFormatPr defaultColWidth="9.00390625" defaultRowHeight="12.75"/>
  <cols>
    <col min="1" max="1" width="5.625" style="128" customWidth="1"/>
    <col min="2" max="2" width="68.625" style="128" customWidth="1"/>
    <col min="3" max="3" width="19.50390625" style="128" customWidth="1"/>
    <col min="4" max="16384" width="9.375" style="128" customWidth="1"/>
  </cols>
  <sheetData>
    <row r="1" spans="1:3" ht="33" customHeight="1">
      <c r="A1" s="735" t="s">
        <v>499</v>
      </c>
      <c r="B1" s="735"/>
      <c r="C1" s="735"/>
    </row>
    <row r="2" spans="1:4" ht="15.75" customHeight="1" thickBot="1">
      <c r="A2" s="129"/>
      <c r="B2" s="129"/>
      <c r="C2" s="141" t="s">
        <v>54</v>
      </c>
      <c r="D2" s="136"/>
    </row>
    <row r="3" spans="1:3" ht="26.25" customHeight="1" thickBot="1">
      <c r="A3" s="160" t="s">
        <v>16</v>
      </c>
      <c r="B3" s="161" t="s">
        <v>199</v>
      </c>
      <c r="C3" s="162" t="s">
        <v>563</v>
      </c>
    </row>
    <row r="4" spans="1:3" ht="15.75" thickBot="1">
      <c r="A4" s="163">
        <v>1</v>
      </c>
      <c r="B4" s="164">
        <v>2</v>
      </c>
      <c r="C4" s="165">
        <v>3</v>
      </c>
    </row>
    <row r="5" spans="1:3" ht="15">
      <c r="A5" s="166" t="s">
        <v>18</v>
      </c>
      <c r="B5" s="311" t="s">
        <v>57</v>
      </c>
      <c r="C5" s="308"/>
    </row>
    <row r="6" spans="1:3" ht="24.75">
      <c r="A6" s="167" t="s">
        <v>19</v>
      </c>
      <c r="B6" s="330" t="s">
        <v>258</v>
      </c>
      <c r="C6" s="309"/>
    </row>
    <row r="7" spans="1:3" ht="15">
      <c r="A7" s="167" t="s">
        <v>20</v>
      </c>
      <c r="B7" s="331" t="s">
        <v>462</v>
      </c>
      <c r="C7" s="309"/>
    </row>
    <row r="8" spans="1:3" ht="24.75">
      <c r="A8" s="167" t="s">
        <v>21</v>
      </c>
      <c r="B8" s="331" t="s">
        <v>260</v>
      </c>
      <c r="C8" s="309"/>
    </row>
    <row r="9" spans="1:3" ht="15">
      <c r="A9" s="168" t="s">
        <v>22</v>
      </c>
      <c r="B9" s="331" t="s">
        <v>259</v>
      </c>
      <c r="C9" s="310"/>
    </row>
    <row r="10" spans="1:3" ht="15.75" thickBot="1">
      <c r="A10" s="167" t="s">
        <v>23</v>
      </c>
      <c r="B10" s="332" t="s">
        <v>200</v>
      </c>
      <c r="C10" s="309"/>
    </row>
    <row r="11" spans="1:3" ht="15.75" thickBot="1">
      <c r="A11" s="744" t="s">
        <v>203</v>
      </c>
      <c r="B11" s="745"/>
      <c r="C11" s="169">
        <f>SUM(C5:C10)</f>
        <v>0</v>
      </c>
    </row>
    <row r="12" spans="1:3" ht="23.25" customHeight="1">
      <c r="A12" s="746" t="s">
        <v>230</v>
      </c>
      <c r="B12" s="746"/>
      <c r="C12" s="74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4. melléklet az 1./2017. (II.20.)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5" sqref="B5"/>
    </sheetView>
  </sheetViews>
  <sheetFormatPr defaultColWidth="9.00390625" defaultRowHeight="12.75"/>
  <cols>
    <col min="1" max="1" width="5.625" style="128" customWidth="1"/>
    <col min="2" max="2" width="66.875" style="128" customWidth="1"/>
    <col min="3" max="3" width="27.00390625" style="128" customWidth="1"/>
    <col min="4" max="16384" width="9.375" style="128" customWidth="1"/>
  </cols>
  <sheetData>
    <row r="1" spans="1:3" ht="33" customHeight="1">
      <c r="A1" s="735" t="s">
        <v>566</v>
      </c>
      <c r="B1" s="735"/>
      <c r="C1" s="735"/>
    </row>
    <row r="2" spans="1:4" ht="15.75" customHeight="1" thickBot="1">
      <c r="A2" s="129"/>
      <c r="B2" s="129"/>
      <c r="C2" s="141" t="s">
        <v>54</v>
      </c>
      <c r="D2" s="136"/>
    </row>
    <row r="3" spans="1:3" ht="26.25" customHeight="1" thickBot="1">
      <c r="A3" s="160" t="s">
        <v>16</v>
      </c>
      <c r="B3" s="161" t="s">
        <v>204</v>
      </c>
      <c r="C3" s="162" t="s">
        <v>229</v>
      </c>
    </row>
    <row r="4" spans="1:3" ht="15.75" thickBot="1">
      <c r="A4" s="163">
        <v>1</v>
      </c>
      <c r="B4" s="164">
        <v>2</v>
      </c>
      <c r="C4" s="165">
        <v>3</v>
      </c>
    </row>
    <row r="5" spans="1:3" ht="15">
      <c r="A5" s="166" t="s">
        <v>18</v>
      </c>
      <c r="B5" s="173" t="s">
        <v>467</v>
      </c>
      <c r="C5" s="170"/>
    </row>
    <row r="6" spans="1:3" ht="15">
      <c r="A6" s="167" t="s">
        <v>19</v>
      </c>
      <c r="B6" s="174"/>
      <c r="C6" s="171"/>
    </row>
    <row r="7" spans="1:3" ht="15.75" thickBot="1">
      <c r="A7" s="168" t="s">
        <v>20</v>
      </c>
      <c r="B7" s="175"/>
      <c r="C7" s="172"/>
    </row>
    <row r="8" spans="1:3" s="383" customFormat="1" ht="17.25" customHeight="1" thickBot="1">
      <c r="A8" s="384" t="s">
        <v>21</v>
      </c>
      <c r="B8" s="122" t="s">
        <v>205</v>
      </c>
      <c r="C8" s="16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5. melléklet az 
 1/2017. (II.20.)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Layout" workbookViewId="0" topLeftCell="B1">
      <selection activeCell="F11" sqref="F11"/>
    </sheetView>
  </sheetViews>
  <sheetFormatPr defaultColWidth="9.00390625" defaultRowHeight="12.75"/>
  <cols>
    <col min="1" max="1" width="47.125" style="31" customWidth="1"/>
    <col min="2" max="2" width="15.625" style="30" customWidth="1"/>
    <col min="3" max="5" width="16.375" style="30" customWidth="1"/>
    <col min="6" max="6" width="18.00390625" style="30" customWidth="1"/>
    <col min="7" max="7" width="16.625" style="30" customWidth="1"/>
    <col min="8" max="8" width="18.875" style="45" customWidth="1"/>
    <col min="9" max="10" width="12.875" style="30" customWidth="1"/>
    <col min="11" max="11" width="13.875" style="30" customWidth="1"/>
    <col min="12" max="16384" width="9.375" style="30" customWidth="1"/>
  </cols>
  <sheetData>
    <row r="1" spans="1:8" ht="25.5" customHeight="1">
      <c r="A1" s="747" t="s">
        <v>0</v>
      </c>
      <c r="B1" s="747"/>
      <c r="C1" s="747"/>
      <c r="D1" s="747"/>
      <c r="E1" s="747"/>
      <c r="F1" s="747"/>
      <c r="G1" s="747"/>
      <c r="H1" s="747"/>
    </row>
    <row r="2" spans="1:8" ht="22.5" customHeight="1" thickBot="1">
      <c r="A2" s="178"/>
      <c r="B2" s="45"/>
      <c r="C2" s="45"/>
      <c r="D2" s="45"/>
      <c r="E2" s="45"/>
      <c r="F2" s="45"/>
      <c r="G2" s="45"/>
      <c r="H2" s="40" t="s">
        <v>61</v>
      </c>
    </row>
    <row r="3" spans="1:8" s="33" customFormat="1" ht="44.25" customHeight="1" thickBot="1">
      <c r="A3" s="179" t="s">
        <v>65</v>
      </c>
      <c r="B3" s="180" t="s">
        <v>66</v>
      </c>
      <c r="C3" s="180" t="s">
        <v>67</v>
      </c>
      <c r="D3" s="180" t="s">
        <v>136</v>
      </c>
      <c r="E3" s="180" t="s">
        <v>464</v>
      </c>
      <c r="F3" s="180" t="s">
        <v>569</v>
      </c>
      <c r="G3" s="180" t="s">
        <v>563</v>
      </c>
      <c r="H3" s="41" t="s">
        <v>570</v>
      </c>
    </row>
    <row r="4" spans="1:8" s="45" customFormat="1" ht="12" customHeight="1" thickBot="1">
      <c r="A4" s="42">
        <v>1</v>
      </c>
      <c r="B4" s="43">
        <v>2</v>
      </c>
      <c r="C4" s="43">
        <v>3</v>
      </c>
      <c r="D4" s="43"/>
      <c r="E4" s="43"/>
      <c r="F4" s="43">
        <v>4</v>
      </c>
      <c r="G4" s="43">
        <v>5</v>
      </c>
      <c r="H4" s="44" t="s">
        <v>86</v>
      </c>
    </row>
    <row r="5" spans="1:8" ht="18" customHeight="1">
      <c r="A5" s="385" t="s">
        <v>567</v>
      </c>
      <c r="B5" s="19">
        <v>231000000</v>
      </c>
      <c r="C5" s="387" t="s">
        <v>568</v>
      </c>
      <c r="D5" s="387"/>
      <c r="E5" s="674" t="s">
        <v>574</v>
      </c>
      <c r="F5" s="19">
        <v>181000000</v>
      </c>
      <c r="G5" s="19">
        <v>50000000</v>
      </c>
      <c r="H5" s="46">
        <f aca="true" t="shared" si="0" ref="H5:H23">B5-F5-G5</f>
        <v>0</v>
      </c>
    </row>
    <row r="6" spans="1:8" ht="18" customHeight="1">
      <c r="A6" s="385" t="s">
        <v>571</v>
      </c>
      <c r="B6" s="19"/>
      <c r="C6" s="387" t="s">
        <v>572</v>
      </c>
      <c r="D6" s="387"/>
      <c r="E6" s="674" t="s">
        <v>573</v>
      </c>
      <c r="F6" s="19"/>
      <c r="G6" s="19">
        <v>7634481</v>
      </c>
      <c r="H6" s="46">
        <f>SUM(E6-G6)</f>
        <v>0</v>
      </c>
    </row>
    <row r="7" spans="1:8" ht="15.75" customHeight="1">
      <c r="A7" s="385"/>
      <c r="B7" s="19"/>
      <c r="C7" s="387"/>
      <c r="D7" s="387"/>
      <c r="E7" s="674"/>
      <c r="F7" s="19"/>
      <c r="G7" s="19"/>
      <c r="H7" s="46">
        <f t="shared" si="0"/>
        <v>0</v>
      </c>
    </row>
    <row r="8" spans="1:8" ht="15.75" customHeight="1">
      <c r="A8" s="386"/>
      <c r="B8" s="19"/>
      <c r="C8" s="387"/>
      <c r="D8" s="387"/>
      <c r="E8" s="387"/>
      <c r="F8" s="19"/>
      <c r="G8" s="19"/>
      <c r="H8" s="46">
        <f t="shared" si="0"/>
        <v>0</v>
      </c>
    </row>
    <row r="9" spans="1:8" ht="15.75" customHeight="1">
      <c r="A9" s="385"/>
      <c r="B9" s="19"/>
      <c r="C9" s="387"/>
      <c r="D9" s="387"/>
      <c r="E9" s="387"/>
      <c r="F9" s="19"/>
      <c r="G9" s="19"/>
      <c r="H9" s="46">
        <f t="shared" si="0"/>
        <v>0</v>
      </c>
    </row>
    <row r="10" spans="1:8" ht="15.75" customHeight="1">
      <c r="A10" s="386"/>
      <c r="B10" s="19"/>
      <c r="C10" s="387"/>
      <c r="D10" s="387"/>
      <c r="E10" s="387"/>
      <c r="F10" s="19"/>
      <c r="G10" s="19"/>
      <c r="H10" s="46">
        <f t="shared" si="0"/>
        <v>0</v>
      </c>
    </row>
    <row r="11" spans="1:8" ht="15.75" customHeight="1">
      <c r="A11" s="385"/>
      <c r="B11" s="19"/>
      <c r="C11" s="387"/>
      <c r="D11" s="387"/>
      <c r="E11" s="387"/>
      <c r="F11" s="19"/>
      <c r="G11" s="19"/>
      <c r="H11" s="46">
        <f t="shared" si="0"/>
        <v>0</v>
      </c>
    </row>
    <row r="12" spans="1:8" ht="15.75" customHeight="1">
      <c r="A12" s="385"/>
      <c r="B12" s="19"/>
      <c r="C12" s="387"/>
      <c r="D12" s="387"/>
      <c r="E12" s="387"/>
      <c r="F12" s="19"/>
      <c r="G12" s="19"/>
      <c r="H12" s="46">
        <f t="shared" si="0"/>
        <v>0</v>
      </c>
    </row>
    <row r="13" spans="1:8" ht="15.75" customHeight="1">
      <c r="A13" s="385"/>
      <c r="B13" s="19"/>
      <c r="C13" s="387"/>
      <c r="D13" s="387"/>
      <c r="E13" s="387"/>
      <c r="F13" s="19"/>
      <c r="G13" s="19"/>
      <c r="H13" s="46">
        <f t="shared" si="0"/>
        <v>0</v>
      </c>
    </row>
    <row r="14" spans="1:8" ht="15.75" customHeight="1">
      <c r="A14" s="385"/>
      <c r="B14" s="19"/>
      <c r="C14" s="387"/>
      <c r="D14" s="387"/>
      <c r="E14" s="387"/>
      <c r="F14" s="19"/>
      <c r="G14" s="19"/>
      <c r="H14" s="46">
        <f t="shared" si="0"/>
        <v>0</v>
      </c>
    </row>
    <row r="15" spans="1:8" ht="15.75" customHeight="1">
      <c r="A15" s="385"/>
      <c r="B15" s="19"/>
      <c r="C15" s="387"/>
      <c r="D15" s="387"/>
      <c r="E15" s="387"/>
      <c r="F15" s="19"/>
      <c r="G15" s="19"/>
      <c r="H15" s="46">
        <f t="shared" si="0"/>
        <v>0</v>
      </c>
    </row>
    <row r="16" spans="1:8" ht="15.75" customHeight="1">
      <c r="A16" s="385"/>
      <c r="B16" s="19"/>
      <c r="C16" s="387"/>
      <c r="D16" s="387"/>
      <c r="E16" s="387"/>
      <c r="F16" s="19"/>
      <c r="G16" s="19"/>
      <c r="H16" s="46">
        <f t="shared" si="0"/>
        <v>0</v>
      </c>
    </row>
    <row r="17" spans="1:8" ht="15.75" customHeight="1">
      <c r="A17" s="385"/>
      <c r="B17" s="19"/>
      <c r="C17" s="387"/>
      <c r="D17" s="387"/>
      <c r="E17" s="387"/>
      <c r="F17" s="19"/>
      <c r="G17" s="19"/>
      <c r="H17" s="46">
        <f t="shared" si="0"/>
        <v>0</v>
      </c>
    </row>
    <row r="18" spans="1:8" ht="15.75" customHeight="1">
      <c r="A18" s="385"/>
      <c r="B18" s="19"/>
      <c r="C18" s="387"/>
      <c r="D18" s="387"/>
      <c r="E18" s="387"/>
      <c r="F18" s="19"/>
      <c r="G18" s="19"/>
      <c r="H18" s="46">
        <f t="shared" si="0"/>
        <v>0</v>
      </c>
    </row>
    <row r="19" spans="1:8" ht="15.75" customHeight="1">
      <c r="A19" s="385"/>
      <c r="B19" s="19"/>
      <c r="C19" s="387"/>
      <c r="D19" s="387"/>
      <c r="E19" s="387"/>
      <c r="F19" s="19"/>
      <c r="G19" s="19"/>
      <c r="H19" s="46">
        <f t="shared" si="0"/>
        <v>0</v>
      </c>
    </row>
    <row r="20" spans="1:8" ht="15.75" customHeight="1">
      <c r="A20" s="385"/>
      <c r="B20" s="19"/>
      <c r="C20" s="387"/>
      <c r="D20" s="387"/>
      <c r="E20" s="387"/>
      <c r="F20" s="19"/>
      <c r="G20" s="19"/>
      <c r="H20" s="46">
        <f t="shared" si="0"/>
        <v>0</v>
      </c>
    </row>
    <row r="21" spans="1:8" ht="15.75" customHeight="1">
      <c r="A21" s="385"/>
      <c r="B21" s="19"/>
      <c r="C21" s="387"/>
      <c r="D21" s="387"/>
      <c r="E21" s="387"/>
      <c r="F21" s="19"/>
      <c r="G21" s="19"/>
      <c r="H21" s="46">
        <f t="shared" si="0"/>
        <v>0</v>
      </c>
    </row>
    <row r="22" spans="1:8" ht="15.75" customHeight="1">
      <c r="A22" s="385"/>
      <c r="B22" s="19"/>
      <c r="C22" s="387"/>
      <c r="D22" s="387"/>
      <c r="E22" s="387"/>
      <c r="F22" s="19"/>
      <c r="G22" s="19"/>
      <c r="H22" s="46">
        <f t="shared" si="0"/>
        <v>0</v>
      </c>
    </row>
    <row r="23" spans="1:8" ht="15.75" customHeight="1" thickBot="1">
      <c r="A23" s="47"/>
      <c r="B23" s="20"/>
      <c r="C23" s="388"/>
      <c r="D23" s="388"/>
      <c r="E23" s="388"/>
      <c r="F23" s="20"/>
      <c r="G23" s="20"/>
      <c r="H23" s="48">
        <f t="shared" si="0"/>
        <v>0</v>
      </c>
    </row>
    <row r="24" spans="1:8" s="51" customFormat="1" ht="18" customHeight="1" thickBot="1">
      <c r="A24" s="181" t="s">
        <v>64</v>
      </c>
      <c r="B24" s="49">
        <f>SUM(B5:B23)</f>
        <v>231000000</v>
      </c>
      <c r="C24" s="49">
        <f>SUM(C5:C23)</f>
        <v>0</v>
      </c>
      <c r="D24" s="49"/>
      <c r="E24" s="49"/>
      <c r="F24" s="49">
        <f>SUM(F5:F23)</f>
        <v>181000000</v>
      </c>
      <c r="G24" s="49">
        <f>SUM(G5:G23)</f>
        <v>57634481</v>
      </c>
      <c r="H24" s="50">
        <f>SUM(H5:H23)</f>
        <v>0</v>
      </c>
    </row>
    <row r="26" ht="12.75">
      <c r="D26" s="30">
        <f>SUM(D5:D13)</f>
        <v>0</v>
      </c>
    </row>
  </sheetData>
  <sheetProtection/>
  <mergeCells count="1">
    <mergeCell ref="A1:H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7" r:id="rId1"/>
  <headerFooter alignWithMargins="0">
    <oddHeader>&amp;R&amp;"Times New Roman CE,Félkövér dőlt"&amp;11 6. melléklet az 1/2017. (II.20.)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workbookViewId="0" topLeftCell="A1">
      <selection activeCell="K15" sqref="K15"/>
    </sheetView>
  </sheetViews>
  <sheetFormatPr defaultColWidth="9.00390625" defaultRowHeight="12.75"/>
  <cols>
    <col min="1" max="1" width="60.625" style="31" customWidth="1"/>
    <col min="2" max="2" width="15.625" style="30" customWidth="1"/>
    <col min="3" max="5" width="16.375" style="30" customWidth="1"/>
    <col min="6" max="6" width="18.00390625" style="30" customWidth="1"/>
    <col min="7" max="7" width="16.625" style="30" customWidth="1"/>
    <col min="8" max="8" width="18.875" style="30" customWidth="1"/>
    <col min="9" max="10" width="12.875" style="30" customWidth="1"/>
    <col min="11" max="11" width="13.875" style="30" customWidth="1"/>
    <col min="12" max="16384" width="9.375" style="30" customWidth="1"/>
  </cols>
  <sheetData>
    <row r="1" spans="1:8" ht="24.75" customHeight="1">
      <c r="A1" s="747" t="s">
        <v>1</v>
      </c>
      <c r="B1" s="747"/>
      <c r="C1" s="747"/>
      <c r="D1" s="747"/>
      <c r="E1" s="747"/>
      <c r="F1" s="747"/>
      <c r="G1" s="747"/>
      <c r="H1" s="747"/>
    </row>
    <row r="2" spans="1:8" ht="23.25" customHeight="1" thickBot="1">
      <c r="A2" s="178"/>
      <c r="B2" s="45"/>
      <c r="C2" s="45"/>
      <c r="D2" s="45"/>
      <c r="E2" s="45"/>
      <c r="F2" s="45"/>
      <c r="G2" s="45"/>
      <c r="H2" s="40" t="s">
        <v>61</v>
      </c>
    </row>
    <row r="3" spans="1:8" s="33" customFormat="1" ht="48.75" customHeight="1" thickBot="1">
      <c r="A3" s="179" t="s">
        <v>68</v>
      </c>
      <c r="B3" s="180" t="s">
        <v>66</v>
      </c>
      <c r="C3" s="180" t="s">
        <v>67</v>
      </c>
      <c r="D3" s="180" t="s">
        <v>136</v>
      </c>
      <c r="E3" s="180" t="s">
        <v>465</v>
      </c>
      <c r="F3" s="180" t="s">
        <v>569</v>
      </c>
      <c r="G3" s="180" t="s">
        <v>563</v>
      </c>
      <c r="H3" s="41" t="s">
        <v>575</v>
      </c>
    </row>
    <row r="4" spans="1:8" s="45" customFormat="1" ht="15" customHeight="1" thickBot="1">
      <c r="A4" s="42">
        <v>1</v>
      </c>
      <c r="B4" s="43">
        <v>2</v>
      </c>
      <c r="C4" s="43">
        <v>3</v>
      </c>
      <c r="D4" s="43"/>
      <c r="E4" s="43"/>
      <c r="F4" s="43">
        <v>4</v>
      </c>
      <c r="G4" s="43">
        <v>5</v>
      </c>
      <c r="H4" s="44">
        <v>6</v>
      </c>
    </row>
    <row r="5" spans="1:8" ht="15.75" customHeight="1">
      <c r="A5"/>
      <c r="B5" s="53"/>
      <c r="C5" s="389"/>
      <c r="D5" s="389"/>
      <c r="E5" s="389"/>
      <c r="F5" s="53"/>
      <c r="G5" s="53"/>
      <c r="H5" s="54">
        <f aca="true" t="shared" si="0" ref="H5:H23">B5-F5-G5</f>
        <v>0</v>
      </c>
    </row>
    <row r="6" spans="1:8" ht="15" customHeight="1">
      <c r="A6" s="583"/>
      <c r="B6" s="53"/>
      <c r="C6" s="389"/>
      <c r="D6" s="389"/>
      <c r="E6" s="389"/>
      <c r="F6" s="53"/>
      <c r="G6" s="53"/>
      <c r="H6" s="54">
        <f t="shared" si="0"/>
        <v>0</v>
      </c>
    </row>
    <row r="7" spans="1:8" ht="15.75" customHeight="1">
      <c r="A7" s="583"/>
      <c r="B7" s="53"/>
      <c r="C7" s="389"/>
      <c r="D7" s="389"/>
      <c r="E7" s="389"/>
      <c r="F7" s="53"/>
      <c r="G7" s="53"/>
      <c r="H7" s="54">
        <f t="shared" si="0"/>
        <v>0</v>
      </c>
    </row>
    <row r="8" spans="1:8" ht="15.75" customHeight="1">
      <c r="A8" s="583"/>
      <c r="B8" s="53"/>
      <c r="C8" s="389"/>
      <c r="D8" s="389"/>
      <c r="E8" s="389"/>
      <c r="F8" s="53"/>
      <c r="G8" s="53"/>
      <c r="H8" s="54">
        <f t="shared" si="0"/>
        <v>0</v>
      </c>
    </row>
    <row r="9" spans="1:8" ht="15.75" customHeight="1">
      <c r="A9" s="583"/>
      <c r="B9" s="53"/>
      <c r="C9" s="389"/>
      <c r="D9" s="389"/>
      <c r="E9" s="389"/>
      <c r="F9" s="53"/>
      <c r="G9" s="53"/>
      <c r="H9" s="54">
        <f t="shared" si="0"/>
        <v>0</v>
      </c>
    </row>
    <row r="10" spans="1:8" ht="15.75" customHeight="1">
      <c r="A10" s="52"/>
      <c r="B10" s="53"/>
      <c r="C10" s="389"/>
      <c r="D10" s="389"/>
      <c r="E10" s="389"/>
      <c r="F10" s="53"/>
      <c r="G10" s="53"/>
      <c r="H10" s="54">
        <f t="shared" si="0"/>
        <v>0</v>
      </c>
    </row>
    <row r="11" spans="1:8" ht="15.75" customHeight="1">
      <c r="A11" s="52"/>
      <c r="B11" s="53"/>
      <c r="C11" s="389"/>
      <c r="D11" s="389"/>
      <c r="E11" s="389"/>
      <c r="F11" s="53"/>
      <c r="G11" s="53"/>
      <c r="H11" s="54">
        <f t="shared" si="0"/>
        <v>0</v>
      </c>
    </row>
    <row r="12" spans="1:8" ht="15.75" customHeight="1">
      <c r="A12" s="52"/>
      <c r="B12" s="53"/>
      <c r="C12" s="389"/>
      <c r="D12" s="389"/>
      <c r="E12" s="389"/>
      <c r="F12" s="53"/>
      <c r="G12" s="53"/>
      <c r="H12" s="54">
        <f t="shared" si="0"/>
        <v>0</v>
      </c>
    </row>
    <row r="13" spans="1:8" ht="15.75" customHeight="1">
      <c r="A13" s="52"/>
      <c r="B13" s="53"/>
      <c r="C13" s="389"/>
      <c r="D13" s="389"/>
      <c r="E13" s="389"/>
      <c r="F13" s="53"/>
      <c r="G13" s="53"/>
      <c r="H13" s="54">
        <f t="shared" si="0"/>
        <v>0</v>
      </c>
    </row>
    <row r="14" spans="1:8" ht="15.75" customHeight="1">
      <c r="A14" s="52"/>
      <c r="B14" s="53"/>
      <c r="C14" s="389"/>
      <c r="D14" s="389"/>
      <c r="E14" s="389"/>
      <c r="F14" s="53"/>
      <c r="G14" s="53"/>
      <c r="H14" s="54">
        <f t="shared" si="0"/>
        <v>0</v>
      </c>
    </row>
    <row r="15" spans="1:8" ht="15.75" customHeight="1">
      <c r="A15" s="52"/>
      <c r="B15" s="53"/>
      <c r="C15" s="389"/>
      <c r="D15" s="389"/>
      <c r="E15" s="389"/>
      <c r="F15" s="53"/>
      <c r="G15" s="53"/>
      <c r="H15" s="54">
        <f t="shared" si="0"/>
        <v>0</v>
      </c>
    </row>
    <row r="16" spans="1:8" ht="15.75" customHeight="1">
      <c r="A16" s="52"/>
      <c r="B16" s="53"/>
      <c r="C16" s="389"/>
      <c r="D16" s="389"/>
      <c r="E16" s="389"/>
      <c r="F16" s="53"/>
      <c r="G16" s="53"/>
      <c r="H16" s="54">
        <f t="shared" si="0"/>
        <v>0</v>
      </c>
    </row>
    <row r="17" spans="1:8" ht="15.75" customHeight="1">
      <c r="A17" s="52"/>
      <c r="B17" s="53"/>
      <c r="C17" s="389"/>
      <c r="D17" s="389"/>
      <c r="E17" s="389"/>
      <c r="F17" s="53"/>
      <c r="G17" s="53"/>
      <c r="H17" s="54">
        <f t="shared" si="0"/>
        <v>0</v>
      </c>
    </row>
    <row r="18" spans="1:8" ht="15.75" customHeight="1">
      <c r="A18" s="52"/>
      <c r="B18" s="53"/>
      <c r="C18" s="389"/>
      <c r="D18" s="389"/>
      <c r="E18" s="389"/>
      <c r="F18" s="53"/>
      <c r="G18" s="53"/>
      <c r="H18" s="54">
        <f t="shared" si="0"/>
        <v>0</v>
      </c>
    </row>
    <row r="19" spans="1:8" ht="15.75" customHeight="1">
      <c r="A19" s="52"/>
      <c r="B19" s="53"/>
      <c r="C19" s="389"/>
      <c r="D19" s="389"/>
      <c r="E19" s="389"/>
      <c r="F19" s="53"/>
      <c r="G19" s="53"/>
      <c r="H19" s="54">
        <f t="shared" si="0"/>
        <v>0</v>
      </c>
    </row>
    <row r="20" spans="1:8" ht="15.75" customHeight="1">
      <c r="A20" s="52"/>
      <c r="B20" s="53"/>
      <c r="C20" s="389"/>
      <c r="D20" s="389"/>
      <c r="E20" s="389"/>
      <c r="F20" s="53"/>
      <c r="G20" s="53"/>
      <c r="H20" s="54">
        <f t="shared" si="0"/>
        <v>0</v>
      </c>
    </row>
    <row r="21" spans="1:8" ht="15.75" customHeight="1">
      <c r="A21" s="52"/>
      <c r="B21" s="53"/>
      <c r="C21" s="389"/>
      <c r="D21" s="389"/>
      <c r="E21" s="389"/>
      <c r="F21" s="53"/>
      <c r="G21" s="53"/>
      <c r="H21" s="54">
        <f t="shared" si="0"/>
        <v>0</v>
      </c>
    </row>
    <row r="22" spans="1:8" ht="15.75" customHeight="1">
      <c r="A22" s="52"/>
      <c r="B22" s="53"/>
      <c r="C22" s="389"/>
      <c r="D22" s="389"/>
      <c r="E22" s="389"/>
      <c r="F22" s="53"/>
      <c r="G22" s="53"/>
      <c r="H22" s="54">
        <f t="shared" si="0"/>
        <v>0</v>
      </c>
    </row>
    <row r="23" spans="1:8" ht="15.75" customHeight="1" thickBot="1">
      <c r="A23" s="55"/>
      <c r="B23" s="56"/>
      <c r="C23" s="390"/>
      <c r="D23" s="390"/>
      <c r="E23" s="390"/>
      <c r="F23" s="56"/>
      <c r="G23" s="56"/>
      <c r="H23" s="57">
        <f t="shared" si="0"/>
        <v>0</v>
      </c>
    </row>
    <row r="24" spans="1:8" s="51" customFormat="1" ht="18" customHeight="1" thickBot="1">
      <c r="A24" s="181" t="s">
        <v>64</v>
      </c>
      <c r="B24" s="182">
        <f>SUM(B5:B23)</f>
        <v>0</v>
      </c>
      <c r="C24" s="182">
        <f>SUM(C5:C23)</f>
        <v>0</v>
      </c>
      <c r="D24" s="182"/>
      <c r="E24" s="182"/>
      <c r="F24" s="182">
        <f>SUM(F5:F23)</f>
        <v>0</v>
      </c>
      <c r="G24" s="182">
        <f>SUM(G5:G23)</f>
        <v>0</v>
      </c>
      <c r="H24" s="58">
        <f>SUM(H5:H23)</f>
        <v>0</v>
      </c>
    </row>
  </sheetData>
  <sheetProtection/>
  <mergeCells count="1">
    <mergeCell ref="A1:H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az 1/2017. (II.20.)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14" sqref="B14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2.75">
      <c r="A1" s="202"/>
      <c r="B1" s="202"/>
      <c r="C1" s="202"/>
      <c r="D1" s="202"/>
      <c r="E1" s="202"/>
    </row>
    <row r="2" spans="1:5" ht="15.75">
      <c r="A2" s="203" t="s">
        <v>142</v>
      </c>
      <c r="B2" s="748"/>
      <c r="C2" s="748"/>
      <c r="D2" s="748"/>
      <c r="E2" s="748"/>
    </row>
    <row r="3" spans="1:5" ht="14.25" thickBot="1">
      <c r="A3" s="202"/>
      <c r="B3" s="202"/>
      <c r="C3" s="202"/>
      <c r="D3" s="749" t="s">
        <v>135</v>
      </c>
      <c r="E3" s="749"/>
    </row>
    <row r="4" spans="1:5" ht="15" customHeight="1" thickBot="1">
      <c r="A4" s="204" t="s">
        <v>134</v>
      </c>
      <c r="B4" s="205" t="s">
        <v>256</v>
      </c>
      <c r="C4" s="205" t="s">
        <v>443</v>
      </c>
      <c r="D4" s="205" t="s">
        <v>577</v>
      </c>
      <c r="E4" s="206" t="s">
        <v>51</v>
      </c>
    </row>
    <row r="5" spans="1:5" ht="12.75">
      <c r="A5" s="207" t="s">
        <v>136</v>
      </c>
      <c r="B5" s="89"/>
      <c r="C5" s="89"/>
      <c r="D5" s="89"/>
      <c r="E5" s="208">
        <f aca="true" t="shared" si="0" ref="E5:E11">SUM(B5:D5)</f>
        <v>0</v>
      </c>
    </row>
    <row r="6" spans="1:5" ht="12.75">
      <c r="A6" s="209" t="s">
        <v>149</v>
      </c>
      <c r="B6" s="90"/>
      <c r="C6" s="90"/>
      <c r="D6" s="90"/>
      <c r="E6" s="210">
        <f t="shared" si="0"/>
        <v>0</v>
      </c>
    </row>
    <row r="7" spans="1:5" ht="12.75">
      <c r="A7" s="211" t="s">
        <v>137</v>
      </c>
      <c r="B7" s="91"/>
      <c r="C7" s="91"/>
      <c r="D7" s="91"/>
      <c r="E7" s="212">
        <f t="shared" si="0"/>
        <v>0</v>
      </c>
    </row>
    <row r="8" spans="1:5" ht="12.75">
      <c r="A8" s="211" t="s">
        <v>151</v>
      </c>
      <c r="B8" s="91"/>
      <c r="C8" s="91"/>
      <c r="D8" s="91"/>
      <c r="E8" s="212">
        <f t="shared" si="0"/>
        <v>0</v>
      </c>
    </row>
    <row r="9" spans="1:5" ht="12.75">
      <c r="A9" s="211" t="s">
        <v>138</v>
      </c>
      <c r="B9" s="91"/>
      <c r="C9" s="91"/>
      <c r="D9" s="91"/>
      <c r="E9" s="212">
        <f t="shared" si="0"/>
        <v>0</v>
      </c>
    </row>
    <row r="10" spans="1:5" ht="12.75">
      <c r="A10" s="211" t="s">
        <v>139</v>
      </c>
      <c r="B10" s="91"/>
      <c r="C10" s="91"/>
      <c r="D10" s="91"/>
      <c r="E10" s="212">
        <f t="shared" si="0"/>
        <v>0</v>
      </c>
    </row>
    <row r="11" spans="1:5" ht="13.5" thickBot="1">
      <c r="A11" s="92"/>
      <c r="B11" s="93"/>
      <c r="C11" s="93"/>
      <c r="D11" s="93"/>
      <c r="E11" s="212">
        <f t="shared" si="0"/>
        <v>0</v>
      </c>
    </row>
    <row r="12" spans="1:5" ht="13.5" thickBot="1">
      <c r="A12" s="213" t="s">
        <v>141</v>
      </c>
      <c r="B12" s="214">
        <f>B5+SUM(B7:B11)</f>
        <v>0</v>
      </c>
      <c r="C12" s="214">
        <f>C5+SUM(C7:C11)</f>
        <v>0</v>
      </c>
      <c r="D12" s="214">
        <f>D5+SUM(D7:D11)</f>
        <v>0</v>
      </c>
      <c r="E12" s="215">
        <f>E5+SUM(E7:E11)</f>
        <v>0</v>
      </c>
    </row>
    <row r="13" spans="1:5" ht="13.5" thickBot="1">
      <c r="A13" s="39"/>
      <c r="B13" s="39"/>
      <c r="C13" s="39"/>
      <c r="D13" s="39"/>
      <c r="E13" s="39"/>
    </row>
    <row r="14" spans="1:5" ht="15" customHeight="1" thickBot="1">
      <c r="A14" s="204" t="s">
        <v>140</v>
      </c>
      <c r="B14" s="205" t="s">
        <v>256</v>
      </c>
      <c r="C14" s="205" t="s">
        <v>443</v>
      </c>
      <c r="D14" s="205" t="s">
        <v>577</v>
      </c>
      <c r="E14" s="206" t="s">
        <v>51</v>
      </c>
    </row>
    <row r="15" spans="1:5" ht="12.75">
      <c r="A15" s="207" t="s">
        <v>145</v>
      </c>
      <c r="B15" s="89"/>
      <c r="C15" s="89"/>
      <c r="D15" s="89"/>
      <c r="E15" s="208">
        <f aca="true" t="shared" si="1" ref="E15:E21">SUM(B15:D15)</f>
        <v>0</v>
      </c>
    </row>
    <row r="16" spans="1:5" ht="12.75">
      <c r="A16" s="216" t="s">
        <v>146</v>
      </c>
      <c r="B16" s="91"/>
      <c r="C16" s="91"/>
      <c r="D16" s="91"/>
      <c r="E16" s="212">
        <f t="shared" si="1"/>
        <v>0</v>
      </c>
    </row>
    <row r="17" spans="1:5" ht="12.75">
      <c r="A17" s="211" t="s">
        <v>147</v>
      </c>
      <c r="B17" s="91"/>
      <c r="C17" s="91"/>
      <c r="D17" s="91"/>
      <c r="E17" s="212">
        <f t="shared" si="1"/>
        <v>0</v>
      </c>
    </row>
    <row r="18" spans="1:5" ht="12.75">
      <c r="A18" s="211" t="s">
        <v>148</v>
      </c>
      <c r="B18" s="91"/>
      <c r="C18" s="91"/>
      <c r="D18" s="91"/>
      <c r="E18" s="212">
        <f t="shared" si="1"/>
        <v>0</v>
      </c>
    </row>
    <row r="19" spans="1:5" ht="12.75">
      <c r="A19" s="94"/>
      <c r="B19" s="91"/>
      <c r="C19" s="91"/>
      <c r="D19" s="91"/>
      <c r="E19" s="212">
        <f t="shared" si="1"/>
        <v>0</v>
      </c>
    </row>
    <row r="20" spans="1:5" ht="12.75">
      <c r="A20" s="94"/>
      <c r="B20" s="91"/>
      <c r="C20" s="91"/>
      <c r="D20" s="91"/>
      <c r="E20" s="212">
        <f t="shared" si="1"/>
        <v>0</v>
      </c>
    </row>
    <row r="21" spans="1:5" ht="13.5" thickBot="1">
      <c r="A21" s="92"/>
      <c r="B21" s="93"/>
      <c r="C21" s="93"/>
      <c r="D21" s="93"/>
      <c r="E21" s="212">
        <f t="shared" si="1"/>
        <v>0</v>
      </c>
    </row>
    <row r="22" spans="1:5" ht="13.5" thickBot="1">
      <c r="A22" s="213" t="s">
        <v>53</v>
      </c>
      <c r="B22" s="214">
        <f>SUM(B15:B21)</f>
        <v>0</v>
      </c>
      <c r="C22" s="214">
        <f>SUM(C15:C21)</f>
        <v>0</v>
      </c>
      <c r="D22" s="214">
        <f>SUM(D15:D21)</f>
        <v>0</v>
      </c>
      <c r="E22" s="215">
        <f>SUM(E15:E21)</f>
        <v>0</v>
      </c>
    </row>
    <row r="23" spans="1:5" ht="12.75">
      <c r="A23" s="202"/>
      <c r="B23" s="202"/>
      <c r="C23" s="202"/>
      <c r="D23" s="202"/>
      <c r="E23" s="202"/>
    </row>
    <row r="24" spans="1:5" ht="12.75">
      <c r="A24" s="202"/>
      <c r="B24" s="202"/>
      <c r="C24" s="202"/>
      <c r="D24" s="202"/>
      <c r="E24" s="202"/>
    </row>
    <row r="25" spans="1:5" ht="15.75">
      <c r="A25" s="203" t="s">
        <v>142</v>
      </c>
      <c r="B25" s="748"/>
      <c r="C25" s="748"/>
      <c r="D25" s="748"/>
      <c r="E25" s="748"/>
    </row>
    <row r="26" spans="1:5" ht="14.25" thickBot="1">
      <c r="A26" s="202"/>
      <c r="B26" s="202"/>
      <c r="C26" s="202"/>
      <c r="D26" s="749" t="s">
        <v>135</v>
      </c>
      <c r="E26" s="749"/>
    </row>
    <row r="27" spans="1:5" ht="13.5" thickBot="1">
      <c r="A27" s="204" t="s">
        <v>134</v>
      </c>
      <c r="B27" s="205" t="s">
        <v>256</v>
      </c>
      <c r="C27" s="205" t="s">
        <v>443</v>
      </c>
      <c r="D27" s="205" t="s">
        <v>577</v>
      </c>
      <c r="E27" s="206" t="s">
        <v>51</v>
      </c>
    </row>
    <row r="28" spans="1:5" ht="12.75">
      <c r="A28" s="207" t="s">
        <v>136</v>
      </c>
      <c r="B28" s="89"/>
      <c r="C28" s="89"/>
      <c r="D28" s="89"/>
      <c r="E28" s="208">
        <f aca="true" t="shared" si="2" ref="E28:E34">SUM(B28:D28)</f>
        <v>0</v>
      </c>
    </row>
    <row r="29" spans="1:5" ht="12.75">
      <c r="A29" s="209" t="s">
        <v>149</v>
      </c>
      <c r="B29" s="90"/>
      <c r="C29" s="90"/>
      <c r="D29" s="90"/>
      <c r="E29" s="210">
        <f t="shared" si="2"/>
        <v>0</v>
      </c>
    </row>
    <row r="30" spans="1:5" ht="12.75">
      <c r="A30" s="211" t="s">
        <v>137</v>
      </c>
      <c r="B30" s="91"/>
      <c r="C30" s="91"/>
      <c r="D30" s="91"/>
      <c r="E30" s="212">
        <f t="shared" si="2"/>
        <v>0</v>
      </c>
    </row>
    <row r="31" spans="1:5" ht="12.75">
      <c r="A31" s="211" t="s">
        <v>151</v>
      </c>
      <c r="B31" s="91"/>
      <c r="C31" s="91"/>
      <c r="D31" s="91"/>
      <c r="E31" s="212">
        <f t="shared" si="2"/>
        <v>0</v>
      </c>
    </row>
    <row r="32" spans="1:5" ht="12.75">
      <c r="A32" s="211" t="s">
        <v>138</v>
      </c>
      <c r="B32" s="91"/>
      <c r="C32" s="91"/>
      <c r="D32" s="91"/>
      <c r="E32" s="212">
        <f t="shared" si="2"/>
        <v>0</v>
      </c>
    </row>
    <row r="33" spans="1:5" ht="12.75">
      <c r="A33" s="211" t="s">
        <v>139</v>
      </c>
      <c r="B33" s="91"/>
      <c r="C33" s="91"/>
      <c r="D33" s="91"/>
      <c r="E33" s="212">
        <f t="shared" si="2"/>
        <v>0</v>
      </c>
    </row>
    <row r="34" spans="1:5" ht="13.5" thickBot="1">
      <c r="A34" s="92"/>
      <c r="B34" s="93"/>
      <c r="C34" s="93"/>
      <c r="D34" s="93"/>
      <c r="E34" s="212">
        <f t="shared" si="2"/>
        <v>0</v>
      </c>
    </row>
    <row r="35" spans="1:5" ht="13.5" thickBot="1">
      <c r="A35" s="213" t="s">
        <v>141</v>
      </c>
      <c r="B35" s="214">
        <f>B28+SUM(B30:B34)</f>
        <v>0</v>
      </c>
      <c r="C35" s="214">
        <f>C28+SUM(C30:C34)</f>
        <v>0</v>
      </c>
      <c r="D35" s="214">
        <f>D28+SUM(D30:D34)</f>
        <v>0</v>
      </c>
      <c r="E35" s="215">
        <f>E28+SUM(E30:E34)</f>
        <v>0</v>
      </c>
    </row>
    <row r="36" spans="1:5" ht="13.5" thickBot="1">
      <c r="A36" s="39"/>
      <c r="B36" s="39"/>
      <c r="C36" s="39"/>
      <c r="D36" s="39"/>
      <c r="E36" s="39"/>
    </row>
    <row r="37" spans="1:5" ht="13.5" thickBot="1">
      <c r="A37" s="204" t="s">
        <v>140</v>
      </c>
      <c r="B37" s="205" t="s">
        <v>256</v>
      </c>
      <c r="C37" s="205" t="s">
        <v>443</v>
      </c>
      <c r="D37" s="205" t="s">
        <v>577</v>
      </c>
      <c r="E37" s="206" t="s">
        <v>51</v>
      </c>
    </row>
    <row r="38" spans="1:5" ht="12.75">
      <c r="A38" s="207" t="s">
        <v>145</v>
      </c>
      <c r="B38" s="89"/>
      <c r="C38" s="89"/>
      <c r="D38" s="89"/>
      <c r="E38" s="208">
        <f aca="true" t="shared" si="3" ref="E38:E44">SUM(B38:D38)</f>
        <v>0</v>
      </c>
    </row>
    <row r="39" spans="1:5" ht="12.75">
      <c r="A39" s="216" t="s">
        <v>146</v>
      </c>
      <c r="B39" s="91"/>
      <c r="C39" s="91"/>
      <c r="D39" s="91"/>
      <c r="E39" s="212">
        <f t="shared" si="3"/>
        <v>0</v>
      </c>
    </row>
    <row r="40" spans="1:5" ht="12.75">
      <c r="A40" s="211" t="s">
        <v>147</v>
      </c>
      <c r="B40" s="91"/>
      <c r="C40" s="91"/>
      <c r="D40" s="91"/>
      <c r="E40" s="212">
        <f t="shared" si="3"/>
        <v>0</v>
      </c>
    </row>
    <row r="41" spans="1:5" ht="12.75">
      <c r="A41" s="211" t="s">
        <v>148</v>
      </c>
      <c r="B41" s="91"/>
      <c r="C41" s="91"/>
      <c r="D41" s="91"/>
      <c r="E41" s="212">
        <f t="shared" si="3"/>
        <v>0</v>
      </c>
    </row>
    <row r="42" spans="1:5" ht="12.75">
      <c r="A42" s="94"/>
      <c r="B42" s="91"/>
      <c r="C42" s="91"/>
      <c r="D42" s="91"/>
      <c r="E42" s="212">
        <f t="shared" si="3"/>
        <v>0</v>
      </c>
    </row>
    <row r="43" spans="1:5" ht="12.75">
      <c r="A43" s="94"/>
      <c r="B43" s="91"/>
      <c r="C43" s="91"/>
      <c r="D43" s="91"/>
      <c r="E43" s="212">
        <f t="shared" si="3"/>
        <v>0</v>
      </c>
    </row>
    <row r="44" spans="1:5" ht="13.5" thickBot="1">
      <c r="A44" s="92"/>
      <c r="B44" s="93"/>
      <c r="C44" s="93"/>
      <c r="D44" s="93"/>
      <c r="E44" s="212">
        <f t="shared" si="3"/>
        <v>0</v>
      </c>
    </row>
    <row r="45" spans="1:5" ht="13.5" thickBot="1">
      <c r="A45" s="213" t="s">
        <v>53</v>
      </c>
      <c r="B45" s="214">
        <f>SUM(B38:B44)</f>
        <v>0</v>
      </c>
      <c r="C45" s="214">
        <f>SUM(C38:C44)</f>
        <v>0</v>
      </c>
      <c r="D45" s="214">
        <f>SUM(D38:D44)</f>
        <v>0</v>
      </c>
      <c r="E45" s="215">
        <f>SUM(E38:E44)</f>
        <v>0</v>
      </c>
    </row>
    <row r="46" spans="1:5" ht="12.75">
      <c r="A46" s="202"/>
      <c r="B46" s="202"/>
      <c r="C46" s="202"/>
      <c r="D46" s="202"/>
      <c r="E46" s="202"/>
    </row>
    <row r="47" spans="1:5" ht="15.75">
      <c r="A47" s="757" t="s">
        <v>576</v>
      </c>
      <c r="B47" s="757"/>
      <c r="C47" s="757"/>
      <c r="D47" s="757"/>
      <c r="E47" s="757"/>
    </row>
    <row r="48" spans="1:5" ht="13.5" thickBot="1">
      <c r="A48" s="202"/>
      <c r="B48" s="202"/>
      <c r="C48" s="202"/>
      <c r="D48" s="202"/>
      <c r="E48" s="202"/>
    </row>
    <row r="49" spans="1:8" ht="13.5" thickBot="1">
      <c r="A49" s="762" t="s">
        <v>143</v>
      </c>
      <c r="B49" s="763"/>
      <c r="C49" s="764"/>
      <c r="D49" s="760" t="s">
        <v>152</v>
      </c>
      <c r="E49" s="761"/>
      <c r="H49" s="36"/>
    </row>
    <row r="50" spans="1:5" ht="12.75">
      <c r="A50" s="765"/>
      <c r="B50" s="766"/>
      <c r="C50" s="767"/>
      <c r="D50" s="753"/>
      <c r="E50" s="754"/>
    </row>
    <row r="51" spans="1:5" ht="13.5" thickBot="1">
      <c r="A51" s="768"/>
      <c r="B51" s="769"/>
      <c r="C51" s="770"/>
      <c r="D51" s="755"/>
      <c r="E51" s="756"/>
    </row>
    <row r="52" spans="1:5" ht="13.5" thickBot="1">
      <c r="A52" s="750" t="s">
        <v>53</v>
      </c>
      <c r="B52" s="751"/>
      <c r="C52" s="752"/>
      <c r="D52" s="758">
        <f>SUM(D50:E51)</f>
        <v>0</v>
      </c>
      <c r="E52" s="759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1/2017. (II.20.)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Gazdi</cp:lastModifiedBy>
  <cp:lastPrinted>2017-02-10T10:29:44Z</cp:lastPrinted>
  <dcterms:created xsi:type="dcterms:W3CDTF">1999-10-30T10:30:45Z</dcterms:created>
  <dcterms:modified xsi:type="dcterms:W3CDTF">2017-08-03T09:39:29Z</dcterms:modified>
  <cp:category/>
  <cp:version/>
  <cp:contentType/>
  <cp:contentStatus/>
</cp:coreProperties>
</file>