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55" windowWidth="15570" windowHeight="6390" activeTab="1"/>
  </bookViews>
  <sheets>
    <sheet name="7 mell hiv feladat" sheetId="1" r:id="rId1"/>
    <sheet name="6 mell önk feladat" sheetId="2" r:id="rId2"/>
    <sheet name="5 mell hiv cimrend" sheetId="3" r:id="rId3"/>
    <sheet name="4 mell önk cimrend" sheetId="4" r:id="rId4"/>
    <sheet name="3 mell felh mérleg" sheetId="5" r:id="rId5"/>
    <sheet name="2 mell műk mérleg" sheetId="6" r:id="rId6"/>
    <sheet name="1 mell összevont mérleg" sheetId="7" r:id="rId7"/>
    <sheet name="8. sz. melléklet" sheetId="8" r:id="rId8"/>
    <sheet name="9. sz. melléklet" sheetId="9" r:id="rId9"/>
    <sheet name="10. sz. melléklet" sheetId="10" r:id="rId10"/>
  </sheets>
  <definedNames>
    <definedName name="_xlnm.Print_Titles" localSheetId="1">'6 mell önk feladat'!$5:$6</definedName>
  </definedNames>
  <calcPr fullCalcOnLoad="1"/>
</workbook>
</file>

<file path=xl/sharedStrings.xml><?xml version="1.0" encoding="utf-8"?>
<sst xmlns="http://schemas.openxmlformats.org/spreadsheetml/2006/main" count="688" uniqueCount="361">
  <si>
    <t>ezer Ft-ban</t>
  </si>
  <si>
    <t>1.</t>
  </si>
  <si>
    <t>2.</t>
  </si>
  <si>
    <t>Tartalékok</t>
  </si>
  <si>
    <t>Általános tartalék</t>
  </si>
  <si>
    <t>A Bács-Kiskun Megyei Önkormányzat  kiadásai és bevételei  feladatonként</t>
  </si>
  <si>
    <t xml:space="preserve"> kötelező és önként vállalt feladatok szerinti megbontásban</t>
  </si>
  <si>
    <t>Jogcímek</t>
  </si>
  <si>
    <t>I. Bevételek</t>
  </si>
  <si>
    <t>Kötelező feladatok</t>
  </si>
  <si>
    <t>Önként vállalt feladatok</t>
  </si>
  <si>
    <t>Megyei önkormányzatok működésének támogatása</t>
  </si>
  <si>
    <t>3.</t>
  </si>
  <si>
    <t>4.</t>
  </si>
  <si>
    <t>Önkormányzat bevételei összesen</t>
  </si>
  <si>
    <t>II. Kiadások</t>
  </si>
  <si>
    <t>Személyi juttatások</t>
  </si>
  <si>
    <t>Munkaadókat terhelő járulékok és szociális hozzájárulási adó</t>
  </si>
  <si>
    <t>Közgyűlés és bizottságok működési kiadásai</t>
  </si>
  <si>
    <t>Külkapcsolatok kiadásai</t>
  </si>
  <si>
    <t>Erdélyi szűrővizsgálat kiadása</t>
  </si>
  <si>
    <t>Beruházási kiadások</t>
  </si>
  <si>
    <t>5.</t>
  </si>
  <si>
    <t>Felújítási kiadások</t>
  </si>
  <si>
    <t>Önkormányzat kiadásai összesen</t>
  </si>
  <si>
    <t>6.</t>
  </si>
  <si>
    <t xml:space="preserve">2. 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</si>
  <si>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</si>
  <si>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</si>
  <si>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</si>
  <si>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</si>
  <si>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támogatások áht-n belülről</t>
  </si>
  <si>
    <t>Felhalmozási bevételek</t>
  </si>
  <si>
    <t>7.</t>
  </si>
  <si>
    <t>Felhalmozási célú átvett pénzeszközök</t>
  </si>
  <si>
    <t>Pénzmaradvány igénybevétele</t>
  </si>
  <si>
    <t>Működési célú maradvány igénybevétele</t>
  </si>
  <si>
    <t>Felhalmozási célú maradvány igénybevétele</t>
  </si>
  <si>
    <t>Működési dologi kiadások</t>
  </si>
  <si>
    <t>Önkormányzati célfeladatok kiadásai</t>
  </si>
  <si>
    <t>Sajtó és kommunikáció kiadása</t>
  </si>
  <si>
    <t>Homokhátsági Térségfejlesztési Tanács működési támogatása</t>
  </si>
  <si>
    <t>Megyei Értéktár Bizottság működési kiadása</t>
  </si>
  <si>
    <t>Számítástechnikai fejlesztés kiadása</t>
  </si>
  <si>
    <t>Irányítószervi támogatás hivatalnak</t>
  </si>
  <si>
    <t>Szervezetekben fizetendő tagdíjak kiadásai:</t>
  </si>
  <si>
    <t xml:space="preserve">  - Nemzetközi szervezet tagdíjai</t>
  </si>
  <si>
    <t xml:space="preserve">  - Hazai szervezetek tagdíjai</t>
  </si>
  <si>
    <t>8.</t>
  </si>
  <si>
    <t>Ingatlanhasznosítással összefüggő szolgáltatási bevételek</t>
  </si>
  <si>
    <t>Lakásalapból nyújtott kölcsönök törlesztése</t>
  </si>
  <si>
    <t>Irányító szervtől kapott támogatás</t>
  </si>
  <si>
    <t>Hivatal bevételei összesen</t>
  </si>
  <si>
    <t>Hivatal működésével kapcsolatos kiadások</t>
  </si>
  <si>
    <t>Dologi kiadások</t>
  </si>
  <si>
    <t>Jóléti kiadások</t>
  </si>
  <si>
    <t>Számítástechnikai eszközök beszerzése</t>
  </si>
  <si>
    <t>Egyéb eszközbeszerzés</t>
  </si>
  <si>
    <t>Egyéb felhalmozási kiadások</t>
  </si>
  <si>
    <t>Hivatal kiadásai összesen</t>
  </si>
  <si>
    <t>Cím neve, száma</t>
  </si>
  <si>
    <t xml:space="preserve">Alcím neve, száma </t>
  </si>
  <si>
    <t>Előirányzat-csoport</t>
  </si>
  <si>
    <t>Rovat száma</t>
  </si>
  <si>
    <t>Előirányzat-csoport, kiemelt előirányzat megnevezése</t>
  </si>
  <si>
    <t>száma</t>
  </si>
  <si>
    <t>I</t>
  </si>
  <si>
    <t xml:space="preserve">BEVÉTELEK </t>
  </si>
  <si>
    <t>B1.</t>
  </si>
  <si>
    <t>Működési célú támogatások államháztartáson belülről</t>
  </si>
  <si>
    <t>B11.</t>
  </si>
  <si>
    <t>Önkormányzatok működési támogatásai</t>
  </si>
  <si>
    <t>B12</t>
  </si>
  <si>
    <t>Elvonások és befizetések bevételei</t>
  </si>
  <si>
    <t>B14</t>
  </si>
  <si>
    <t>Működési célú támogatások és kölcsönök visszatérülései</t>
  </si>
  <si>
    <t>B16</t>
  </si>
  <si>
    <t>Egyéb működési célú támogatások bevételei áh.-on belülről</t>
  </si>
  <si>
    <t>B3.</t>
  </si>
  <si>
    <t>B4.</t>
  </si>
  <si>
    <t>B401</t>
  </si>
  <si>
    <t>B402</t>
  </si>
  <si>
    <t>Szolgáltatások ellenértéke</t>
  </si>
  <si>
    <t>B408.</t>
  </si>
  <si>
    <t>Kamatbevételek</t>
  </si>
  <si>
    <t>Egyéb működési bevételek</t>
  </si>
  <si>
    <t>B6.</t>
  </si>
  <si>
    <t>Működési célú visszatérítendő támogatások, kölcsönök</t>
  </si>
  <si>
    <t>Egyéb működési célú átvett pénzeszközök</t>
  </si>
  <si>
    <t>B2.</t>
  </si>
  <si>
    <t>Felhalmozási célú támogatások államháztartáson belülről</t>
  </si>
  <si>
    <t>B21</t>
  </si>
  <si>
    <t>Felhalmozási célú önkormányzati támogatások</t>
  </si>
  <si>
    <t>Felhalmozási célú támogatások és kölcsönök visszatérülései</t>
  </si>
  <si>
    <t>B25</t>
  </si>
  <si>
    <t>Egyéb felhalmozási célú támogatások bevételei áh.-on belülről</t>
  </si>
  <si>
    <t>B5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</si>
  <si>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</si>
  <si>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</si>
  <si>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</si>
  <si>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</si>
  <si>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</si>
  <si>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</si>
  <si>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B7.</t>
  </si>
  <si>
    <t>Felhalmozási célú támogatások, kölcsönök visszatérülése</t>
  </si>
  <si>
    <t>Egyéb felhalmozási célú átvett pénzeszközök</t>
  </si>
  <si>
    <t>B8.</t>
  </si>
  <si>
    <t>Finanszírozási bevételek</t>
  </si>
  <si>
    <t>B813.</t>
  </si>
  <si>
    <t>Maradvány igénybevétele</t>
  </si>
  <si>
    <t xml:space="preserve">  - Működési célú maradvány igénybevétele</t>
  </si>
  <si>
    <t xml:space="preserve">  - Felhalmozási maradvány igénybevétele</t>
  </si>
  <si>
    <t>B816</t>
  </si>
  <si>
    <t>Irányító szervi támogatás</t>
  </si>
  <si>
    <t>BEVÉTELEK ÖSSZESEN</t>
  </si>
  <si>
    <t>II</t>
  </si>
  <si>
    <t xml:space="preserve">KIADÁSOK </t>
  </si>
  <si>
    <t>Működési kiadások</t>
  </si>
  <si>
    <t>K1.</t>
  </si>
  <si>
    <t>K2.</t>
  </si>
  <si>
    <t>K3.</t>
  </si>
  <si>
    <t>K4.</t>
  </si>
  <si>
    <t>Ellátottak pénzbeli juttatásai</t>
  </si>
  <si>
    <t>K5.</t>
  </si>
  <si>
    <t>Egyéb működési célú kiadások</t>
  </si>
  <si>
    <t>K501</t>
  </si>
  <si>
    <t>Nemzetközi kötelezettségek</t>
  </si>
  <si>
    <t>K502</t>
  </si>
  <si>
    <t>Elvonások és befizetések</t>
  </si>
  <si>
    <t>K506.</t>
  </si>
  <si>
    <t>Egyéb működési célú támogatások áh.-on belülre</t>
  </si>
  <si>
    <t>Egyéb működési célú támogatások áh.-on kívülre</t>
  </si>
  <si>
    <t>Felhalmozási kiadások</t>
  </si>
  <si>
    <t>K6.</t>
  </si>
  <si>
    <t>Beruházások</t>
  </si>
  <si>
    <t>K7.</t>
  </si>
  <si>
    <t>Felújítások</t>
  </si>
  <si>
    <t>K8.</t>
  </si>
  <si>
    <t>Egyéb felhalmozási célú kiadások</t>
  </si>
  <si>
    <t>K84.</t>
  </si>
  <si>
    <t>Egyéb felhalmozási célú támogatások áh.-on belülre</t>
  </si>
  <si>
    <t>K87.</t>
  </si>
  <si>
    <t>Lakástámogatás</t>
  </si>
  <si>
    <t>Egyéb felhalmozási célú támogatások áh.-on kívülre</t>
  </si>
  <si>
    <t>K9.</t>
  </si>
  <si>
    <t>Finanszírozási kiadások</t>
  </si>
  <si>
    <t>KIADÁSOK ÖSSZESEN</t>
  </si>
  <si>
    <t>Bács-Kiskun Megyei Önkormányzat</t>
  </si>
  <si>
    <t>Ezer Ft-ban</t>
  </si>
  <si>
    <t>B111</t>
  </si>
  <si>
    <t xml:space="preserve">  - Helyi önkormányzatok működésének általános támogatása</t>
  </si>
  <si>
    <t>B116</t>
  </si>
  <si>
    <t xml:space="preserve">  - általános tartalék</t>
  </si>
  <si>
    <t xml:space="preserve">  - céltartalékok</t>
  </si>
  <si>
    <t>K915</t>
  </si>
  <si>
    <t>Irányító szervi támogatás folyósítása</t>
  </si>
  <si>
    <t>(felhalmozási költségvetés)</t>
  </si>
  <si>
    <t xml:space="preserve"> ezer Ft-ban</t>
  </si>
  <si>
    <t>BEVÉTELEK</t>
  </si>
  <si>
    <t>KIADÁSOK</t>
  </si>
  <si>
    <t>Egyéb felhalmozási célú támogatások bevételei államháztartáson belülről</t>
  </si>
  <si>
    <t>Egyéb felhalmozási célú támogatások államháztartáson belülre</t>
  </si>
  <si>
    <t>Egyéb felhalmozási célú támogatások államháztartáson kívülre</t>
  </si>
  <si>
    <t>Céltartalékok</t>
  </si>
  <si>
    <t>Tárgyévi felhalmozási bevételek összesen:</t>
  </si>
  <si>
    <t>Tárgyévi felhalmozási kiadások összesen:</t>
  </si>
  <si>
    <t>Költségvetési hiány/többlet:</t>
  </si>
  <si>
    <t xml:space="preserve">  - ebből működési maradvány </t>
  </si>
  <si>
    <t xml:space="preserve">  - ebből felhalmozási maradvány</t>
  </si>
  <si>
    <t>FELHALMOZÁSI BEVÉTELEK ÖSSZESEN</t>
  </si>
  <si>
    <t>FELHALMOZÁSI KIADÁSOK ÖSSZESEN</t>
  </si>
  <si>
    <t>(működési költségvetés)</t>
  </si>
  <si>
    <t xml:space="preserve">Személyi juttatások </t>
  </si>
  <si>
    <t>Önkormányzatok működési támogatása</t>
  </si>
  <si>
    <t>Szolgáltatási bevételek</t>
  </si>
  <si>
    <t>Egyéb működési cálú támogatások államháztartáson belülre</t>
  </si>
  <si>
    <t xml:space="preserve">Működési célú átvett pénzeszközök </t>
  </si>
  <si>
    <t>Működési célú vissztérítendő támogatások, kölcsönök</t>
  </si>
  <si>
    <t>Tárgyévi működési bevételek összesen:</t>
  </si>
  <si>
    <t>Tárgyévi működési kiadások összesen:</t>
  </si>
  <si>
    <t xml:space="preserve">  - ebből működési maradvány igénybe vétele</t>
  </si>
  <si>
    <t xml:space="preserve">  - ebből felhalmozási maradvány igénybevétele</t>
  </si>
  <si>
    <t>MŰKÖDÉSI BEVÉTELEK ÖSSZESEN</t>
  </si>
  <si>
    <t>MŰKÖDÉSI KIADÁSOK ÖSSZESEN</t>
  </si>
  <si>
    <t>Működési költségvetés</t>
  </si>
  <si>
    <t>Munkaadókat tehelő járulékok és szoc.hj adó</t>
  </si>
  <si>
    <t>Felhalmozási költségvetés</t>
  </si>
  <si>
    <t>Költségvetési bevételek összesen</t>
  </si>
  <si>
    <t>Költségvetési kiadások összesen</t>
  </si>
  <si>
    <t>Költségvetési hiány/többlet</t>
  </si>
  <si>
    <t>BEVÉTELEK MINDÖSSZESEN</t>
  </si>
  <si>
    <t>KIADÁSOK MINDÖSSZESEN</t>
  </si>
  <si>
    <t>B115</t>
  </si>
  <si>
    <t>B408</t>
  </si>
  <si>
    <t>Munkaadókat terhelő járulékok és szoc. hozzáj. adó</t>
  </si>
  <si>
    <t>Elnöki rendelkezésű keret</t>
  </si>
  <si>
    <t>Megnevezés</t>
  </si>
  <si>
    <t>Jan.</t>
  </si>
  <si>
    <t>Febr.</t>
  </si>
  <si>
    <t>Márc.</t>
  </si>
  <si>
    <t>Ápr.</t>
  </si>
  <si>
    <t>Máj</t>
  </si>
  <si>
    <t>Jún.</t>
  </si>
  <si>
    <t>Júl.</t>
  </si>
  <si>
    <t>Aug.</t>
  </si>
  <si>
    <t>Szept.</t>
  </si>
  <si>
    <t>Okt.</t>
  </si>
  <si>
    <t>Nov.</t>
  </si>
  <si>
    <t>Dec.</t>
  </si>
  <si>
    <t xml:space="preserve">Összesen </t>
  </si>
  <si>
    <t xml:space="preserve">Bevételek </t>
  </si>
  <si>
    <t>Működési saját bevételek</t>
  </si>
  <si>
    <t>Működési célú támogatások áh-n belülről</t>
  </si>
  <si>
    <t>Felhalmozási célú támogatások áh-n belülről</t>
  </si>
  <si>
    <t>Felhalmozási saját bevételek</t>
  </si>
  <si>
    <t xml:space="preserve">Bevételek összesen </t>
  </si>
  <si>
    <t>Működési célú pénzm. igénybevétel</t>
  </si>
  <si>
    <t>Felhalmozási célú pénzm. Igénybevétel</t>
  </si>
  <si>
    <t xml:space="preserve">Bevételek mindösszesen </t>
  </si>
  <si>
    <t xml:space="preserve">Kiadások </t>
  </si>
  <si>
    <t>Személyi juttatások kiadása</t>
  </si>
  <si>
    <t>Munkaadókat terhelő járulékok</t>
  </si>
  <si>
    <t>Egyéb működésicélú kiadások</t>
  </si>
  <si>
    <t>Finanszírozási kiadás</t>
  </si>
  <si>
    <t xml:space="preserve">Kiadások összesen </t>
  </si>
  <si>
    <t xml:space="preserve">Kiadások mindösszesen </t>
  </si>
  <si>
    <t>Egyenleg</t>
  </si>
  <si>
    <t>2018. év</t>
  </si>
  <si>
    <t>Bevételek</t>
  </si>
  <si>
    <t>Kiadások</t>
  </si>
  <si>
    <t>Működési célú támogatások áh.n belülről</t>
  </si>
  <si>
    <t>I.</t>
  </si>
  <si>
    <t>Tárgyévi működési bevételek</t>
  </si>
  <si>
    <t>Működési jellegű pénzmaradvány</t>
  </si>
  <si>
    <t>Felhalmozási célú támogatások áh.n belülről</t>
  </si>
  <si>
    <t>9.</t>
  </si>
  <si>
    <t>II.</t>
  </si>
  <si>
    <t>Tárgyévi felhalmozási bevételek</t>
  </si>
  <si>
    <t>Felhalmozási jellegű pénzmaradvány</t>
  </si>
  <si>
    <t>Működési bevételek összesen</t>
  </si>
  <si>
    <t>Felhalmozási bevételek összesen</t>
  </si>
  <si>
    <t>Bevételek mindösszesen</t>
  </si>
  <si>
    <t>Munkaadókat terhelő járulékok és szoc.h.</t>
  </si>
  <si>
    <t xml:space="preserve">4. </t>
  </si>
  <si>
    <t>Tárgyévi működési kiadások</t>
  </si>
  <si>
    <t>Működési kiadások összesen</t>
  </si>
  <si>
    <t>Tárgyévi felhalmozási kiadások</t>
  </si>
  <si>
    <t>Felhalmozási kiadások összesen</t>
  </si>
  <si>
    <t>Kiadások mindösszesen</t>
  </si>
  <si>
    <t>Sorsz.</t>
  </si>
  <si>
    <t>Lakásalapból nyújtott kölcsönök</t>
  </si>
  <si>
    <t>K508</t>
  </si>
  <si>
    <t>Működési célú visszatérítendő támogatások, kölcsönök áh.n kívülre</t>
  </si>
  <si>
    <t>Működési célúvisszatérítendő támogatások, kölcsönök áh.n kívülre</t>
  </si>
  <si>
    <t>Egyéb működési célú támogatások áh.n kívülre</t>
  </si>
  <si>
    <t>2019. év</t>
  </si>
  <si>
    <t>Egyéb bevételek</t>
  </si>
  <si>
    <t>K 513.</t>
  </si>
  <si>
    <t>B64.</t>
  </si>
  <si>
    <t>B65.</t>
  </si>
  <si>
    <t>Működési célú visszatérítendő támogatások, kölcsönök áht-n kívülről</t>
  </si>
  <si>
    <t xml:space="preserve">  - Működési célú költségvetési támogatások és kiegészítő támogatások</t>
  </si>
  <si>
    <t xml:space="preserve">  - Elszámolásból származó bevételek</t>
  </si>
  <si>
    <t>B411</t>
  </si>
  <si>
    <t>B74</t>
  </si>
  <si>
    <t>Felhalmozási célú támogatások, kölcsönök visszatérülése áht-n kív.</t>
  </si>
  <si>
    <t>B75</t>
  </si>
  <si>
    <t>K512.</t>
  </si>
  <si>
    <t>K89.</t>
  </si>
  <si>
    <t>Készletértékesítés</t>
  </si>
  <si>
    <t>B24</t>
  </si>
  <si>
    <t>2020. év</t>
  </si>
  <si>
    <t>Sor-szám</t>
  </si>
  <si>
    <t>Az európai uniós forrással támogatott projektek megnevezése</t>
  </si>
  <si>
    <t>támogatás</t>
  </si>
  <si>
    <t>Saját forrás</t>
  </si>
  <si>
    <t>Bevétel összesen</t>
  </si>
  <si>
    <t>Személyi jellegű kiadások</t>
  </si>
  <si>
    <t>Munkáltatói járulék</t>
  </si>
  <si>
    <t>Kiadás összesen</t>
  </si>
  <si>
    <t>Európai uniós</t>
  </si>
  <si>
    <t>Hazai forrás</t>
  </si>
  <si>
    <t>Összesen</t>
  </si>
  <si>
    <t>Működési célú átvett pénzeszközök, kölcsönök</t>
  </si>
  <si>
    <t>Fráter György utcai ingatlan felújítása</t>
  </si>
  <si>
    <t>Projektek kiadásai</t>
  </si>
  <si>
    <t>TOP-5.1.1-15 Paktum projekt</t>
  </si>
  <si>
    <t>Pályázati támogatási céltartalék</t>
  </si>
  <si>
    <t>Lakásalapból nyújtott visszatérítendő kölcsönök</t>
  </si>
  <si>
    <t>Önkormányzat működési támogatása</t>
  </si>
  <si>
    <t>BKM. Diák- és Szabadidősport Egyesület támogatása</t>
  </si>
  <si>
    <t>A Bács-Kiskun Megyei Önkormányzat 2018., 2019., 2020. és 2021. évre szóló költségvetési mérlege</t>
  </si>
  <si>
    <t>2021. év</t>
  </si>
  <si>
    <t>A Bács-Kiskun Megyei Önkormányzat 2018. évi  likviditási terve</t>
  </si>
  <si>
    <t>A Bács-Kiskun Megyei Önkormányzat 2018. évi költségvetésének összevont pénzügyi mérlege</t>
  </si>
  <si>
    <t>2018. évi  előirányzat</t>
  </si>
  <si>
    <t>A Bács-Kiskun Megyei Önkormányzat működési bevételeinek és kiadásainak alakulása 2018. évben</t>
  </si>
  <si>
    <t>A Bács-Kiskun Megyei Önkormányzat 2018. évi felhalmozási bevételeinek és kiadásainak alakulása</t>
  </si>
  <si>
    <t>A Bács-Kiskun Megyei Önkormányzati Hivatal kiadásai és bevételei  feladatonként</t>
  </si>
  <si>
    <t>Bács-Kiskun Megyei Önkormányzati Hivatal</t>
  </si>
  <si>
    <t>ebből</t>
  </si>
  <si>
    <t>Önkorm.</t>
  </si>
  <si>
    <t>Hivatal</t>
  </si>
  <si>
    <t>Önkorm</t>
  </si>
  <si>
    <t>Európai uniós támogatással megvalósuló projektek 2018. évi bevételei és kiadásai</t>
  </si>
  <si>
    <t>Iktatóprogram beszerzése</t>
  </si>
  <si>
    <t>Egyéb szoftver beszerzés</t>
  </si>
  <si>
    <t>Kecskemét, Deák F. tér II. emeleti folyosó burkolás, ajtó nyitás</t>
  </si>
  <si>
    <t>Kecskemét, Deák F. tér félemeleti iroda laminált parkettázás</t>
  </si>
  <si>
    <t>Kecskemét, Deák F. tér félemelet informatikai fejlesztés</t>
  </si>
  <si>
    <t>Megyedíjak, ünnepi közgyűlés, rendezvények kiadásai</t>
  </si>
  <si>
    <t>Megye legjobb termékei marketing kiadásai</t>
  </si>
  <si>
    <t>Művészeti táborok megrendezése</t>
  </si>
  <si>
    <t>Turisztikai, térségmarketing kiadások</t>
  </si>
  <si>
    <t>TOP-3.2.1-15 SECAP projekt</t>
  </si>
  <si>
    <t>EFOP-1.6.3-17 Megyei felzárkózáspolitikai projekt</t>
  </si>
  <si>
    <t>2018. évi erdélyi szűrővizsgálat támogatása</t>
  </si>
  <si>
    <t>EFOP-1.6.3-17 Megyei felzárkózáspolitikai projekt bevétele</t>
  </si>
  <si>
    <t>2018. évi előirányzatok</t>
  </si>
  <si>
    <t>EFOP-3.9.2-16-2017-00007 Humán kapacitások fejlesztése térségi szemléletben, Kunszentmiklós</t>
  </si>
  <si>
    <t>EFOP-3.9.2-16-2017-00008 Humán kapacitások fejlesztése térségi szemléletben, Solt</t>
  </si>
  <si>
    <t>EFOP-3.9.2-16-2017-00009 Humán kapacitások fejlesztése térségi szemléletben, Tiszakécske</t>
  </si>
  <si>
    <t>EFOP-3.9.2-16-2017-00010 Humán kapacitások fejlesztése térségi szemléletben, Szank</t>
  </si>
  <si>
    <t>EFOP-1.6.3-17 Megyei felzárkózáspolitikai projekt előleg bevétele</t>
  </si>
  <si>
    <t>EFOP-3.9.2-16 Humán kapacitások fejlesztése térségi szemléletben projektek előleg bevétele</t>
  </si>
  <si>
    <t>EFOP-3.9.2-16 Humán kapacitások fejlesztése projekt</t>
  </si>
  <si>
    <t>Kecskemét, Deák F. tér földszinti irodahelyiségek felújítása saját forrása</t>
  </si>
  <si>
    <t>Beruházási, felújítási kiadások</t>
  </si>
  <si>
    <t>TOP-5.1.1-15-BK1-2016-00001 Foglalkoztatási paktum</t>
  </si>
  <si>
    <t>TOP-3.2.1-15-BK1-2016-00044 SECAP projekt</t>
  </si>
  <si>
    <t>EFOP-1.6.3-17-2017-00002 Megyei szintű felzárkózás-politikai együttműködések támogatása</t>
  </si>
  <si>
    <t>Gépkocsi értékesítés bevétele</t>
  </si>
  <si>
    <t>Gépkocsi vásárlás</t>
  </si>
  <si>
    <t>10.</t>
  </si>
  <si>
    <t>EFOP-1.5.3-16-2017-00009 Humán szolgáltatások fejlesztése térségi szemléáletben - kedvezményezett térségek, Kiskunmajsa</t>
  </si>
  <si>
    <t>EFOP-1.5.3-16-2017-00072 Humán szolgáltatások fejlesztése térségi szemléáletben - kedvezményezett térségek, Kunszentmiklós</t>
  </si>
  <si>
    <t>EFOP-1.5.3-16-2017-00071 Humán szolgáltatások fejlesztése térségi szemléáletben - kedvezményezett térségek, Tiszakécske</t>
  </si>
  <si>
    <t>10. melléklet a …/2018.( ) önkormányzati rendelethez</t>
  </si>
  <si>
    <t>EFOP-1.5.3-16 Humán szolgáltatások fejlesztése térségi szemléletben projektek előleg bevétele</t>
  </si>
  <si>
    <t>EFOP-1.5.3-16 Humán szolgáltatások fejlesztése projekt</t>
  </si>
  <si>
    <t>9. melléklet a …/2018.( ) önkormányzati rendelethez</t>
  </si>
  <si>
    <t>8. melléklet a …/2018. ( ) önkormányzati rendelethez</t>
  </si>
  <si>
    <t>1. melléklet a …/2018.( ) önkormányzati rendelethez</t>
  </si>
  <si>
    <t>2. melléklet a …/2018.( ) önkormányzati rendelethez</t>
  </si>
  <si>
    <t>3. melléklet a ../2018. ( ) önkormányzati rendelethez</t>
  </si>
  <si>
    <t>4. melléklet a …/2018.( ) önkormányzati rendelethez</t>
  </si>
  <si>
    <t>5. melléklet a …/2018.( ) önkormányzati rendelethez</t>
  </si>
  <si>
    <t>6.melléklet a …/2018.( ) önkormányzati rendelethez</t>
  </si>
  <si>
    <t>7. melléklet a …/2018.( ) önkormányzati rendelethez</t>
  </si>
  <si>
    <t>2018. évi országgyűlési választások támogatása</t>
  </si>
  <si>
    <t>Időközi választások támogatása</t>
  </si>
  <si>
    <t>Megyei területrendezési tev módosítás támogatása</t>
  </si>
  <si>
    <t>IPA Egészségturizmus projekt</t>
  </si>
  <si>
    <t>IPA Duna borút projekt</t>
  </si>
  <si>
    <t>Megyei területrendezési terv módosítása</t>
  </si>
  <si>
    <t>TOP-1.2.1-16 Euro Velo 13 projekt</t>
  </si>
  <si>
    <t>Paktum projekt megelőlegezett támogatás csökkenés miatti visszautalás</t>
  </si>
  <si>
    <t>11.</t>
  </si>
  <si>
    <t>12.</t>
  </si>
  <si>
    <t>13.</t>
  </si>
  <si>
    <t>Közgyűlés doberdói utazás költsége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</si>
</sst>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0">
    <font>
      <sz val="10"/>
      <name val="Arial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sz val="10"/>
      <name val="Times New Roman"/>
      <family val="1"/>
    </font>
    <font>
      <i/>
      <sz val="10"/>
      <name val="Times New Roman CE"/>
      <family val="0"/>
    </font>
    <font>
      <b/>
      <i/>
      <sz val="10"/>
      <name val="Times New Roman"/>
      <family val="1"/>
    </font>
    <font>
      <i/>
      <sz val="11"/>
      <name val="Times New Roman CE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4"/>
      <name val="Times New Roman CE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1" fillId="0" borderId="0" xfId="59" applyFont="1">
      <alignment/>
      <protection/>
    </xf>
    <xf numFmtId="0" fontId="1" fillId="0" borderId="0" xfId="59" applyFont="1" applyFill="1" applyAlignment="1">
      <alignment wrapText="1"/>
      <protection/>
    </xf>
    <xf numFmtId="0" fontId="2" fillId="0" borderId="0" xfId="59" applyFont="1">
      <alignment/>
      <protection/>
    </xf>
    <xf numFmtId="3" fontId="1" fillId="0" borderId="0" xfId="59" applyNumberFormat="1" applyFont="1">
      <alignment/>
      <protection/>
    </xf>
    <xf numFmtId="3" fontId="3" fillId="0" borderId="0" xfId="59" applyNumberFormat="1" applyFont="1" applyAlignment="1">
      <alignment horizontal="center" wrapText="1"/>
      <protection/>
    </xf>
    <xf numFmtId="3" fontId="3" fillId="0" borderId="0" xfId="59" applyNumberFormat="1" applyFont="1" applyFill="1" applyAlignment="1">
      <alignment horizontal="center" wrapText="1"/>
      <protection/>
    </xf>
    <xf numFmtId="0" fontId="1" fillId="0" borderId="0" xfId="59" applyFont="1" applyAlignment="1">
      <alignment horizontal="right" wrapText="1"/>
      <protection/>
    </xf>
    <xf numFmtId="3" fontId="4" fillId="0" borderId="10" xfId="59" applyNumberFormat="1" applyFont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3" fillId="0" borderId="0" xfId="59" applyFont="1" applyFill="1">
      <alignment/>
      <protection/>
    </xf>
    <xf numFmtId="3" fontId="1" fillId="0" borderId="0" xfId="59" applyNumberFormat="1" applyFont="1" applyFill="1">
      <alignment/>
      <protection/>
    </xf>
    <xf numFmtId="0" fontId="2" fillId="0" borderId="0" xfId="59" applyFont="1" applyFill="1">
      <alignment/>
      <protection/>
    </xf>
    <xf numFmtId="0" fontId="3" fillId="0" borderId="0" xfId="59" applyFont="1" applyFill="1" applyAlignment="1">
      <alignment horizontal="left" wrapText="1"/>
      <protection/>
    </xf>
    <xf numFmtId="0" fontId="6" fillId="0" borderId="0" xfId="59" applyFont="1" applyFill="1">
      <alignment/>
      <protection/>
    </xf>
    <xf numFmtId="0" fontId="1" fillId="0" borderId="0" xfId="59" applyFont="1" applyFill="1">
      <alignment/>
      <protection/>
    </xf>
    <xf numFmtId="0" fontId="1" fillId="0" borderId="0" xfId="59" applyFont="1" applyFill="1" applyAlignment="1">
      <alignment horizontal="left" wrapText="1"/>
      <protection/>
    </xf>
    <xf numFmtId="0" fontId="3" fillId="0" borderId="0" xfId="59" applyFont="1" applyFill="1" applyAlignment="1">
      <alignment wrapText="1"/>
      <protection/>
    </xf>
    <xf numFmtId="0" fontId="3" fillId="0" borderId="0" xfId="59" applyFont="1">
      <alignment/>
      <protection/>
    </xf>
    <xf numFmtId="0" fontId="3" fillId="0" borderId="0" xfId="59" applyFont="1" applyFill="1" applyBorder="1">
      <alignment/>
      <protection/>
    </xf>
    <xf numFmtId="0" fontId="3" fillId="0" borderId="0" xfId="59" applyFont="1" applyFill="1" applyBorder="1" applyAlignment="1">
      <alignment wrapText="1"/>
      <protection/>
    </xf>
    <xf numFmtId="3" fontId="3" fillId="0" borderId="0" xfId="59" applyNumberFormat="1" applyFont="1" applyFill="1" applyBorder="1" applyAlignment="1">
      <alignment wrapText="1"/>
      <protection/>
    </xf>
    <xf numFmtId="3" fontId="3" fillId="0" borderId="0" xfId="59" applyNumberFormat="1" applyFont="1">
      <alignment/>
      <protection/>
    </xf>
    <xf numFmtId="0" fontId="6" fillId="0" borderId="0" xfId="59" applyFont="1">
      <alignment/>
      <protection/>
    </xf>
    <xf numFmtId="0" fontId="3" fillId="0" borderId="10" xfId="59" applyFont="1" applyBorder="1" applyAlignment="1">
      <alignment horizontal="center" wrapText="1"/>
      <protection/>
    </xf>
    <xf numFmtId="3" fontId="1" fillId="0" borderId="11" xfId="59" applyNumberFormat="1" applyFont="1" applyBorder="1">
      <alignment/>
      <protection/>
    </xf>
    <xf numFmtId="3" fontId="1" fillId="0" borderId="12" xfId="59" applyNumberFormat="1" applyFont="1" applyFill="1" applyBorder="1">
      <alignment/>
      <protection/>
    </xf>
    <xf numFmtId="3" fontId="3" fillId="0" borderId="12" xfId="59" applyNumberFormat="1" applyFont="1" applyFill="1" applyBorder="1" applyAlignment="1">
      <alignment wrapText="1"/>
      <protection/>
    </xf>
    <xf numFmtId="3" fontId="3" fillId="0" borderId="12" xfId="59" applyNumberFormat="1" applyFont="1" applyFill="1" applyBorder="1">
      <alignment/>
      <protection/>
    </xf>
    <xf numFmtId="3" fontId="3" fillId="0" borderId="12" xfId="59" applyNumberFormat="1" applyFont="1" applyFill="1" applyBorder="1" applyAlignment="1">
      <alignment horizontal="right"/>
      <protection/>
    </xf>
    <xf numFmtId="3" fontId="1" fillId="0" borderId="12" xfId="59" applyNumberFormat="1" applyFont="1" applyFill="1" applyBorder="1" applyAlignment="1">
      <alignment horizontal="right"/>
      <protection/>
    </xf>
    <xf numFmtId="3" fontId="1" fillId="0" borderId="12" xfId="59" applyNumberFormat="1" applyFont="1" applyBorder="1" applyAlignment="1">
      <alignment horizontal="right"/>
      <protection/>
    </xf>
    <xf numFmtId="3" fontId="3" fillId="0" borderId="12" xfId="59" applyNumberFormat="1" applyFont="1" applyBorder="1">
      <alignment/>
      <protection/>
    </xf>
    <xf numFmtId="0" fontId="1" fillId="0" borderId="0" xfId="59" applyFont="1" applyFill="1" applyAlignment="1">
      <alignment wrapText="1"/>
      <protection/>
    </xf>
    <xf numFmtId="3" fontId="1" fillId="0" borderId="12" xfId="59" applyNumberFormat="1" applyFont="1" applyFill="1" applyBorder="1" applyAlignment="1">
      <alignment wrapText="1"/>
      <protection/>
    </xf>
    <xf numFmtId="3" fontId="1" fillId="0" borderId="12" xfId="59" applyNumberFormat="1" applyFont="1" applyFill="1" applyBorder="1" applyAlignment="1">
      <alignment horizontal="right"/>
      <protection/>
    </xf>
    <xf numFmtId="3" fontId="3" fillId="0" borderId="12" xfId="59" applyNumberFormat="1" applyFont="1" applyBorder="1" applyAlignment="1">
      <alignment horizontal="right"/>
      <protection/>
    </xf>
    <xf numFmtId="3" fontId="1" fillId="0" borderId="12" xfId="59" applyNumberFormat="1" applyFont="1" applyFill="1" applyBorder="1">
      <alignment/>
      <protection/>
    </xf>
    <xf numFmtId="0" fontId="1" fillId="0" borderId="0" xfId="59" applyFont="1" applyFill="1">
      <alignment/>
      <protection/>
    </xf>
    <xf numFmtId="0" fontId="1" fillId="0" borderId="13" xfId="59" applyFont="1" applyFill="1" applyBorder="1">
      <alignment/>
      <protection/>
    </xf>
    <xf numFmtId="0" fontId="3" fillId="0" borderId="13" xfId="59" applyFont="1" applyFill="1" applyBorder="1">
      <alignment/>
      <protection/>
    </xf>
    <xf numFmtId="3" fontId="3" fillId="0" borderId="14" xfId="59" applyNumberFormat="1" applyFont="1" applyBorder="1" applyAlignment="1">
      <alignment horizontal="right"/>
      <protection/>
    </xf>
    <xf numFmtId="0" fontId="1" fillId="0" borderId="0" xfId="59" applyFont="1" applyFill="1" applyAlignment="1">
      <alignment horizontal="left" wrapText="1"/>
      <protection/>
    </xf>
    <xf numFmtId="3" fontId="1" fillId="0" borderId="14" xfId="59" applyNumberFormat="1" applyFont="1" applyBorder="1" applyAlignment="1">
      <alignment horizontal="right"/>
      <protection/>
    </xf>
    <xf numFmtId="3" fontId="1" fillId="0" borderId="14" xfId="59" applyNumberFormat="1" applyFont="1" applyBorder="1" applyAlignment="1">
      <alignment horizontal="center"/>
      <protection/>
    </xf>
    <xf numFmtId="3" fontId="1" fillId="0" borderId="15" xfId="59" applyNumberFormat="1" applyFont="1" applyBorder="1" applyAlignment="1">
      <alignment horizontal="right"/>
      <protection/>
    </xf>
    <xf numFmtId="0" fontId="3" fillId="0" borderId="16" xfId="59" applyFont="1" applyBorder="1" applyAlignment="1">
      <alignment horizontal="center" vertical="center" wrapText="1"/>
      <protection/>
    </xf>
    <xf numFmtId="3" fontId="1" fillId="0" borderId="17" xfId="59" applyNumberFormat="1" applyFont="1" applyBorder="1" applyAlignment="1">
      <alignment horizontal="center"/>
      <protection/>
    </xf>
    <xf numFmtId="3" fontId="1" fillId="0" borderId="14" xfId="59" applyNumberFormat="1" applyFont="1" applyBorder="1" applyAlignment="1">
      <alignment horizontal="right"/>
      <protection/>
    </xf>
    <xf numFmtId="3" fontId="6" fillId="0" borderId="0" xfId="59" applyNumberFormat="1" applyFont="1">
      <alignment/>
      <protection/>
    </xf>
    <xf numFmtId="3" fontId="1" fillId="0" borderId="12" xfId="59" applyNumberFormat="1" applyFont="1" applyBorder="1" applyAlignment="1">
      <alignment horizontal="right"/>
      <protection/>
    </xf>
    <xf numFmtId="0" fontId="3" fillId="0" borderId="0" xfId="59" applyFont="1" applyFill="1" applyAlignment="1">
      <alignment horizontal="left"/>
      <protection/>
    </xf>
    <xf numFmtId="0" fontId="2" fillId="0" borderId="0" xfId="58" applyFont="1">
      <alignment/>
      <protection/>
    </xf>
    <xf numFmtId="3" fontId="2" fillId="0" borderId="0" xfId="58" applyNumberFormat="1" applyFont="1">
      <alignment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0" borderId="0" xfId="58" applyFont="1">
      <alignment/>
      <protection/>
    </xf>
    <xf numFmtId="3" fontId="5" fillId="0" borderId="0" xfId="58" applyNumberFormat="1" applyFont="1">
      <alignment/>
      <protection/>
    </xf>
    <xf numFmtId="0" fontId="5" fillId="0" borderId="16" xfId="58" applyFont="1" applyBorder="1" applyAlignment="1">
      <alignment horizontal="centerContinuous" vertical="top"/>
      <protection/>
    </xf>
    <xf numFmtId="0" fontId="5" fillId="0" borderId="18" xfId="58" applyFont="1" applyBorder="1" applyAlignment="1">
      <alignment horizontal="centerContinuous" vertical="top"/>
      <protection/>
    </xf>
    <xf numFmtId="0" fontId="7" fillId="0" borderId="10" xfId="58" applyFont="1" applyBorder="1" applyAlignment="1">
      <alignment horizont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Continuous" vertical="center" wrapText="1"/>
      <protection/>
    </xf>
    <xf numFmtId="3" fontId="8" fillId="0" borderId="10" xfId="59" applyNumberFormat="1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 wrapText="1"/>
      <protection/>
    </xf>
    <xf numFmtId="3" fontId="7" fillId="0" borderId="0" xfId="58" applyNumberFormat="1" applyFont="1" applyAlignment="1">
      <alignment horizontal="center" wrapText="1"/>
      <protection/>
    </xf>
    <xf numFmtId="0" fontId="7" fillId="0" borderId="10" xfId="58" applyFont="1" applyBorder="1" applyAlignment="1">
      <alignment horizontal="centerContinuous" vertical="center" wrapText="1"/>
      <protection/>
    </xf>
    <xf numFmtId="0" fontId="2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3" fontId="2" fillId="0" borderId="0" xfId="58" applyNumberFormat="1" applyFont="1" applyAlignment="1">
      <alignment horizontal="center"/>
      <protection/>
    </xf>
    <xf numFmtId="0" fontId="7" fillId="0" borderId="11" xfId="61" applyFont="1" applyBorder="1" applyAlignment="1">
      <alignment horizontal="center"/>
      <protection/>
    </xf>
    <xf numFmtId="0" fontId="7" fillId="0" borderId="12" xfId="61" applyFont="1" applyBorder="1" applyAlignment="1">
      <alignment horizontal="center"/>
      <protection/>
    </xf>
    <xf numFmtId="0" fontId="7" fillId="0" borderId="0" xfId="61" applyFont="1" applyAlignment="1">
      <alignment wrapText="1"/>
      <protection/>
    </xf>
    <xf numFmtId="0" fontId="6" fillId="0" borderId="11" xfId="58" applyFont="1" applyBorder="1">
      <alignment/>
      <protection/>
    </xf>
    <xf numFmtId="0" fontId="6" fillId="0" borderId="0" xfId="58" applyFont="1">
      <alignment/>
      <protection/>
    </xf>
    <xf numFmtId="3" fontId="6" fillId="0" borderId="0" xfId="58" applyNumberFormat="1" applyFont="1">
      <alignment/>
      <protection/>
    </xf>
    <xf numFmtId="0" fontId="6" fillId="0" borderId="12" xfId="58" applyFont="1" applyBorder="1">
      <alignment/>
      <protection/>
    </xf>
    <xf numFmtId="0" fontId="9" fillId="0" borderId="12" xfId="61" applyFont="1" applyBorder="1" applyAlignment="1">
      <alignment horizontal="center"/>
      <protection/>
    </xf>
    <xf numFmtId="0" fontId="9" fillId="0" borderId="0" xfId="61" applyFont="1" applyAlignment="1">
      <alignment wrapText="1"/>
      <protection/>
    </xf>
    <xf numFmtId="0" fontId="10" fillId="0" borderId="12" xfId="58" applyFont="1" applyBorder="1">
      <alignment/>
      <protection/>
    </xf>
    <xf numFmtId="16" fontId="5" fillId="0" borderId="12" xfId="61" applyNumberFormat="1" applyFont="1" applyBorder="1" applyAlignment="1">
      <alignment horizontal="center"/>
      <protection/>
    </xf>
    <xf numFmtId="0" fontId="5" fillId="0" borderId="0" xfId="61" applyFont="1" applyAlignment="1">
      <alignment wrapText="1"/>
      <protection/>
    </xf>
    <xf numFmtId="3" fontId="2" fillId="0" borderId="12" xfId="58" applyNumberFormat="1" applyFont="1" applyBorder="1">
      <alignment/>
      <protection/>
    </xf>
    <xf numFmtId="0" fontId="5" fillId="0" borderId="12" xfId="61" applyFont="1" applyBorder="1" applyAlignment="1">
      <alignment horizontal="center"/>
      <protection/>
    </xf>
    <xf numFmtId="0" fontId="5" fillId="0" borderId="12" xfId="6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11" fillId="0" borderId="0" xfId="59" applyFont="1" applyAlignment="1">
      <alignment wrapText="1"/>
      <protection/>
    </xf>
    <xf numFmtId="3" fontId="10" fillId="0" borderId="12" xfId="58" applyNumberFormat="1" applyFont="1" applyBorder="1">
      <alignment/>
      <protection/>
    </xf>
    <xf numFmtId="0" fontId="7" fillId="0" borderId="12" xfId="61" applyFont="1" applyBorder="1" applyAlignment="1">
      <alignment horizontal="center"/>
      <protection/>
    </xf>
    <xf numFmtId="0" fontId="12" fillId="0" borderId="12" xfId="61" applyFont="1" applyBorder="1" applyAlignment="1">
      <alignment horizontal="center"/>
      <protection/>
    </xf>
    <xf numFmtId="0" fontId="2" fillId="0" borderId="0" xfId="58" applyFont="1">
      <alignment/>
      <protection/>
    </xf>
    <xf numFmtId="3" fontId="2" fillId="0" borderId="0" xfId="58" applyNumberFormat="1" applyFont="1">
      <alignment/>
      <protection/>
    </xf>
    <xf numFmtId="0" fontId="7" fillId="0" borderId="12" xfId="58" applyFont="1" applyBorder="1" applyAlignment="1">
      <alignment horizontal="center"/>
      <protection/>
    </xf>
    <xf numFmtId="0" fontId="7" fillId="0" borderId="0" xfId="58" applyFont="1">
      <alignment/>
      <protection/>
    </xf>
    <xf numFmtId="0" fontId="9" fillId="0" borderId="12" xfId="58" applyFont="1" applyBorder="1" applyAlignment="1">
      <alignment horizontal="center"/>
      <protection/>
    </xf>
    <xf numFmtId="0" fontId="13" fillId="0" borderId="0" xfId="59" applyFont="1" applyAlignment="1">
      <alignment wrapText="1"/>
      <protection/>
    </xf>
    <xf numFmtId="0" fontId="5" fillId="0" borderId="12" xfId="58" applyFont="1" applyBorder="1" applyAlignment="1">
      <alignment horizontal="center"/>
      <protection/>
    </xf>
    <xf numFmtId="0" fontId="14" fillId="0" borderId="0" xfId="58" applyFont="1">
      <alignment/>
      <protection/>
    </xf>
    <xf numFmtId="3" fontId="14" fillId="0" borderId="0" xfId="58" applyNumberFormat="1" applyFont="1">
      <alignment/>
      <protection/>
    </xf>
    <xf numFmtId="3" fontId="14" fillId="0" borderId="12" xfId="58" applyNumberFormat="1" applyFont="1" applyBorder="1">
      <alignment/>
      <protection/>
    </xf>
    <xf numFmtId="3" fontId="6" fillId="0" borderId="12" xfId="58" applyNumberFormat="1" applyFont="1" applyBorder="1">
      <alignment/>
      <protection/>
    </xf>
    <xf numFmtId="0" fontId="6" fillId="0" borderId="0" xfId="58" applyFont="1">
      <alignment/>
      <protection/>
    </xf>
    <xf numFmtId="3" fontId="6" fillId="0" borderId="0" xfId="58" applyNumberFormat="1" applyFont="1">
      <alignment/>
      <protection/>
    </xf>
    <xf numFmtId="0" fontId="12" fillId="0" borderId="12" xfId="61" applyFont="1" applyBorder="1" applyAlignment="1">
      <alignment horizontal="center"/>
      <protection/>
    </xf>
    <xf numFmtId="3" fontId="13" fillId="0" borderId="0" xfId="59" applyNumberFormat="1" applyFont="1" applyAlignment="1">
      <alignment wrapText="1"/>
      <protection/>
    </xf>
    <xf numFmtId="3" fontId="11" fillId="0" borderId="0" xfId="59" applyNumberFormat="1" applyFont="1" applyAlignment="1">
      <alignment wrapText="1"/>
      <protection/>
    </xf>
    <xf numFmtId="3" fontId="8" fillId="0" borderId="0" xfId="59" applyNumberFormat="1" applyFont="1" applyAlignment="1">
      <alignment wrapText="1"/>
      <protection/>
    </xf>
    <xf numFmtId="3" fontId="15" fillId="0" borderId="0" xfId="59" applyNumberFormat="1" applyFont="1" applyAlignment="1">
      <alignment wrapText="1"/>
      <protection/>
    </xf>
    <xf numFmtId="0" fontId="7" fillId="0" borderId="10" xfId="60" applyFont="1" applyBorder="1" applyAlignment="1">
      <alignment horizontal="center"/>
      <protection/>
    </xf>
    <xf numFmtId="0" fontId="7" fillId="0" borderId="19" xfId="60" applyFont="1" applyBorder="1">
      <alignment/>
      <protection/>
    </xf>
    <xf numFmtId="0" fontId="7" fillId="0" borderId="12" xfId="60" applyFont="1" applyBorder="1" applyAlignment="1">
      <alignment horizontal="center"/>
      <protection/>
    </xf>
    <xf numFmtId="0" fontId="7" fillId="0" borderId="0" xfId="60" applyFont="1">
      <alignment/>
      <protection/>
    </xf>
    <xf numFmtId="0" fontId="7" fillId="0" borderId="12" xfId="60" applyFont="1" applyBorder="1" applyAlignment="1">
      <alignment horizontal="center"/>
      <protection/>
    </xf>
    <xf numFmtId="0" fontId="12" fillId="0" borderId="12" xfId="60" applyFont="1" applyBorder="1" applyAlignment="1">
      <alignment horizontal="center"/>
      <protection/>
    </xf>
    <xf numFmtId="0" fontId="7" fillId="0" borderId="0" xfId="60" applyFont="1">
      <alignment/>
      <protection/>
    </xf>
    <xf numFmtId="3" fontId="10" fillId="0" borderId="0" xfId="58" applyNumberFormat="1" applyFont="1">
      <alignment/>
      <protection/>
    </xf>
    <xf numFmtId="0" fontId="5" fillId="0" borderId="12" xfId="60" applyFont="1" applyBorder="1" applyAlignment="1">
      <alignment horizontal="center"/>
      <protection/>
    </xf>
    <xf numFmtId="0" fontId="9" fillId="0" borderId="12" xfId="60" applyFont="1" applyBorder="1" applyAlignment="1">
      <alignment horizontal="center"/>
      <protection/>
    </xf>
    <xf numFmtId="0" fontId="9" fillId="0" borderId="0" xfId="60" applyFont="1">
      <alignment/>
      <protection/>
    </xf>
    <xf numFmtId="49" fontId="9" fillId="0" borderId="12" xfId="58" applyNumberFormat="1" applyFont="1" applyBorder="1" applyAlignment="1">
      <alignment horizontal="center"/>
      <protection/>
    </xf>
    <xf numFmtId="49" fontId="5" fillId="0" borderId="12" xfId="58" applyNumberFormat="1" applyFont="1" applyBorder="1" applyAlignment="1">
      <alignment horizontal="center"/>
      <protection/>
    </xf>
    <xf numFmtId="0" fontId="5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2" xfId="60" applyFont="1" applyBorder="1" applyAlignment="1">
      <alignment horizontal="center"/>
      <protection/>
    </xf>
    <xf numFmtId="0" fontId="9" fillId="0" borderId="12" xfId="58" applyFont="1" applyBorder="1" applyAlignment="1">
      <alignment horizontal="center"/>
      <protection/>
    </xf>
    <xf numFmtId="0" fontId="9" fillId="0" borderId="0" xfId="58" applyFont="1">
      <alignment/>
      <protection/>
    </xf>
    <xf numFmtId="0" fontId="5" fillId="0" borderId="0" xfId="58" applyFont="1">
      <alignment/>
      <protection/>
    </xf>
    <xf numFmtId="49" fontId="7" fillId="0" borderId="12" xfId="58" applyNumberFormat="1" applyFont="1" applyBorder="1" applyAlignment="1">
      <alignment horizontal="center"/>
      <protection/>
    </xf>
    <xf numFmtId="0" fontId="5" fillId="0" borderId="0" xfId="60" applyFont="1">
      <alignment/>
      <protection/>
    </xf>
    <xf numFmtId="0" fontId="7" fillId="0" borderId="17" xfId="60" applyFont="1" applyBorder="1" applyAlignment="1">
      <alignment horizontal="center" vertical="center" wrapText="1"/>
      <protection/>
    </xf>
    <xf numFmtId="16" fontId="5" fillId="0" borderId="10" xfId="60" applyNumberFormat="1" applyFont="1" applyBorder="1" applyAlignment="1">
      <alignment horizontal="center"/>
      <protection/>
    </xf>
    <xf numFmtId="0" fontId="5" fillId="0" borderId="16" xfId="60" applyFont="1" applyBorder="1" applyAlignment="1">
      <alignment horizontal="centerContinuous" vertical="top"/>
      <protection/>
    </xf>
    <xf numFmtId="0" fontId="5" fillId="0" borderId="18" xfId="60" applyFont="1" applyBorder="1" applyAlignment="1">
      <alignment horizontal="centerContinuous" vertical="top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Continuous" vertical="center" wrapText="1"/>
      <protection/>
    </xf>
    <xf numFmtId="0" fontId="7" fillId="0" borderId="0" xfId="60" applyFont="1" applyAlignment="1">
      <alignment horizontal="center" wrapText="1"/>
      <protection/>
    </xf>
    <xf numFmtId="0" fontId="5" fillId="0" borderId="10" xfId="60" applyFont="1" applyBorder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12" fillId="0" borderId="0" xfId="60" applyFont="1">
      <alignment/>
      <protection/>
    </xf>
    <xf numFmtId="0" fontId="12" fillId="0" borderId="0" xfId="61" applyFont="1" applyAlignment="1">
      <alignment wrapText="1"/>
      <protection/>
    </xf>
    <xf numFmtId="3" fontId="5" fillId="0" borderId="0" xfId="60" applyNumberFormat="1" applyFont="1">
      <alignment/>
      <protection/>
    </xf>
    <xf numFmtId="49" fontId="5" fillId="0" borderId="0" xfId="60" applyNumberFormat="1" applyFont="1">
      <alignment/>
      <protection/>
    </xf>
    <xf numFmtId="3" fontId="12" fillId="0" borderId="0" xfId="60" applyNumberFormat="1" applyFont="1">
      <alignment/>
      <protection/>
    </xf>
    <xf numFmtId="0" fontId="7" fillId="0" borderId="18" xfId="60" applyFont="1" applyBorder="1">
      <alignment/>
      <protection/>
    </xf>
    <xf numFmtId="3" fontId="7" fillId="0" borderId="0" xfId="60" applyNumberFormat="1" applyFont="1">
      <alignment/>
      <protection/>
    </xf>
    <xf numFmtId="0" fontId="7" fillId="0" borderId="0" xfId="60" applyFont="1" applyBorder="1" applyAlignment="1">
      <alignment horizontal="center"/>
      <protection/>
    </xf>
    <xf numFmtId="49" fontId="5" fillId="0" borderId="0" xfId="58" applyNumberFormat="1" applyFont="1" applyAlignment="1">
      <alignment horizontal="center"/>
      <protection/>
    </xf>
    <xf numFmtId="0" fontId="7" fillId="0" borderId="0" xfId="60" applyFont="1" applyBorder="1">
      <alignment/>
      <protection/>
    </xf>
    <xf numFmtId="3" fontId="7" fillId="0" borderId="0" xfId="60" applyNumberFormat="1" applyFont="1" applyBorder="1">
      <alignment/>
      <protection/>
    </xf>
    <xf numFmtId="0" fontId="5" fillId="0" borderId="0" xfId="58" applyFont="1" applyBorder="1">
      <alignment/>
      <protection/>
    </xf>
    <xf numFmtId="0" fontId="5" fillId="0" borderId="0" xfId="58" applyFont="1" applyFill="1" applyBorder="1">
      <alignment/>
      <protection/>
    </xf>
    <xf numFmtId="0" fontId="1" fillId="0" borderId="0" xfId="58" applyFont="1">
      <alignment/>
      <protection/>
    </xf>
    <xf numFmtId="0" fontId="5" fillId="0" borderId="0" xfId="60" applyFont="1" applyAlignment="1">
      <alignment horizontal="right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right"/>
      <protection/>
    </xf>
    <xf numFmtId="0" fontId="17" fillId="0" borderId="0" xfId="59" applyFont="1">
      <alignment/>
      <protection/>
    </xf>
    <xf numFmtId="0" fontId="8" fillId="0" borderId="0" xfId="59" applyFont="1" applyBorder="1" applyAlignment="1">
      <alignment horizontal="center" vertical="center" wrapText="1"/>
      <protection/>
    </xf>
    <xf numFmtId="0" fontId="16" fillId="0" borderId="14" xfId="59" applyFont="1" applyBorder="1" applyAlignment="1">
      <alignment horizontal="center"/>
      <protection/>
    </xf>
    <xf numFmtId="0" fontId="16" fillId="0" borderId="0" xfId="59" applyFont="1" applyBorder="1" applyAlignment="1">
      <alignment wrapText="1"/>
      <protection/>
    </xf>
    <xf numFmtId="3" fontId="16" fillId="0" borderId="12" xfId="59" applyNumberFormat="1" applyFont="1" applyBorder="1">
      <alignment/>
      <protection/>
    </xf>
    <xf numFmtId="0" fontId="16" fillId="0" borderId="0" xfId="59" applyFont="1" applyBorder="1" applyAlignment="1">
      <alignment horizontal="center"/>
      <protection/>
    </xf>
    <xf numFmtId="0" fontId="17" fillId="0" borderId="14" xfId="59" applyFont="1" applyBorder="1" applyAlignment="1">
      <alignment horizontal="center"/>
      <protection/>
    </xf>
    <xf numFmtId="3" fontId="18" fillId="0" borderId="0" xfId="59" applyNumberFormat="1" applyFont="1" applyBorder="1" applyAlignment="1">
      <alignment wrapText="1"/>
      <protection/>
    </xf>
    <xf numFmtId="0" fontId="17" fillId="0" borderId="0" xfId="59" applyFont="1" applyBorder="1" applyAlignment="1">
      <alignment wrapText="1"/>
      <protection/>
    </xf>
    <xf numFmtId="0" fontId="17" fillId="0" borderId="12" xfId="59" applyFont="1" applyBorder="1">
      <alignment/>
      <protection/>
    </xf>
    <xf numFmtId="0" fontId="18" fillId="0" borderId="0" xfId="59" applyFont="1" applyBorder="1" applyAlignment="1">
      <alignment wrapText="1"/>
      <protection/>
    </xf>
    <xf numFmtId="0" fontId="14" fillId="0" borderId="0" xfId="58" applyFont="1" applyBorder="1">
      <alignment/>
      <protection/>
    </xf>
    <xf numFmtId="0" fontId="17" fillId="0" borderId="0" xfId="59" applyFont="1" applyBorder="1" applyAlignment="1">
      <alignment horizontal="center"/>
      <protection/>
    </xf>
    <xf numFmtId="0" fontId="16" fillId="0" borderId="0" xfId="59" applyFont="1">
      <alignment/>
      <protection/>
    </xf>
    <xf numFmtId="3" fontId="17" fillId="0" borderId="12" xfId="59" applyNumberFormat="1" applyFont="1" applyBorder="1">
      <alignment/>
      <protection/>
    </xf>
    <xf numFmtId="3" fontId="16" fillId="0" borderId="0" xfId="59" applyNumberFormat="1" applyFont="1" applyBorder="1" applyAlignment="1">
      <alignment wrapText="1"/>
      <protection/>
    </xf>
    <xf numFmtId="3" fontId="17" fillId="0" borderId="0" xfId="59" applyNumberFormat="1" applyFont="1" applyAlignment="1">
      <alignment wrapText="1"/>
      <protection/>
    </xf>
    <xf numFmtId="3" fontId="16" fillId="0" borderId="0" xfId="59" applyNumberFormat="1" applyFont="1" applyAlignment="1">
      <alignment wrapText="1"/>
      <protection/>
    </xf>
    <xf numFmtId="3" fontId="18" fillId="0" borderId="0" xfId="59" applyNumberFormat="1" applyFont="1" applyAlignment="1">
      <alignment wrapText="1"/>
      <protection/>
    </xf>
    <xf numFmtId="3" fontId="16" fillId="0" borderId="10" xfId="59" applyNumberFormat="1" applyFont="1" applyBorder="1">
      <alignment/>
      <protection/>
    </xf>
    <xf numFmtId="3" fontId="17" fillId="0" borderId="14" xfId="59" applyNumberFormat="1" applyFont="1" applyBorder="1">
      <alignment/>
      <protection/>
    </xf>
    <xf numFmtId="0" fontId="17" fillId="0" borderId="17" xfId="59" applyFont="1" applyBorder="1" applyAlignment="1">
      <alignment horizontal="center"/>
      <protection/>
    </xf>
    <xf numFmtId="3" fontId="17" fillId="0" borderId="11" xfId="59" applyNumberFormat="1" applyFont="1" applyBorder="1">
      <alignment/>
      <protection/>
    </xf>
    <xf numFmtId="3" fontId="16" fillId="0" borderId="16" xfId="59" applyNumberFormat="1" applyFont="1" applyBorder="1" applyAlignment="1">
      <alignment horizontal="left"/>
      <protection/>
    </xf>
    <xf numFmtId="3" fontId="16" fillId="0" borderId="19" xfId="59" applyNumberFormat="1" applyFont="1" applyBorder="1" applyAlignment="1">
      <alignment horizontal="left"/>
      <protection/>
    </xf>
    <xf numFmtId="3" fontId="16" fillId="0" borderId="14" xfId="59" applyNumberFormat="1" applyFont="1" applyBorder="1" applyAlignment="1">
      <alignment horizontal="left"/>
      <protection/>
    </xf>
    <xf numFmtId="3" fontId="16" fillId="0" borderId="0" xfId="59" applyNumberFormat="1" applyFont="1" applyBorder="1" applyAlignment="1">
      <alignment horizontal="left"/>
      <protection/>
    </xf>
    <xf numFmtId="3" fontId="17" fillId="0" borderId="0" xfId="59" applyNumberFormat="1" applyFont="1" applyBorder="1" applyAlignment="1">
      <alignment horizontal="left"/>
      <protection/>
    </xf>
    <xf numFmtId="3" fontId="16" fillId="0" borderId="21" xfId="59" applyNumberFormat="1" applyFont="1" applyBorder="1">
      <alignment/>
      <protection/>
    </xf>
    <xf numFmtId="3" fontId="16" fillId="0" borderId="10" xfId="59" applyNumberFormat="1" applyFont="1" applyBorder="1" applyAlignment="1">
      <alignment vertical="center"/>
      <protection/>
    </xf>
    <xf numFmtId="3" fontId="16" fillId="0" borderId="0" xfId="59" applyNumberFormat="1" applyFont="1" applyAlignment="1">
      <alignment vertical="center"/>
      <protection/>
    </xf>
    <xf numFmtId="0" fontId="16" fillId="0" borderId="0" xfId="59" applyFont="1" applyAlignment="1">
      <alignment vertical="center"/>
      <protection/>
    </xf>
    <xf numFmtId="0" fontId="17" fillId="0" borderId="0" xfId="59" applyFont="1" applyBorder="1">
      <alignment/>
      <protection/>
    </xf>
    <xf numFmtId="0" fontId="17" fillId="0" borderId="0" xfId="59" applyFont="1" applyAlignment="1">
      <alignment horizontal="center"/>
      <protection/>
    </xf>
    <xf numFmtId="0" fontId="17" fillId="0" borderId="0" xfId="59" applyFont="1" applyAlignment="1">
      <alignment wrapText="1"/>
      <protection/>
    </xf>
    <xf numFmtId="3" fontId="17" fillId="0" borderId="0" xfId="59" applyNumberFormat="1" applyFont="1">
      <alignment/>
      <protection/>
    </xf>
    <xf numFmtId="3" fontId="11" fillId="0" borderId="0" xfId="59" applyNumberFormat="1" applyFont="1" applyAlignment="1">
      <alignment horizontal="center"/>
      <protection/>
    </xf>
    <xf numFmtId="3" fontId="11" fillId="0" borderId="0" xfId="59" applyNumberFormat="1" applyFont="1">
      <alignment/>
      <protection/>
    </xf>
    <xf numFmtId="3" fontId="11" fillId="0" borderId="0" xfId="59" applyNumberFormat="1" applyFont="1" applyAlignment="1">
      <alignment horizontal="right"/>
      <protection/>
    </xf>
    <xf numFmtId="3" fontId="8" fillId="0" borderId="0" xfId="59" applyNumberFormat="1" applyFont="1" applyBorder="1" applyAlignment="1">
      <alignment horizontal="center" vertical="center" wrapText="1"/>
      <protection/>
    </xf>
    <xf numFmtId="3" fontId="16" fillId="0" borderId="14" xfId="59" applyNumberFormat="1" applyFont="1" applyBorder="1" applyAlignment="1">
      <alignment horizontal="center"/>
      <protection/>
    </xf>
    <xf numFmtId="3" fontId="16" fillId="0" borderId="11" xfId="59" applyNumberFormat="1" applyFont="1" applyBorder="1">
      <alignment/>
      <protection/>
    </xf>
    <xf numFmtId="3" fontId="17" fillId="0" borderId="14" xfId="59" applyNumberFormat="1" applyFont="1" applyBorder="1" applyAlignment="1">
      <alignment horizontal="center"/>
      <protection/>
    </xf>
    <xf numFmtId="3" fontId="17" fillId="0" borderId="12" xfId="59" applyNumberFormat="1" applyFont="1" applyFill="1" applyBorder="1">
      <alignment/>
      <protection/>
    </xf>
    <xf numFmtId="3" fontId="17" fillId="0" borderId="0" xfId="59" applyNumberFormat="1" applyFont="1" applyBorder="1" applyAlignment="1">
      <alignment wrapText="1"/>
      <protection/>
    </xf>
    <xf numFmtId="3" fontId="14" fillId="0" borderId="0" xfId="59" applyNumberFormat="1" applyFont="1" applyBorder="1" applyAlignment="1">
      <alignment wrapText="1"/>
      <protection/>
    </xf>
    <xf numFmtId="3" fontId="16" fillId="0" borderId="0" xfId="59" applyNumberFormat="1" applyFont="1">
      <alignment/>
      <protection/>
    </xf>
    <xf numFmtId="3" fontId="17" fillId="0" borderId="0" xfId="59" applyNumberFormat="1" applyFont="1" applyBorder="1" applyAlignment="1">
      <alignment horizontal="center"/>
      <protection/>
    </xf>
    <xf numFmtId="3" fontId="17" fillId="0" borderId="22" xfId="59" applyNumberFormat="1" applyFont="1" applyBorder="1" applyAlignment="1">
      <alignment wrapText="1"/>
      <protection/>
    </xf>
    <xf numFmtId="3" fontId="16" fillId="0" borderId="0" xfId="59" applyNumberFormat="1" applyFont="1" applyBorder="1" applyAlignment="1">
      <alignment horizontal="center"/>
      <protection/>
    </xf>
    <xf numFmtId="3" fontId="16" fillId="0" borderId="23" xfId="59" applyNumberFormat="1" applyFont="1" applyBorder="1" applyAlignment="1">
      <alignment horizontal="left"/>
      <protection/>
    </xf>
    <xf numFmtId="3" fontId="16" fillId="0" borderId="17" xfId="59" applyNumberFormat="1" applyFont="1" applyBorder="1" applyAlignment="1">
      <alignment horizontal="left"/>
      <protection/>
    </xf>
    <xf numFmtId="3" fontId="16" fillId="0" borderId="24" xfId="59" applyNumberFormat="1" applyFont="1" applyBorder="1" applyAlignment="1">
      <alignment horizontal="left"/>
      <protection/>
    </xf>
    <xf numFmtId="3" fontId="17" fillId="0" borderId="0" xfId="59" applyNumberFormat="1" applyFont="1" applyBorder="1">
      <alignment/>
      <protection/>
    </xf>
    <xf numFmtId="3" fontId="17" fillId="0" borderId="0" xfId="59" applyNumberFormat="1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3" fontId="16" fillId="0" borderId="17" xfId="59" applyNumberFormat="1" applyFont="1" applyBorder="1" applyAlignment="1">
      <alignment horizontal="center"/>
      <protection/>
    </xf>
    <xf numFmtId="3" fontId="16" fillId="0" borderId="24" xfId="59" applyNumberFormat="1" applyFont="1" applyBorder="1" applyAlignment="1">
      <alignment wrapText="1"/>
      <protection/>
    </xf>
    <xf numFmtId="3" fontId="16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7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1" fillId="0" borderId="14" xfId="59" applyNumberFormat="1" applyFont="1" applyBorder="1" applyAlignment="1">
      <alignment horizontal="center"/>
      <protection/>
    </xf>
    <xf numFmtId="3" fontId="17" fillId="0" borderId="12" xfId="0" applyNumberFormat="1" applyFont="1" applyBorder="1" applyAlignment="1">
      <alignment vertical="top"/>
    </xf>
    <xf numFmtId="3" fontId="8" fillId="0" borderId="14" xfId="59" applyNumberFormat="1" applyFont="1" applyBorder="1" applyAlignment="1">
      <alignment horizontal="center"/>
      <protection/>
    </xf>
    <xf numFmtId="3" fontId="2" fillId="0" borderId="0" xfId="59" applyNumberFormat="1" applyFont="1" applyBorder="1" applyAlignment="1">
      <alignment wrapText="1"/>
      <protection/>
    </xf>
    <xf numFmtId="3" fontId="16" fillId="0" borderId="10" xfId="0" applyNumberFormat="1" applyFont="1" applyBorder="1" applyAlignment="1">
      <alignment/>
    </xf>
    <xf numFmtId="3" fontId="16" fillId="0" borderId="22" xfId="59" applyNumberFormat="1" applyFont="1" applyBorder="1" applyAlignment="1">
      <alignment horizontal="left"/>
      <protection/>
    </xf>
    <xf numFmtId="3" fontId="16" fillId="0" borderId="10" xfId="59" applyNumberFormat="1" applyFont="1" applyFill="1" applyBorder="1">
      <alignment/>
      <protection/>
    </xf>
    <xf numFmtId="3" fontId="16" fillId="0" borderId="12" xfId="59" applyNumberFormat="1" applyFont="1" applyFill="1" applyBorder="1">
      <alignment/>
      <protection/>
    </xf>
    <xf numFmtId="0" fontId="17" fillId="0" borderId="1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3" fontId="16" fillId="0" borderId="1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6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vertical="center"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 wrapText="1"/>
    </xf>
    <xf numFmtId="3" fontId="17" fillId="0" borderId="0" xfId="0" applyNumberFormat="1" applyFont="1" applyAlignment="1">
      <alignment horizontal="center"/>
    </xf>
    <xf numFmtId="3" fontId="6" fillId="0" borderId="10" xfId="58" applyNumberFormat="1" applyFont="1" applyBorder="1">
      <alignment/>
      <protection/>
    </xf>
    <xf numFmtId="3" fontId="15" fillId="0" borderId="12" xfId="60" applyNumberFormat="1" applyFont="1" applyBorder="1">
      <alignment/>
      <protection/>
    </xf>
    <xf numFmtId="3" fontId="19" fillId="0" borderId="12" xfId="58" applyNumberFormat="1" applyFont="1" applyBorder="1">
      <alignment/>
      <protection/>
    </xf>
    <xf numFmtId="3" fontId="17" fillId="0" borderId="12" xfId="58" applyNumberFormat="1" applyFont="1" applyBorder="1">
      <alignment/>
      <protection/>
    </xf>
    <xf numFmtId="3" fontId="18" fillId="0" borderId="12" xfId="58" applyNumberFormat="1" applyFont="1" applyBorder="1">
      <alignment/>
      <protection/>
    </xf>
    <xf numFmtId="0" fontId="16" fillId="0" borderId="12" xfId="60" applyFont="1" applyBorder="1">
      <alignment/>
      <protection/>
    </xf>
    <xf numFmtId="3" fontId="19" fillId="0" borderId="12" xfId="60" applyNumberFormat="1" applyFont="1" applyBorder="1">
      <alignment/>
      <protection/>
    </xf>
    <xf numFmtId="3" fontId="17" fillId="0" borderId="12" xfId="60" applyNumberFormat="1" applyFont="1" applyBorder="1">
      <alignment/>
      <protection/>
    </xf>
    <xf numFmtId="3" fontId="18" fillId="0" borderId="12" xfId="60" applyNumberFormat="1" applyFont="1" applyBorder="1">
      <alignment/>
      <protection/>
    </xf>
    <xf numFmtId="3" fontId="16" fillId="0" borderId="10" xfId="60" applyNumberFormat="1" applyFont="1" applyBorder="1">
      <alignment/>
      <protection/>
    </xf>
    <xf numFmtId="3" fontId="15" fillId="0" borderId="12" xfId="58" applyNumberFormat="1" applyFont="1" applyBorder="1">
      <alignment/>
      <protection/>
    </xf>
    <xf numFmtId="3" fontId="15" fillId="0" borderId="12" xfId="59" applyNumberFormat="1" applyFont="1" applyBorder="1">
      <alignment/>
      <protection/>
    </xf>
    <xf numFmtId="3" fontId="16" fillId="0" borderId="12" xfId="0" applyNumberFormat="1" applyFont="1" applyBorder="1" applyAlignment="1">
      <alignment vertical="top"/>
    </xf>
    <xf numFmtId="0" fontId="7" fillId="0" borderId="16" xfId="60" applyFont="1" applyBorder="1" applyAlignment="1">
      <alignment horizontal="center"/>
      <protection/>
    </xf>
    <xf numFmtId="0" fontId="0" fillId="0" borderId="0" xfId="0" applyAlignment="1">
      <alignment horizontal="right"/>
    </xf>
    <xf numFmtId="3" fontId="5" fillId="0" borderId="12" xfId="60" applyNumberFormat="1" applyFont="1" applyBorder="1">
      <alignment/>
      <protection/>
    </xf>
    <xf numFmtId="3" fontId="5" fillId="0" borderId="12" xfId="60" applyNumberFormat="1" applyFont="1" applyBorder="1" applyAlignment="1">
      <alignment horizontal="center" wrapText="1"/>
      <protection/>
    </xf>
    <xf numFmtId="3" fontId="7" fillId="0" borderId="12" xfId="60" applyNumberFormat="1" applyFont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7" fillId="0" borderId="19" xfId="60" applyFont="1" applyBorder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3" fontId="7" fillId="0" borderId="0" xfId="60" applyNumberFormat="1" applyFont="1" applyAlignment="1">
      <alignment horizontal="center"/>
      <protection/>
    </xf>
    <xf numFmtId="3" fontId="5" fillId="0" borderId="0" xfId="60" applyNumberFormat="1" applyFont="1" applyAlignment="1">
      <alignment horizontal="center"/>
      <protection/>
    </xf>
    <xf numFmtId="3" fontId="5" fillId="0" borderId="0" xfId="60" applyNumberFormat="1" applyFont="1">
      <alignment/>
      <protection/>
    </xf>
    <xf numFmtId="0" fontId="5" fillId="0" borderId="0" xfId="60" applyFont="1" applyAlignment="1">
      <alignment wrapText="1"/>
      <protection/>
    </xf>
    <xf numFmtId="0" fontId="7" fillId="0" borderId="0" xfId="60" applyFont="1" applyAlignment="1">
      <alignment wrapText="1"/>
      <protection/>
    </xf>
    <xf numFmtId="0" fontId="5" fillId="0" borderId="0" xfId="60" applyFont="1" applyAlignment="1">
      <alignment/>
      <protection/>
    </xf>
    <xf numFmtId="0" fontId="7" fillId="0" borderId="16" xfId="60" applyFont="1" applyBorder="1">
      <alignment/>
      <protection/>
    </xf>
    <xf numFmtId="3" fontId="7" fillId="0" borderId="19" xfId="60" applyNumberFormat="1" applyFont="1" applyBorder="1">
      <alignment/>
      <protection/>
    </xf>
    <xf numFmtId="0" fontId="5" fillId="0" borderId="0" xfId="60" applyFont="1" applyBorder="1" applyAlignment="1">
      <alignment wrapText="1"/>
      <protection/>
    </xf>
    <xf numFmtId="3" fontId="7" fillId="0" borderId="21" xfId="60" applyNumberFormat="1" applyFont="1" applyBorder="1">
      <alignment/>
      <protection/>
    </xf>
    <xf numFmtId="3" fontId="7" fillId="0" borderId="10" xfId="60" applyNumberFormat="1" applyFont="1" applyBorder="1">
      <alignment/>
      <protection/>
    </xf>
    <xf numFmtId="0" fontId="7" fillId="0" borderId="24" xfId="60" applyFont="1" applyBorder="1">
      <alignment/>
      <protection/>
    </xf>
    <xf numFmtId="3" fontId="0" fillId="0" borderId="0" xfId="0" applyNumberFormat="1" applyAlignment="1">
      <alignment/>
    </xf>
    <xf numFmtId="3" fontId="7" fillId="0" borderId="12" xfId="60" applyNumberFormat="1" applyFont="1" applyBorder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27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29" xfId="0" applyNumberFormat="1" applyBorder="1" applyAlignment="1">
      <alignment/>
    </xf>
    <xf numFmtId="0" fontId="20" fillId="0" borderId="28" xfId="0" applyFont="1" applyBorder="1" applyAlignment="1">
      <alignment horizontal="center"/>
    </xf>
    <xf numFmtId="3" fontId="12" fillId="0" borderId="0" xfId="60" applyNumberFormat="1" applyFont="1">
      <alignment/>
      <protection/>
    </xf>
    <xf numFmtId="0" fontId="21" fillId="0" borderId="0" xfId="59" applyFont="1" applyAlignment="1">
      <alignment vertical="center"/>
      <protection/>
    </xf>
    <xf numFmtId="0" fontId="21" fillId="0" borderId="0" xfId="59" applyFont="1" applyFill="1" applyAlignment="1">
      <alignment vertical="center" wrapText="1"/>
      <protection/>
    </xf>
    <xf numFmtId="0" fontId="21" fillId="0" borderId="0" xfId="59" applyFont="1" applyAlignment="1">
      <alignment horizontal="right" vertical="center" wrapText="1"/>
      <protection/>
    </xf>
    <xf numFmtId="3" fontId="23" fillId="0" borderId="10" xfId="59" applyNumberFormat="1" applyFont="1" applyBorder="1" applyAlignment="1">
      <alignment horizontal="center" vertical="center" wrapText="1"/>
      <protection/>
    </xf>
    <xf numFmtId="0" fontId="22" fillId="0" borderId="16" xfId="59" applyFont="1" applyBorder="1" applyAlignment="1">
      <alignment horizontal="center" vertical="center" wrapText="1"/>
      <protection/>
    </xf>
    <xf numFmtId="0" fontId="22" fillId="0" borderId="10" xfId="59" applyFont="1" applyBorder="1" applyAlignment="1">
      <alignment horizontal="center" vertical="center" wrapText="1"/>
      <protection/>
    </xf>
    <xf numFmtId="3" fontId="21" fillId="0" borderId="11" xfId="59" applyNumberFormat="1" applyFont="1" applyBorder="1" applyAlignment="1">
      <alignment vertical="center"/>
      <protection/>
    </xf>
    <xf numFmtId="3" fontId="21" fillId="0" borderId="17" xfId="59" applyNumberFormat="1" applyFont="1" applyBorder="1" applyAlignment="1">
      <alignment horizontal="center" vertical="center"/>
      <protection/>
    </xf>
    <xf numFmtId="0" fontId="22" fillId="0" borderId="0" xfId="59" applyFont="1" applyFill="1" applyAlignment="1">
      <alignment vertical="center"/>
      <protection/>
    </xf>
    <xf numFmtId="3" fontId="21" fillId="0" borderId="12" xfId="59" applyNumberFormat="1" applyFont="1" applyFill="1" applyBorder="1" applyAlignment="1">
      <alignment vertical="center"/>
      <protection/>
    </xf>
    <xf numFmtId="3" fontId="21" fillId="0" borderId="14" xfId="59" applyNumberFormat="1" applyFont="1" applyBorder="1" applyAlignment="1">
      <alignment horizontal="center" vertical="center"/>
      <protection/>
    </xf>
    <xf numFmtId="0" fontId="21" fillId="0" borderId="0" xfId="59" applyFont="1" applyFill="1" applyAlignment="1">
      <alignment vertical="center"/>
      <protection/>
    </xf>
    <xf numFmtId="3" fontId="22" fillId="0" borderId="12" xfId="59" applyNumberFormat="1" applyFont="1" applyFill="1" applyBorder="1" applyAlignment="1">
      <alignment vertical="center" wrapText="1"/>
      <protection/>
    </xf>
    <xf numFmtId="3" fontId="22" fillId="0" borderId="14" xfId="59" applyNumberFormat="1" applyFont="1" applyBorder="1" applyAlignment="1">
      <alignment horizontal="right" vertical="center"/>
      <protection/>
    </xf>
    <xf numFmtId="3" fontId="22" fillId="0" borderId="12" xfId="59" applyNumberFormat="1" applyFont="1" applyBorder="1" applyAlignment="1">
      <alignment horizontal="right" vertical="center"/>
      <protection/>
    </xf>
    <xf numFmtId="3" fontId="21" fillId="0" borderId="12" xfId="59" applyNumberFormat="1" applyFont="1" applyFill="1" applyBorder="1" applyAlignment="1">
      <alignment vertical="center" wrapText="1"/>
      <protection/>
    </xf>
    <xf numFmtId="3" fontId="21" fillId="0" borderId="14" xfId="59" applyNumberFormat="1" applyFont="1" applyBorder="1" applyAlignment="1">
      <alignment horizontal="right" vertical="center"/>
      <protection/>
    </xf>
    <xf numFmtId="3" fontId="21" fillId="0" borderId="12" xfId="59" applyNumberFormat="1" applyFont="1" applyFill="1" applyBorder="1" applyAlignment="1">
      <alignment horizontal="right" vertical="center"/>
      <protection/>
    </xf>
    <xf numFmtId="0" fontId="22" fillId="0" borderId="0" xfId="59" applyFont="1" applyFill="1" applyAlignment="1">
      <alignment vertical="center" wrapText="1"/>
      <protection/>
    </xf>
    <xf numFmtId="0" fontId="22" fillId="0" borderId="0" xfId="59" applyFont="1" applyAlignment="1">
      <alignment vertical="center"/>
      <protection/>
    </xf>
    <xf numFmtId="0" fontId="21" fillId="0" borderId="0" xfId="59" applyFont="1" applyAlignment="1">
      <alignment horizontal="center" vertical="center"/>
      <protection/>
    </xf>
    <xf numFmtId="3" fontId="21" fillId="0" borderId="12" xfId="59" applyNumberFormat="1" applyFont="1" applyFill="1" applyBorder="1" applyAlignment="1">
      <alignment horizontal="right" vertical="center"/>
      <protection/>
    </xf>
    <xf numFmtId="3" fontId="22" fillId="0" borderId="26" xfId="59" applyNumberFormat="1" applyFont="1" applyFill="1" applyBorder="1" applyAlignment="1">
      <alignment vertical="center" wrapText="1"/>
      <protection/>
    </xf>
    <xf numFmtId="3" fontId="22" fillId="0" borderId="26" xfId="59" applyNumberFormat="1" applyFont="1" applyFill="1" applyBorder="1" applyAlignment="1">
      <alignment vertical="center"/>
      <protection/>
    </xf>
    <xf numFmtId="3" fontId="22" fillId="0" borderId="28" xfId="59" applyNumberFormat="1" applyFont="1" applyFill="1" applyBorder="1" applyAlignment="1">
      <alignment vertical="center"/>
      <protection/>
    </xf>
    <xf numFmtId="3" fontId="22" fillId="0" borderId="12" xfId="59" applyNumberFormat="1" applyFont="1" applyFill="1" applyBorder="1" applyAlignment="1">
      <alignment vertical="center"/>
      <protection/>
    </xf>
    <xf numFmtId="3" fontId="22" fillId="0" borderId="12" xfId="59" applyNumberFormat="1" applyFont="1" applyFill="1" applyBorder="1" applyAlignment="1">
      <alignment horizontal="right" vertical="center"/>
      <protection/>
    </xf>
    <xf numFmtId="3" fontId="21" fillId="0" borderId="12" xfId="59" applyNumberFormat="1" applyFont="1" applyFill="1" applyBorder="1" applyAlignment="1">
      <alignment vertical="center"/>
      <protection/>
    </xf>
    <xf numFmtId="3" fontId="21" fillId="0" borderId="14" xfId="59" applyNumberFormat="1" applyFont="1" applyBorder="1" applyAlignment="1">
      <alignment horizontal="right" vertical="center"/>
      <protection/>
    </xf>
    <xf numFmtId="3" fontId="22" fillId="0" borderId="30" xfId="59" applyNumberFormat="1" applyFont="1" applyBorder="1" applyAlignment="1">
      <alignment horizontal="right" vertical="center"/>
      <protection/>
    </xf>
    <xf numFmtId="3" fontId="22" fillId="0" borderId="28" xfId="59" applyNumberFormat="1" applyFont="1" applyBorder="1" applyAlignment="1">
      <alignment horizontal="right" vertical="center"/>
      <protection/>
    </xf>
    <xf numFmtId="0" fontId="22" fillId="0" borderId="0" xfId="59" applyFont="1" applyFill="1" applyBorder="1" applyAlignment="1">
      <alignment vertical="center"/>
      <protection/>
    </xf>
    <xf numFmtId="0" fontId="22" fillId="0" borderId="0" xfId="59" applyFont="1" applyFill="1" applyBorder="1" applyAlignment="1">
      <alignment vertical="center" wrapText="1"/>
      <protection/>
    </xf>
    <xf numFmtId="3" fontId="22" fillId="0" borderId="0" xfId="59" applyNumberFormat="1" applyFont="1" applyFill="1" applyBorder="1" applyAlignment="1">
      <alignment vertical="center" wrapText="1"/>
      <protection/>
    </xf>
    <xf numFmtId="3" fontId="21" fillId="0" borderId="0" xfId="59" applyNumberFormat="1" applyFont="1" applyFill="1" applyAlignment="1">
      <alignment vertical="center"/>
      <protection/>
    </xf>
    <xf numFmtId="3" fontId="22" fillId="0" borderId="0" xfId="59" applyNumberFormat="1" applyFont="1" applyAlignment="1">
      <alignment vertical="center"/>
      <protection/>
    </xf>
    <xf numFmtId="3" fontId="21" fillId="0" borderId="0" xfId="59" applyNumberFormat="1" applyFont="1" applyAlignment="1">
      <alignment vertical="center"/>
      <protection/>
    </xf>
    <xf numFmtId="0" fontId="21" fillId="0" borderId="14" xfId="59" applyFont="1" applyBorder="1" applyAlignment="1">
      <alignment vertical="center"/>
      <protection/>
    </xf>
    <xf numFmtId="0" fontId="21" fillId="0" borderId="23" xfId="59" applyFont="1" applyFill="1" applyBorder="1" applyAlignment="1">
      <alignment vertical="center" wrapText="1"/>
      <protection/>
    </xf>
    <xf numFmtId="0" fontId="22" fillId="0" borderId="14" xfId="59" applyFont="1" applyFill="1" applyBorder="1" applyAlignment="1">
      <alignment vertical="center"/>
      <protection/>
    </xf>
    <xf numFmtId="0" fontId="22" fillId="0" borderId="23" xfId="59" applyFont="1" applyFill="1" applyBorder="1" applyAlignment="1">
      <alignment horizontal="left" vertical="center" wrapText="1"/>
      <protection/>
    </xf>
    <xf numFmtId="0" fontId="21" fillId="0" borderId="14" xfId="59" applyFont="1" applyFill="1" applyBorder="1" applyAlignment="1">
      <alignment vertical="center"/>
      <protection/>
    </xf>
    <xf numFmtId="0" fontId="24" fillId="0" borderId="23" xfId="0" applyFont="1" applyFill="1" applyBorder="1" applyAlignment="1">
      <alignment vertical="center"/>
    </xf>
    <xf numFmtId="0" fontId="21" fillId="0" borderId="23" xfId="59" applyFont="1" applyFill="1" applyBorder="1" applyAlignment="1">
      <alignment horizontal="left" vertical="center" wrapText="1"/>
      <protection/>
    </xf>
    <xf numFmtId="0" fontId="22" fillId="0" borderId="23" xfId="59" applyFont="1" applyFill="1" applyBorder="1" applyAlignment="1">
      <alignment vertical="center" wrapText="1"/>
      <protection/>
    </xf>
    <xf numFmtId="0" fontId="22" fillId="0" borderId="14" xfId="59" applyFont="1" applyBorder="1" applyAlignment="1">
      <alignment vertical="center"/>
      <protection/>
    </xf>
    <xf numFmtId="0" fontId="21" fillId="0" borderId="23" xfId="59" applyFont="1" applyFill="1" applyBorder="1" applyAlignment="1">
      <alignment vertical="center" wrapText="1"/>
      <protection/>
    </xf>
    <xf numFmtId="0" fontId="21" fillId="0" borderId="30" xfId="59" applyFont="1" applyFill="1" applyBorder="1" applyAlignment="1">
      <alignment vertical="center"/>
      <protection/>
    </xf>
    <xf numFmtId="0" fontId="22" fillId="0" borderId="31" xfId="59" applyFont="1" applyFill="1" applyBorder="1" applyAlignment="1">
      <alignment horizontal="left" vertical="center" wrapText="1"/>
      <protection/>
    </xf>
    <xf numFmtId="0" fontId="21" fillId="0" borderId="23" xfId="59" applyFont="1" applyFill="1" applyBorder="1" applyAlignment="1">
      <alignment horizontal="left" vertical="center" wrapText="1"/>
      <protection/>
    </xf>
    <xf numFmtId="0" fontId="22" fillId="0" borderId="30" xfId="59" applyFont="1" applyFill="1" applyBorder="1" applyAlignment="1">
      <alignment vertical="center"/>
      <protection/>
    </xf>
    <xf numFmtId="0" fontId="22" fillId="0" borderId="31" xfId="59" applyFont="1" applyFill="1" applyBorder="1" applyAlignment="1">
      <alignment vertical="center" wrapText="1"/>
      <protection/>
    </xf>
    <xf numFmtId="0" fontId="0" fillId="0" borderId="0" xfId="57">
      <alignment/>
      <protection/>
    </xf>
    <xf numFmtId="3" fontId="1" fillId="0" borderId="0" xfId="60" applyNumberFormat="1" applyFont="1" applyAlignment="1">
      <alignment horizontal="right"/>
      <protection/>
    </xf>
    <xf numFmtId="3" fontId="1" fillId="0" borderId="0" xfId="60" applyNumberFormat="1" applyFont="1" applyBorder="1">
      <alignment/>
      <protection/>
    </xf>
    <xf numFmtId="3" fontId="3" fillId="0" borderId="0" xfId="60" applyNumberFormat="1" applyFont="1" applyBorder="1">
      <alignment/>
      <protection/>
    </xf>
    <xf numFmtId="3" fontId="1" fillId="0" borderId="0" xfId="60" applyNumberFormat="1" applyFont="1" applyBorder="1" applyAlignment="1">
      <alignment horizontal="right"/>
      <protection/>
    </xf>
    <xf numFmtId="3" fontId="1" fillId="0" borderId="0" xfId="60" applyNumberFormat="1" applyFont="1" applyAlignment="1">
      <alignment horizontal="center" wrapText="1"/>
      <protection/>
    </xf>
    <xf numFmtId="3" fontId="3" fillId="0" borderId="0" xfId="60" applyNumberFormat="1" applyFont="1" applyAlignment="1">
      <alignment horizontal="center" wrapText="1"/>
      <protection/>
    </xf>
    <xf numFmtId="3" fontId="1" fillId="0" borderId="0" xfId="60" applyNumberFormat="1" applyFont="1" applyBorder="1">
      <alignment/>
      <protection/>
    </xf>
    <xf numFmtId="3" fontId="1" fillId="0" borderId="0" xfId="60" applyNumberFormat="1" applyFont="1" applyBorder="1" applyAlignment="1">
      <alignment horizontal="right"/>
      <protection/>
    </xf>
    <xf numFmtId="3" fontId="3" fillId="0" borderId="0" xfId="60" applyNumberFormat="1" applyFont="1" applyAlignment="1">
      <alignment horizontal="left" wrapText="1"/>
      <protection/>
    </xf>
    <xf numFmtId="3" fontId="3" fillId="0" borderId="0" xfId="60" applyNumberFormat="1" applyFont="1" applyBorder="1" applyAlignment="1">
      <alignment horizontal="right"/>
      <protection/>
    </xf>
    <xf numFmtId="0" fontId="1" fillId="0" borderId="0" xfId="59" applyFont="1" applyFill="1" applyAlignment="1">
      <alignment horizontal="left"/>
      <protection/>
    </xf>
    <xf numFmtId="3" fontId="3" fillId="0" borderId="0" xfId="60" applyNumberFormat="1" applyFont="1" applyFill="1" applyBorder="1" applyAlignment="1">
      <alignment horizontal="left" wrapText="1"/>
      <protection/>
    </xf>
    <xf numFmtId="3" fontId="3" fillId="0" borderId="21" xfId="60" applyNumberFormat="1" applyFont="1" applyBorder="1" applyAlignment="1">
      <alignment horizontal="center" vertical="center" wrapText="1"/>
      <protection/>
    </xf>
    <xf numFmtId="3" fontId="4" fillId="0" borderId="21" xfId="60" applyNumberFormat="1" applyFont="1" applyBorder="1" applyAlignment="1">
      <alignment horizontal="center" vertical="center" wrapText="1"/>
      <protection/>
    </xf>
    <xf numFmtId="3" fontId="3" fillId="0" borderId="0" xfId="60" applyNumberFormat="1" applyFont="1" applyBorder="1" applyAlignment="1">
      <alignment horizontal="center" vertical="center" wrapText="1"/>
      <protection/>
    </xf>
    <xf numFmtId="3" fontId="3" fillId="0" borderId="21" xfId="60" applyNumberFormat="1" applyFont="1" applyBorder="1" applyAlignment="1">
      <alignment vertical="center" wrapText="1"/>
      <protection/>
    </xf>
    <xf numFmtId="3" fontId="3" fillId="0" borderId="21" xfId="60" applyNumberFormat="1" applyFont="1" applyBorder="1" applyAlignment="1">
      <alignment horizontal="center" vertical="center" wrapText="1"/>
      <protection/>
    </xf>
    <xf numFmtId="3" fontId="3" fillId="0" borderId="0" xfId="60" applyNumberFormat="1" applyFont="1" applyBorder="1" applyAlignment="1">
      <alignment horizontal="center" vertical="center" wrapText="1"/>
      <protection/>
    </xf>
    <xf numFmtId="3" fontId="3" fillId="0" borderId="0" xfId="60" applyNumberFormat="1" applyFont="1" applyBorder="1" applyAlignment="1">
      <alignment vertical="center" wrapText="1"/>
      <protection/>
    </xf>
    <xf numFmtId="3" fontId="1" fillId="0" borderId="0" xfId="60" applyNumberFormat="1" applyFont="1" applyBorder="1" applyAlignment="1">
      <alignment horizontal="left"/>
      <protection/>
    </xf>
    <xf numFmtId="3" fontId="3" fillId="0" borderId="0" xfId="60" applyNumberFormat="1" applyFont="1" applyBorder="1" applyAlignment="1">
      <alignment horizontal="left"/>
      <protection/>
    </xf>
    <xf numFmtId="0" fontId="25" fillId="0" borderId="0" xfId="57" applyFont="1" applyFill="1" applyBorder="1">
      <alignment/>
      <protection/>
    </xf>
    <xf numFmtId="3" fontId="3" fillId="0" borderId="0" xfId="60" applyNumberFormat="1" applyFont="1" applyBorder="1" applyAlignment="1">
      <alignment horizontal="left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8" applyFont="1" applyBorder="1" applyAlignment="1">
      <alignment horizontal="left" vertical="center" wrapText="1"/>
      <protection/>
    </xf>
    <xf numFmtId="3" fontId="3" fillId="0" borderId="0" xfId="60" applyNumberFormat="1" applyFont="1" applyBorder="1" applyAlignment="1">
      <alignment horizontal="right" vertical="center"/>
      <protection/>
    </xf>
    <xf numFmtId="0" fontId="3" fillId="0" borderId="27" xfId="59" applyFont="1" applyFill="1" applyBorder="1" applyAlignment="1">
      <alignment horizontal="left" vertical="center" wrapText="1"/>
      <protection/>
    </xf>
    <xf numFmtId="3" fontId="3" fillId="0" borderId="26" xfId="59" applyNumberFormat="1" applyFont="1" applyFill="1" applyBorder="1" applyAlignment="1">
      <alignment vertical="center" wrapText="1"/>
      <protection/>
    </xf>
    <xf numFmtId="3" fontId="3" fillId="0" borderId="30" xfId="59" applyNumberFormat="1" applyFont="1" applyBorder="1" applyAlignment="1">
      <alignment horizontal="right" vertical="center"/>
      <protection/>
    </xf>
    <xf numFmtId="3" fontId="3" fillId="0" borderId="28" xfId="59" applyNumberFormat="1" applyFont="1" applyBorder="1" applyAlignment="1">
      <alignment horizontal="right" vertical="center"/>
      <protection/>
    </xf>
    <xf numFmtId="3" fontId="3" fillId="0" borderId="28" xfId="59" applyNumberFormat="1" applyFont="1" applyFill="1" applyBorder="1" applyAlignment="1">
      <alignment horizontal="right" vertical="center"/>
      <protection/>
    </xf>
    <xf numFmtId="0" fontId="3" fillId="0" borderId="27" xfId="59" applyFont="1" applyFill="1" applyBorder="1" applyAlignment="1">
      <alignment vertical="center" wrapText="1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left"/>
      <protection/>
    </xf>
    <xf numFmtId="3" fontId="1" fillId="0" borderId="1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1" fillId="0" borderId="10" xfId="60" applyNumberFormat="1" applyFont="1" applyBorder="1">
      <alignment/>
      <protection/>
    </xf>
    <xf numFmtId="3" fontId="3" fillId="0" borderId="10" xfId="60" applyNumberFormat="1" applyFont="1" applyBorder="1">
      <alignment/>
      <protection/>
    </xf>
    <xf numFmtId="0" fontId="25" fillId="0" borderId="10" xfId="57" applyFont="1" applyFill="1" applyBorder="1">
      <alignment/>
      <protection/>
    </xf>
    <xf numFmtId="3" fontId="3" fillId="0" borderId="10" xfId="60" applyNumberFormat="1" applyFont="1" applyBorder="1" applyAlignment="1">
      <alignment horizontal="center" vertical="center"/>
      <protection/>
    </xf>
    <xf numFmtId="3" fontId="3" fillId="0" borderId="10" xfId="60" applyNumberFormat="1" applyFont="1" applyFill="1" applyBorder="1" applyAlignment="1">
      <alignment horizontal="left" wrapText="1"/>
      <protection/>
    </xf>
    <xf numFmtId="0" fontId="20" fillId="0" borderId="10" xfId="0" applyFont="1" applyBorder="1" applyAlignment="1">
      <alignment horizontal="center"/>
    </xf>
    <xf numFmtId="3" fontId="3" fillId="0" borderId="32" xfId="60" applyNumberFormat="1" applyFont="1" applyBorder="1" applyAlignment="1">
      <alignment horizontal="center" vertical="center" wrapText="1"/>
      <protection/>
    </xf>
    <xf numFmtId="3" fontId="3" fillId="0" borderId="33" xfId="60" applyNumberFormat="1" applyFont="1" applyBorder="1" applyAlignment="1">
      <alignment horizontal="center" vertical="center" wrapText="1"/>
      <protection/>
    </xf>
    <xf numFmtId="3" fontId="3" fillId="0" borderId="34" xfId="60" applyNumberFormat="1" applyFont="1" applyBorder="1" applyAlignment="1">
      <alignment vertical="center" wrapText="1"/>
      <protection/>
    </xf>
    <xf numFmtId="0" fontId="3" fillId="0" borderId="13" xfId="57" applyFont="1" applyBorder="1" applyAlignment="1">
      <alignment vertical="center"/>
      <protection/>
    </xf>
    <xf numFmtId="0" fontId="3" fillId="0" borderId="31" xfId="58" applyFont="1" applyBorder="1" applyAlignment="1">
      <alignment horizontal="left" vertical="center" wrapText="1"/>
      <protection/>
    </xf>
    <xf numFmtId="3" fontId="3" fillId="0" borderId="27" xfId="60" applyNumberFormat="1" applyFont="1" applyBorder="1" applyAlignment="1">
      <alignment horizontal="right" vertical="center"/>
      <protection/>
    </xf>
    <xf numFmtId="3" fontId="3" fillId="0" borderId="27" xfId="60" applyNumberFormat="1" applyFont="1" applyBorder="1">
      <alignment/>
      <protection/>
    </xf>
    <xf numFmtId="3" fontId="1" fillId="0" borderId="11" xfId="60" applyNumberFormat="1" applyFont="1" applyBorder="1" applyAlignment="1">
      <alignment horizontal="right"/>
      <protection/>
    </xf>
    <xf numFmtId="3" fontId="1" fillId="0" borderId="11" xfId="60" applyNumberFormat="1" applyFont="1" applyBorder="1">
      <alignment/>
      <protection/>
    </xf>
    <xf numFmtId="3" fontId="3" fillId="0" borderId="13" xfId="60" applyNumberFormat="1" applyFont="1" applyBorder="1" applyAlignment="1">
      <alignment horizontal="right" vertical="center"/>
      <protection/>
    </xf>
    <xf numFmtId="3" fontId="3" fillId="0" borderId="11" xfId="60" applyNumberFormat="1" applyFont="1" applyBorder="1" applyAlignment="1">
      <alignment horizontal="right"/>
      <protection/>
    </xf>
    <xf numFmtId="3" fontId="1" fillId="0" borderId="11" xfId="60" applyNumberFormat="1" applyFont="1" applyFill="1" applyBorder="1" applyAlignment="1">
      <alignment horizontal="right"/>
      <protection/>
    </xf>
    <xf numFmtId="3" fontId="1" fillId="0" borderId="11" xfId="60" applyNumberFormat="1" applyFont="1" applyFill="1" applyBorder="1">
      <alignment/>
      <protection/>
    </xf>
    <xf numFmtId="3" fontId="21" fillId="0" borderId="14" xfId="59" applyNumberFormat="1" applyFont="1" applyFill="1" applyBorder="1" applyAlignment="1">
      <alignment vertical="center" wrapText="1"/>
      <protection/>
    </xf>
    <xf numFmtId="0" fontId="20" fillId="0" borderId="12" xfId="0" applyFont="1" applyBorder="1" applyAlignment="1">
      <alignment horizontal="center"/>
    </xf>
    <xf numFmtId="3" fontId="3" fillId="0" borderId="35" xfId="60" applyNumberFormat="1" applyFont="1" applyBorder="1">
      <alignment/>
      <protection/>
    </xf>
    <xf numFmtId="0" fontId="1" fillId="0" borderId="0" xfId="59" applyFont="1" applyAlignment="1">
      <alignment horizontal="right"/>
      <protection/>
    </xf>
    <xf numFmtId="3" fontId="3" fillId="0" borderId="0" xfId="59" applyNumberFormat="1" applyFont="1" applyAlignment="1">
      <alignment horizontal="center" wrapText="1"/>
      <protection/>
    </xf>
    <xf numFmtId="3" fontId="3" fillId="0" borderId="0" xfId="59" applyNumberFormat="1" applyFont="1" applyFill="1" applyAlignment="1">
      <alignment horizont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3" fontId="22" fillId="0" borderId="0" xfId="59" applyNumberFormat="1" applyFont="1" applyAlignment="1">
      <alignment horizontal="center" vertical="center" wrapText="1"/>
      <protection/>
    </xf>
    <xf numFmtId="3" fontId="22" fillId="0" borderId="0" xfId="59" applyNumberFormat="1" applyFont="1" applyFill="1" applyAlignment="1">
      <alignment horizontal="center" vertical="center" wrapText="1"/>
      <protection/>
    </xf>
    <xf numFmtId="0" fontId="21" fillId="0" borderId="0" xfId="59" applyFont="1" applyAlignment="1">
      <alignment horizontal="right" vertical="center"/>
      <protection/>
    </xf>
    <xf numFmtId="0" fontId="22" fillId="0" borderId="16" xfId="59" applyFont="1" applyBorder="1" applyAlignment="1">
      <alignment horizontal="center" vertical="center" wrapText="1"/>
      <protection/>
    </xf>
    <xf numFmtId="0" fontId="22" fillId="0" borderId="18" xfId="59" applyFont="1" applyBorder="1" applyAlignment="1">
      <alignment horizontal="center" vertical="center" wrapText="1"/>
      <protection/>
    </xf>
    <xf numFmtId="0" fontId="2" fillId="0" borderId="36" xfId="58" applyFont="1" applyFill="1" applyBorder="1" applyAlignment="1">
      <alignment horizontal="right"/>
      <protection/>
    </xf>
    <xf numFmtId="0" fontId="5" fillId="0" borderId="16" xfId="58" applyFont="1" applyBorder="1" applyAlignment="1">
      <alignment horizontal="center"/>
      <protection/>
    </xf>
    <xf numFmtId="0" fontId="5" fillId="0" borderId="18" xfId="58" applyFont="1" applyBorder="1" applyAlignment="1">
      <alignment horizontal="center"/>
      <protection/>
    </xf>
    <xf numFmtId="0" fontId="6" fillId="0" borderId="17" xfId="58" applyFont="1" applyBorder="1" applyAlignment="1">
      <alignment horizontal="center" vertical="center" wrapText="1"/>
      <protection/>
    </xf>
    <xf numFmtId="0" fontId="6" fillId="0" borderId="20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wrapText="1"/>
      <protection/>
    </xf>
    <xf numFmtId="0" fontId="7" fillId="0" borderId="18" xfId="58" applyFont="1" applyBorder="1" applyAlignment="1">
      <alignment horizontal="center" wrapText="1"/>
      <protection/>
    </xf>
    <xf numFmtId="0" fontId="7" fillId="0" borderId="16" xfId="60" applyFont="1" applyBorder="1" applyAlignment="1">
      <alignment horizontal="center"/>
      <protection/>
    </xf>
    <xf numFmtId="0" fontId="7" fillId="0" borderId="18" xfId="60" applyFont="1" applyBorder="1" applyAlignment="1">
      <alignment horizontal="center"/>
      <protection/>
    </xf>
    <xf numFmtId="0" fontId="5" fillId="0" borderId="36" xfId="60" applyFont="1" applyBorder="1" applyAlignment="1">
      <alignment horizontal="right"/>
      <protection/>
    </xf>
    <xf numFmtId="0" fontId="5" fillId="0" borderId="16" xfId="60" applyFont="1" applyBorder="1" applyAlignment="1">
      <alignment horizontal="center"/>
      <protection/>
    </xf>
    <xf numFmtId="0" fontId="5" fillId="0" borderId="18" xfId="60" applyFont="1" applyBorder="1" applyAlignment="1">
      <alignment horizontal="center"/>
      <protection/>
    </xf>
    <xf numFmtId="0" fontId="7" fillId="0" borderId="16" xfId="60" applyFont="1" applyBorder="1" applyAlignment="1">
      <alignment horizontal="center" wrapText="1"/>
      <protection/>
    </xf>
    <xf numFmtId="0" fontId="7" fillId="0" borderId="18" xfId="60" applyFont="1" applyBorder="1" applyAlignment="1">
      <alignment horizontal="center" wrapText="1"/>
      <protection/>
    </xf>
    <xf numFmtId="0" fontId="8" fillId="0" borderId="17" xfId="59" applyFont="1" applyBorder="1" applyAlignment="1">
      <alignment horizontal="center" vertical="center" wrapText="1"/>
      <protection/>
    </xf>
    <xf numFmtId="0" fontId="8" fillId="0" borderId="22" xfId="59" applyFont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 wrapText="1"/>
      <protection/>
    </xf>
    <xf numFmtId="0" fontId="8" fillId="0" borderId="37" xfId="59" applyFont="1" applyBorder="1" applyAlignment="1">
      <alignment horizontal="center" vertical="center" wrapText="1"/>
      <protection/>
    </xf>
    <xf numFmtId="3" fontId="8" fillId="0" borderId="11" xfId="59" applyNumberFormat="1" applyFont="1" applyBorder="1" applyAlignment="1">
      <alignment horizontal="center" vertical="center" wrapText="1"/>
      <protection/>
    </xf>
    <xf numFmtId="3" fontId="8" fillId="0" borderId="21" xfId="59" applyNumberFormat="1" applyFont="1" applyBorder="1" applyAlignment="1">
      <alignment horizontal="center" vertical="center" wrapText="1"/>
      <protection/>
    </xf>
    <xf numFmtId="0" fontId="16" fillId="0" borderId="16" xfId="59" applyFont="1" applyBorder="1" applyAlignment="1">
      <alignment horizontal="left"/>
      <protection/>
    </xf>
    <xf numFmtId="0" fontId="16" fillId="0" borderId="19" xfId="59" applyFont="1" applyBorder="1" applyAlignment="1">
      <alignment horizontal="left"/>
      <protection/>
    </xf>
    <xf numFmtId="3" fontId="16" fillId="0" borderId="16" xfId="59" applyNumberFormat="1" applyFont="1" applyBorder="1" applyAlignment="1">
      <alignment horizontal="left"/>
      <protection/>
    </xf>
    <xf numFmtId="3" fontId="16" fillId="0" borderId="19" xfId="59" applyNumberFormat="1" applyFont="1" applyBorder="1" applyAlignment="1">
      <alignment horizontal="left"/>
      <protection/>
    </xf>
    <xf numFmtId="0" fontId="16" fillId="0" borderId="16" xfId="59" applyFont="1" applyBorder="1" applyAlignment="1">
      <alignment horizontal="left" vertical="center"/>
      <protection/>
    </xf>
    <xf numFmtId="0" fontId="16" fillId="0" borderId="19" xfId="59" applyFont="1" applyBorder="1" applyAlignment="1">
      <alignment horizontal="left" vertical="center"/>
      <protection/>
    </xf>
    <xf numFmtId="0" fontId="11" fillId="0" borderId="0" xfId="59" applyFont="1" applyAlignment="1">
      <alignment horizontal="right"/>
      <protection/>
    </xf>
    <xf numFmtId="0" fontId="16" fillId="0" borderId="0" xfId="59" applyFont="1" applyAlignment="1">
      <alignment horizontal="center"/>
      <protection/>
    </xf>
    <xf numFmtId="0" fontId="8" fillId="0" borderId="36" xfId="59" applyFont="1" applyBorder="1" applyAlignment="1">
      <alignment horizont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21" xfId="59" applyFont="1" applyBorder="1" applyAlignment="1">
      <alignment horizontal="center" vertical="center" wrapText="1"/>
      <protection/>
    </xf>
    <xf numFmtId="3" fontId="17" fillId="0" borderId="12" xfId="59" applyNumberFormat="1" applyFont="1" applyBorder="1" applyAlignment="1">
      <alignment horizontal="right"/>
      <protection/>
    </xf>
    <xf numFmtId="3" fontId="16" fillId="0" borderId="16" xfId="59" applyNumberFormat="1" applyFont="1" applyBorder="1" applyAlignment="1">
      <alignment horizontal="left" vertical="center"/>
      <protection/>
    </xf>
    <xf numFmtId="3" fontId="16" fillId="0" borderId="19" xfId="59" applyNumberFormat="1" applyFont="1" applyBorder="1" applyAlignment="1">
      <alignment horizontal="left" vertical="center"/>
      <protection/>
    </xf>
    <xf numFmtId="3" fontId="18" fillId="0" borderId="23" xfId="59" applyNumberFormat="1" applyFont="1" applyBorder="1" applyAlignment="1">
      <alignment horizontal="left" wrapText="1"/>
      <protection/>
    </xf>
    <xf numFmtId="3" fontId="11" fillId="0" borderId="0" xfId="59" applyNumberFormat="1" applyFont="1" applyAlignment="1">
      <alignment horizontal="right"/>
      <protection/>
    </xf>
    <xf numFmtId="3" fontId="16" fillId="0" borderId="0" xfId="59" applyNumberFormat="1" applyFont="1" applyAlignment="1">
      <alignment horizontal="center"/>
      <protection/>
    </xf>
    <xf numFmtId="3" fontId="8" fillId="0" borderId="36" xfId="59" applyNumberFormat="1" applyFont="1" applyBorder="1" applyAlignment="1">
      <alignment horizontal="center"/>
      <protection/>
    </xf>
    <xf numFmtId="3" fontId="8" fillId="0" borderId="10" xfId="59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" fontId="16" fillId="0" borderId="18" xfId="59" applyNumberFormat="1" applyFont="1" applyBorder="1" applyAlignment="1">
      <alignment horizontal="left"/>
      <protection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3" fontId="20" fillId="0" borderId="26" xfId="0" applyNumberFormat="1" applyFont="1" applyBorder="1" applyAlignment="1">
      <alignment horizontal="center"/>
    </xf>
    <xf numFmtId="3" fontId="3" fillId="0" borderId="0" xfId="6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0" borderId="0" xfId="60" applyNumberFormat="1" applyFont="1" applyBorder="1" applyAlignment="1">
      <alignment horizontal="center" vertical="center" wrapText="1"/>
      <protection/>
    </xf>
    <xf numFmtId="0" fontId="0" fillId="0" borderId="0" xfId="57" applyBorder="1">
      <alignment/>
      <protection/>
    </xf>
    <xf numFmtId="3" fontId="3" fillId="0" borderId="11" xfId="60" applyNumberFormat="1" applyFont="1" applyBorder="1" applyAlignment="1">
      <alignment horizontal="center" vertical="center" wrapText="1"/>
      <protection/>
    </xf>
    <xf numFmtId="3" fontId="3" fillId="0" borderId="12" xfId="60" applyNumberFormat="1" applyFont="1" applyBorder="1" applyAlignment="1">
      <alignment horizontal="center" vertical="center" wrapText="1"/>
      <protection/>
    </xf>
    <xf numFmtId="3" fontId="3" fillId="0" borderId="21" xfId="60" applyNumberFormat="1" applyFont="1" applyBorder="1" applyAlignment="1">
      <alignment horizontal="center" vertical="center" wrapText="1"/>
      <protection/>
    </xf>
    <xf numFmtId="3" fontId="3" fillId="0" borderId="38" xfId="60" applyNumberFormat="1" applyFont="1" applyBorder="1" applyAlignment="1">
      <alignment horizontal="center" vertical="center" wrapText="1"/>
      <protection/>
    </xf>
    <xf numFmtId="3" fontId="3" fillId="0" borderId="39" xfId="60" applyNumberFormat="1" applyFont="1" applyBorder="1" applyAlignment="1">
      <alignment horizontal="center" vertical="center" wrapText="1"/>
      <protection/>
    </xf>
    <xf numFmtId="3" fontId="3" fillId="0" borderId="35" xfId="60" applyNumberFormat="1" applyFont="1" applyBorder="1" applyAlignment="1">
      <alignment horizontal="center" vertical="center" wrapText="1"/>
      <protection/>
    </xf>
    <xf numFmtId="3" fontId="3" fillId="0" borderId="17" xfId="60" applyNumberFormat="1" applyFont="1" applyBorder="1" applyAlignment="1">
      <alignment horizontal="center" vertical="center" wrapText="1"/>
      <protection/>
    </xf>
    <xf numFmtId="3" fontId="3" fillId="0" borderId="22" xfId="60" applyNumberFormat="1" applyFont="1" applyBorder="1" applyAlignment="1">
      <alignment horizontal="center" vertical="center" wrapText="1"/>
      <protection/>
    </xf>
    <xf numFmtId="3" fontId="3" fillId="0" borderId="20" xfId="60" applyNumberFormat="1" applyFont="1" applyBorder="1" applyAlignment="1">
      <alignment horizontal="center" vertical="center" wrapText="1"/>
      <protection/>
    </xf>
    <xf numFmtId="3" fontId="3" fillId="0" borderId="37" xfId="60" applyNumberFormat="1" applyFont="1" applyBorder="1" applyAlignment="1">
      <alignment horizontal="center" vertical="center" wrapText="1"/>
      <protection/>
    </xf>
    <xf numFmtId="3" fontId="3" fillId="0" borderId="0" xfId="60" applyNumberFormat="1" applyFont="1" applyAlignment="1">
      <alignment horizontal="center" wrapText="1"/>
      <protection/>
    </xf>
    <xf numFmtId="0" fontId="0" fillId="0" borderId="0" xfId="57" applyFont="1" applyAlignment="1">
      <alignment horizontal="right"/>
      <protection/>
    </xf>
    <xf numFmtId="0" fontId="0" fillId="0" borderId="0" xfId="57" applyAlignment="1">
      <alignment horizontal="right"/>
      <protection/>
    </xf>
    <xf numFmtId="3" fontId="4" fillId="0" borderId="16" xfId="60" applyNumberFormat="1" applyFont="1" applyBorder="1" applyAlignment="1">
      <alignment horizontal="center" vertical="center" wrapText="1"/>
      <protection/>
    </xf>
    <xf numFmtId="3" fontId="4" fillId="0" borderId="19" xfId="60" applyNumberFormat="1" applyFont="1" applyBorder="1" applyAlignment="1">
      <alignment horizontal="center" vertical="center" wrapText="1"/>
      <protection/>
    </xf>
    <xf numFmtId="3" fontId="4" fillId="0" borderId="40" xfId="60" applyNumberFormat="1" applyFont="1" applyBorder="1" applyAlignment="1">
      <alignment horizontal="center" vertical="center" wrapText="1"/>
      <protection/>
    </xf>
    <xf numFmtId="0" fontId="0" fillId="0" borderId="19" xfId="57" applyBorder="1">
      <alignment/>
      <protection/>
    </xf>
    <xf numFmtId="3" fontId="1" fillId="0" borderId="0" xfId="60" applyNumberFormat="1" applyFont="1" applyBorder="1" applyAlignment="1">
      <alignment horizontal="right"/>
      <protection/>
    </xf>
    <xf numFmtId="3" fontId="4" fillId="0" borderId="41" xfId="60" applyNumberFormat="1" applyFont="1" applyBorder="1" applyAlignment="1">
      <alignment horizontal="center" vertical="center" wrapText="1"/>
      <protection/>
    </xf>
    <xf numFmtId="3" fontId="4" fillId="0" borderId="42" xfId="60" applyNumberFormat="1" applyFont="1" applyBorder="1" applyAlignment="1">
      <alignment horizontal="center" vertical="center" wrapText="1"/>
      <protection/>
    </xf>
    <xf numFmtId="3" fontId="4" fillId="0" borderId="43" xfId="60" applyNumberFormat="1" applyFont="1" applyBorder="1" applyAlignment="1">
      <alignment horizontal="center" vertical="center" wrapText="1"/>
      <protection/>
    </xf>
    <xf numFmtId="3" fontId="4" fillId="0" borderId="44" xfId="60" applyNumberFormat="1" applyFont="1" applyBorder="1" applyAlignment="1">
      <alignment horizontal="center" vertical="center" wrapText="1"/>
      <protection/>
    </xf>
    <xf numFmtId="3" fontId="4" fillId="0" borderId="45" xfId="60" applyNumberFormat="1" applyFont="1" applyBorder="1" applyAlignment="1">
      <alignment horizontal="center" vertical="center" wrapText="1"/>
      <protection/>
    </xf>
    <xf numFmtId="3" fontId="4" fillId="0" borderId="46" xfId="60" applyNumberFormat="1" applyFont="1" applyBorder="1" applyAlignment="1">
      <alignment horizontal="center" vertical="center" wrapText="1"/>
      <protection/>
    </xf>
    <xf numFmtId="3" fontId="3" fillId="0" borderId="16" xfId="60" applyNumberFormat="1" applyFont="1" applyBorder="1" applyAlignment="1">
      <alignment horizontal="center" vertical="center" wrapText="1"/>
      <protection/>
    </xf>
    <xf numFmtId="3" fontId="3" fillId="0" borderId="19" xfId="60" applyNumberFormat="1" applyFont="1" applyBorder="1" applyAlignment="1">
      <alignment horizontal="center" vertical="center" wrapText="1"/>
      <protection/>
    </xf>
    <xf numFmtId="3" fontId="3" fillId="0" borderId="18" xfId="60" applyNumberFormat="1" applyFont="1" applyBorder="1" applyAlignment="1">
      <alignment horizontal="center" vertical="center" wrapText="1"/>
      <protection/>
    </xf>
    <xf numFmtId="3" fontId="3" fillId="0" borderId="0" xfId="60" applyNumberFormat="1" applyFont="1" applyBorder="1" applyAlignment="1">
      <alignment horizontal="center" vertical="center" wrapText="1"/>
      <protection/>
    </xf>
    <xf numFmtId="3" fontId="4" fillId="0" borderId="47" xfId="60" applyNumberFormat="1" applyFont="1" applyBorder="1" applyAlignment="1">
      <alignment horizontal="center" vertical="center" wrapText="1"/>
      <protection/>
    </xf>
    <xf numFmtId="3" fontId="4" fillId="0" borderId="12" xfId="60" applyNumberFormat="1" applyFont="1" applyBorder="1" applyAlignment="1">
      <alignment horizontal="center" vertical="center" wrapText="1"/>
      <protection/>
    </xf>
    <xf numFmtId="3" fontId="4" fillId="0" borderId="34" xfId="60" applyNumberFormat="1" applyFont="1" applyBorder="1" applyAlignment="1">
      <alignment horizontal="center" vertical="center" wrapText="1"/>
      <protection/>
    </xf>
    <xf numFmtId="3" fontId="3" fillId="0" borderId="34" xfId="60" applyNumberFormat="1" applyFont="1" applyBorder="1" applyAlignment="1">
      <alignment horizontal="center" vertical="center" wrapText="1"/>
      <protection/>
    </xf>
    <xf numFmtId="3" fontId="3" fillId="0" borderId="23" xfId="60" applyNumberFormat="1" applyFont="1" applyBorder="1" applyAlignment="1">
      <alignment horizontal="center" vertical="center" wrapText="1"/>
      <protection/>
    </xf>
    <xf numFmtId="3" fontId="3" fillId="0" borderId="32" xfId="60" applyNumberFormat="1" applyFont="1" applyBorder="1" applyAlignment="1">
      <alignment horizontal="center" vertical="center" wrapText="1"/>
      <protection/>
    </xf>
    <xf numFmtId="3" fontId="3" fillId="0" borderId="11" xfId="60" applyNumberFormat="1" applyFont="1" applyBorder="1" applyAlignment="1">
      <alignment horizontal="center" vertical="center" wrapText="1"/>
      <protection/>
    </xf>
    <xf numFmtId="3" fontId="3" fillId="0" borderId="12" xfId="60" applyNumberFormat="1" applyFont="1" applyBorder="1" applyAlignment="1">
      <alignment horizontal="center" vertical="center" wrapText="1"/>
      <protection/>
    </xf>
    <xf numFmtId="3" fontId="3" fillId="0" borderId="34" xfId="60" applyNumberFormat="1" applyFont="1" applyBorder="1" applyAlignment="1">
      <alignment horizontal="center" vertical="center" wrapText="1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4" xfId="57"/>
    <cellStyle name="Normál_2006 kv intézm új" xfId="58"/>
    <cellStyle name="Normál_2006 kv táblák" xfId="59"/>
    <cellStyle name="Normál_KV M 2005" xfId="60"/>
    <cellStyle name="Normál_kv meghatározása új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22">
      <selection activeCell="E37" sqref="E37"/>
    </sheetView>
  </sheetViews>
  <sheetFormatPr defaultColWidth="36.421875" defaultRowHeight="12.75"/>
  <cols>
    <col min="1" max="1" width="4.7109375" style="1" customWidth="1"/>
    <col min="2" max="2" width="54.8515625" style="2" customWidth="1"/>
    <col min="3" max="3" width="13.421875" style="4" customWidth="1"/>
    <col min="4" max="4" width="14.140625" style="3" customWidth="1"/>
    <col min="5" max="5" width="15.140625" style="3" customWidth="1"/>
    <col min="6" max="16384" width="36.421875" style="3" customWidth="1"/>
  </cols>
  <sheetData>
    <row r="1" spans="2:5" ht="15.75">
      <c r="B1" s="416" t="s">
        <v>348</v>
      </c>
      <c r="C1" s="416"/>
      <c r="D1" s="416"/>
      <c r="E1" s="416"/>
    </row>
    <row r="3" spans="1:5" ht="15" customHeight="1">
      <c r="A3" s="417" t="s">
        <v>298</v>
      </c>
      <c r="B3" s="417"/>
      <c r="C3" s="417"/>
      <c r="D3" s="417"/>
      <c r="E3" s="417"/>
    </row>
    <row r="4" spans="1:5" ht="15" customHeight="1">
      <c r="A4" s="418" t="s">
        <v>6</v>
      </c>
      <c r="B4" s="418"/>
      <c r="C4" s="418"/>
      <c r="D4" s="418"/>
      <c r="E4" s="418"/>
    </row>
    <row r="5" spans="1:3" ht="15.75">
      <c r="A5" s="5"/>
      <c r="B5" s="6"/>
      <c r="C5" s="5"/>
    </row>
    <row r="6" spans="3:5" ht="15.75">
      <c r="C6" s="7"/>
      <c r="E6" s="7" t="s">
        <v>0</v>
      </c>
    </row>
    <row r="7" spans="1:5" s="9" customFormat="1" ht="31.5" customHeight="1">
      <c r="A7" s="419" t="s">
        <v>7</v>
      </c>
      <c r="B7" s="420"/>
      <c r="C7" s="8" t="s">
        <v>295</v>
      </c>
      <c r="D7" s="46" t="s">
        <v>9</v>
      </c>
      <c r="E7" s="24" t="s">
        <v>10</v>
      </c>
    </row>
    <row r="8" spans="3:5" ht="15.75">
      <c r="C8" s="25"/>
      <c r="D8" s="47"/>
      <c r="E8" s="25"/>
    </row>
    <row r="9" spans="1:5" s="12" customFormat="1" ht="15.75">
      <c r="A9" s="10" t="s">
        <v>8</v>
      </c>
      <c r="B9" s="2"/>
      <c r="C9" s="26"/>
      <c r="D9" s="44"/>
      <c r="E9" s="26"/>
    </row>
    <row r="10" spans="1:5" s="12" customFormat="1" ht="15.75">
      <c r="A10" s="10"/>
      <c r="B10" s="2"/>
      <c r="C10" s="26"/>
      <c r="D10" s="44"/>
      <c r="E10" s="26"/>
    </row>
    <row r="11" spans="1:5" s="14" customFormat="1" ht="15.75">
      <c r="A11" s="10" t="s">
        <v>1</v>
      </c>
      <c r="B11" s="13" t="s">
        <v>27</v>
      </c>
      <c r="C11" s="27">
        <f>SUM(D11:E11)</f>
        <v>17301</v>
      </c>
      <c r="D11" s="41">
        <f>SUM(D12:D13)</f>
        <v>17301</v>
      </c>
      <c r="E11" s="29">
        <f>SUM(E14)</f>
        <v>0</v>
      </c>
    </row>
    <row r="12" spans="1:5" s="14" customFormat="1" ht="15.75">
      <c r="A12" s="10"/>
      <c r="B12" s="42" t="s">
        <v>349</v>
      </c>
      <c r="C12" s="34">
        <f>SUM(D12:E12)</f>
        <v>17247</v>
      </c>
      <c r="D12" s="48">
        <v>17247</v>
      </c>
      <c r="E12" s="35">
        <v>0</v>
      </c>
    </row>
    <row r="13" spans="1:5" s="14" customFormat="1" ht="15.75">
      <c r="A13" s="10"/>
      <c r="B13" s="42" t="s">
        <v>350</v>
      </c>
      <c r="C13" s="34">
        <f>SUM(D13:E13)</f>
        <v>54</v>
      </c>
      <c r="D13" s="48">
        <v>54</v>
      </c>
      <c r="E13" s="35">
        <v>0</v>
      </c>
    </row>
    <row r="14" spans="1:5" s="14" customFormat="1" ht="15.75">
      <c r="A14" s="10"/>
      <c r="B14" s="42"/>
      <c r="C14" s="34"/>
      <c r="D14" s="48"/>
      <c r="E14" s="35"/>
    </row>
    <row r="15" spans="1:5" s="14" customFormat="1" ht="15.75">
      <c r="A15" s="10" t="s">
        <v>2</v>
      </c>
      <c r="B15" s="17" t="s">
        <v>29</v>
      </c>
      <c r="C15" s="27">
        <f>SUM(D15:E15)</f>
        <v>37097</v>
      </c>
      <c r="D15" s="27">
        <f>SUM(D16:D17)</f>
        <v>37097</v>
      </c>
      <c r="E15" s="27">
        <f>SUM(E16:E17)</f>
        <v>0</v>
      </c>
    </row>
    <row r="16" spans="1:5" s="12" customFormat="1" ht="15.75">
      <c r="A16" s="10"/>
      <c r="B16" s="38" t="s">
        <v>49</v>
      </c>
      <c r="C16" s="34">
        <f>SUM(D16:E16)</f>
        <v>35109</v>
      </c>
      <c r="D16" s="43">
        <v>35109</v>
      </c>
      <c r="E16" s="30">
        <v>0</v>
      </c>
    </row>
    <row r="17" spans="1:5" s="12" customFormat="1" ht="15.75">
      <c r="A17" s="15"/>
      <c r="B17" s="2" t="s">
        <v>256</v>
      </c>
      <c r="C17" s="26">
        <f>SUM(D17:E17)</f>
        <v>1988</v>
      </c>
      <c r="D17" s="43">
        <v>1988</v>
      </c>
      <c r="E17" s="30">
        <v>0</v>
      </c>
    </row>
    <row r="18" spans="1:5" s="12" customFormat="1" ht="15.75">
      <c r="A18" s="15"/>
      <c r="B18" s="2"/>
      <c r="C18" s="26"/>
      <c r="D18" s="43"/>
      <c r="E18" s="30"/>
    </row>
    <row r="19" spans="1:5" ht="15.75">
      <c r="A19" s="18" t="s">
        <v>12</v>
      </c>
      <c r="B19" s="17" t="s">
        <v>30</v>
      </c>
      <c r="C19" s="27">
        <f>SUM(D19:E19)</f>
        <v>0</v>
      </c>
      <c r="D19" s="41">
        <v>0</v>
      </c>
      <c r="E19" s="36">
        <v>0</v>
      </c>
    </row>
    <row r="20" spans="1:5" ht="15.75">
      <c r="A20" s="18"/>
      <c r="B20" s="17"/>
      <c r="C20" s="32"/>
      <c r="D20" s="43"/>
      <c r="E20" s="36"/>
    </row>
    <row r="21" spans="1:5" ht="15.75">
      <c r="A21" s="18" t="s">
        <v>13</v>
      </c>
      <c r="B21" s="17" t="s">
        <v>34</v>
      </c>
      <c r="C21" s="27">
        <f>SUM(D21:E21)</f>
        <v>1500</v>
      </c>
      <c r="D21" s="27">
        <f>D22</f>
        <v>0</v>
      </c>
      <c r="E21" s="27">
        <f>E22</f>
        <v>1500</v>
      </c>
    </row>
    <row r="22" spans="1:5" ht="15.75">
      <c r="A22" s="18"/>
      <c r="B22" s="33" t="s">
        <v>50</v>
      </c>
      <c r="C22" s="34">
        <f>SUM(D22:E22)</f>
        <v>1500</v>
      </c>
      <c r="D22" s="48">
        <v>0</v>
      </c>
      <c r="E22" s="50">
        <v>1500</v>
      </c>
    </row>
    <row r="23" spans="1:5" ht="15.75">
      <c r="A23" s="18"/>
      <c r="B23" s="33"/>
      <c r="C23" s="32"/>
      <c r="D23" s="43"/>
      <c r="E23" s="36"/>
    </row>
    <row r="24" spans="1:5" ht="15.75">
      <c r="A24" s="18" t="s">
        <v>22</v>
      </c>
      <c r="B24" s="17" t="s">
        <v>51</v>
      </c>
      <c r="C24" s="32">
        <f>SUM(D24:E24)</f>
        <v>204721</v>
      </c>
      <c r="D24" s="41">
        <v>204721</v>
      </c>
      <c r="E24" s="36">
        <v>0</v>
      </c>
    </row>
    <row r="25" spans="1:5" ht="15.75">
      <c r="A25" s="18"/>
      <c r="B25" s="33"/>
      <c r="C25" s="32"/>
      <c r="D25" s="43"/>
      <c r="E25" s="36"/>
    </row>
    <row r="26" spans="1:5" ht="15.75">
      <c r="A26" s="18" t="s">
        <v>25</v>
      </c>
      <c r="B26" s="17" t="s">
        <v>35</v>
      </c>
      <c r="C26" s="27">
        <f>SUM(D26:E26)</f>
        <v>0</v>
      </c>
      <c r="D26" s="27">
        <v>0</v>
      </c>
      <c r="E26" s="27">
        <v>0</v>
      </c>
    </row>
    <row r="27" spans="1:5" ht="15.75">
      <c r="A27" s="18"/>
      <c r="C27" s="34"/>
      <c r="D27" s="43"/>
      <c r="E27" s="31"/>
    </row>
    <row r="28" spans="1:5" s="14" customFormat="1" ht="16.5" thickBot="1">
      <c r="A28" s="10"/>
      <c r="B28" s="33"/>
      <c r="C28" s="34"/>
      <c r="D28" s="43"/>
      <c r="E28" s="35"/>
    </row>
    <row r="29" spans="1:5" s="12" customFormat="1" ht="16.5" thickBot="1">
      <c r="A29" s="39"/>
      <c r="B29" s="384" t="s">
        <v>52</v>
      </c>
      <c r="C29" s="385">
        <f>SUM(D29:E29)</f>
        <v>260619</v>
      </c>
      <c r="D29" s="386">
        <f>D11+D15+D19+D21+D24+D26</f>
        <v>259119</v>
      </c>
      <c r="E29" s="387">
        <f>E11+E15+E19+E21+E24+E26</f>
        <v>1500</v>
      </c>
    </row>
    <row r="30" spans="1:5" s="12" customFormat="1" ht="15.75">
      <c r="A30" s="15"/>
      <c r="B30" s="16"/>
      <c r="C30" s="26"/>
      <c r="D30" s="43"/>
      <c r="E30" s="30"/>
    </row>
    <row r="31" spans="1:5" s="12" customFormat="1" ht="15.75">
      <c r="A31" s="10" t="s">
        <v>15</v>
      </c>
      <c r="B31" s="13"/>
      <c r="C31" s="26"/>
      <c r="D31" s="43"/>
      <c r="E31" s="30"/>
    </row>
    <row r="32" spans="1:5" s="12" customFormat="1" ht="15.75">
      <c r="A32" s="15"/>
      <c r="B32" s="16"/>
      <c r="C32" s="26"/>
      <c r="D32" s="43"/>
      <c r="E32" s="30"/>
    </row>
    <row r="33" spans="1:5" s="12" customFormat="1" ht="15.75">
      <c r="A33" s="10" t="s">
        <v>1</v>
      </c>
      <c r="B33" s="13" t="s">
        <v>53</v>
      </c>
      <c r="C33" s="28">
        <f>SUM(D33:E33)</f>
        <v>256119</v>
      </c>
      <c r="D33" s="41">
        <f>SUM(D34:D37)</f>
        <v>256119</v>
      </c>
      <c r="E33" s="36">
        <f>SUM(E34:E36)</f>
        <v>0</v>
      </c>
    </row>
    <row r="34" spans="1:5" s="12" customFormat="1" ht="15.75">
      <c r="A34" s="15"/>
      <c r="B34" s="16" t="s">
        <v>16</v>
      </c>
      <c r="C34" s="37">
        <f>SUM(D34:E34)</f>
        <v>152972</v>
      </c>
      <c r="D34" s="43">
        <v>152972</v>
      </c>
      <c r="E34" s="30">
        <v>0</v>
      </c>
    </row>
    <row r="35" spans="1:5" s="12" customFormat="1" ht="15.75">
      <c r="A35" s="15"/>
      <c r="B35" s="368" t="s">
        <v>17</v>
      </c>
      <c r="C35" s="37">
        <f>SUM(D35:E35)</f>
        <v>33921</v>
      </c>
      <c r="D35" s="43">
        <v>33921</v>
      </c>
      <c r="E35" s="30">
        <v>0</v>
      </c>
    </row>
    <row r="36" spans="1:5" s="12" customFormat="1" ht="15.75">
      <c r="A36" s="15"/>
      <c r="B36" s="16" t="s">
        <v>54</v>
      </c>
      <c r="C36" s="37">
        <f>SUM(D36:E36)</f>
        <v>68726</v>
      </c>
      <c r="D36" s="43">
        <v>68726</v>
      </c>
      <c r="E36" s="30">
        <v>0</v>
      </c>
    </row>
    <row r="37" spans="1:5" s="12" customFormat="1" ht="15.75">
      <c r="A37" s="15"/>
      <c r="B37" s="16" t="s">
        <v>55</v>
      </c>
      <c r="C37" s="37">
        <f>SUM(D37:E37)</f>
        <v>500</v>
      </c>
      <c r="D37" s="43">
        <v>500</v>
      </c>
      <c r="E37" s="30">
        <v>0</v>
      </c>
    </row>
    <row r="38" spans="1:5" s="12" customFormat="1" ht="15.75">
      <c r="A38" s="15"/>
      <c r="B38" s="16"/>
      <c r="C38" s="26"/>
      <c r="D38" s="43"/>
      <c r="E38" s="30"/>
    </row>
    <row r="39" spans="1:5" s="12" customFormat="1" ht="15.75">
      <c r="A39" s="51" t="s">
        <v>2</v>
      </c>
      <c r="B39" s="13" t="s">
        <v>21</v>
      </c>
      <c r="C39" s="27">
        <f>SUM(D39:E39)</f>
        <v>3000</v>
      </c>
      <c r="D39" s="27">
        <f>SUM(D40:D43)</f>
        <v>3000</v>
      </c>
      <c r="E39" s="27">
        <f>SUM(E40:E41)</f>
        <v>0</v>
      </c>
    </row>
    <row r="40" spans="1:5" s="12" customFormat="1" ht="15.75">
      <c r="A40" s="15"/>
      <c r="B40" s="16" t="s">
        <v>56</v>
      </c>
      <c r="C40" s="34">
        <f>SUM(D40:E40)</f>
        <v>1000</v>
      </c>
      <c r="D40" s="43">
        <v>1000</v>
      </c>
      <c r="E40" s="31">
        <v>0</v>
      </c>
    </row>
    <row r="41" spans="1:5" s="12" customFormat="1" ht="15.75">
      <c r="A41" s="15"/>
      <c r="B41" s="2" t="s">
        <v>57</v>
      </c>
      <c r="C41" s="34">
        <f>SUM(D41:E41)</f>
        <v>500</v>
      </c>
      <c r="D41" s="43">
        <v>500</v>
      </c>
      <c r="E41" s="35">
        <v>0</v>
      </c>
    </row>
    <row r="42" spans="1:5" s="12" customFormat="1" ht="15.75">
      <c r="A42" s="15"/>
      <c r="B42" s="2" t="s">
        <v>305</v>
      </c>
      <c r="C42" s="34">
        <f>SUM(D42:E42)</f>
        <v>1000</v>
      </c>
      <c r="D42" s="43">
        <v>1000</v>
      </c>
      <c r="E42" s="35">
        <v>0</v>
      </c>
    </row>
    <row r="43" spans="1:5" s="12" customFormat="1" ht="15.75">
      <c r="A43" s="15"/>
      <c r="B43" s="2" t="s">
        <v>306</v>
      </c>
      <c r="C43" s="34">
        <f>SUM(D43:E43)</f>
        <v>500</v>
      </c>
      <c r="D43" s="43">
        <v>500</v>
      </c>
      <c r="E43" s="35">
        <v>0</v>
      </c>
    </row>
    <row r="44" spans="1:5" s="12" customFormat="1" ht="15.75">
      <c r="A44" s="10"/>
      <c r="B44" s="33"/>
      <c r="C44" s="37"/>
      <c r="D44" s="48"/>
      <c r="E44" s="35"/>
    </row>
    <row r="45" spans="1:5" s="12" customFormat="1" ht="15.75">
      <c r="A45" s="10" t="s">
        <v>12</v>
      </c>
      <c r="B45" s="17" t="s">
        <v>58</v>
      </c>
      <c r="C45" s="27">
        <f>SUM(D45:E45)</f>
        <v>1500</v>
      </c>
      <c r="D45" s="27">
        <f>D46</f>
        <v>0</v>
      </c>
      <c r="E45" s="27">
        <f>E46</f>
        <v>1500</v>
      </c>
    </row>
    <row r="46" spans="1:5" s="12" customFormat="1" ht="15.75">
      <c r="A46" s="10"/>
      <c r="B46" s="33" t="s">
        <v>250</v>
      </c>
      <c r="C46" s="34">
        <f>SUM(D46:E46)</f>
        <v>1500</v>
      </c>
      <c r="D46" s="48">
        <v>0</v>
      </c>
      <c r="E46" s="35">
        <v>1500</v>
      </c>
    </row>
    <row r="47" spans="1:5" s="12" customFormat="1" ht="16.5" thickBot="1">
      <c r="A47" s="15"/>
      <c r="B47" s="2"/>
      <c r="C47" s="26"/>
      <c r="D47" s="45"/>
      <c r="E47" s="30"/>
    </row>
    <row r="48" spans="1:5" s="12" customFormat="1" ht="16.5" customHeight="1" thickBot="1">
      <c r="A48" s="40"/>
      <c r="B48" s="389" t="s">
        <v>59</v>
      </c>
      <c r="C48" s="385">
        <f>SUM(D48:E48)</f>
        <v>260619</v>
      </c>
      <c r="D48" s="386">
        <f>SUM(D33+D39+D45)</f>
        <v>259119</v>
      </c>
      <c r="E48" s="388">
        <f>SUM(E33+E39+E45)</f>
        <v>1500</v>
      </c>
    </row>
    <row r="49" spans="1:5" s="12" customFormat="1" ht="15.75">
      <c r="A49" s="19"/>
      <c r="B49" s="20"/>
      <c r="C49" s="21"/>
      <c r="D49" s="15"/>
      <c r="E49" s="15"/>
    </row>
    <row r="50" spans="1:5" s="12" customFormat="1" ht="15.75">
      <c r="A50" s="19"/>
      <c r="B50" s="20"/>
      <c r="C50" s="21"/>
      <c r="D50" s="15"/>
      <c r="E50" s="15"/>
    </row>
    <row r="51" spans="1:5" s="12" customFormat="1" ht="15.75">
      <c r="A51" s="15"/>
      <c r="B51" s="2"/>
      <c r="C51" s="11"/>
      <c r="D51" s="15"/>
      <c r="E51" s="15"/>
    </row>
    <row r="52" spans="1:3" s="12" customFormat="1" ht="15.75">
      <c r="A52" s="15"/>
      <c r="B52" s="2"/>
      <c r="C52" s="11"/>
    </row>
    <row r="53" spans="1:4" s="23" customFormat="1" ht="15.75">
      <c r="A53" s="18"/>
      <c r="B53" s="17"/>
      <c r="C53" s="22"/>
      <c r="D53" s="49"/>
    </row>
  </sheetData>
  <sheetProtection/>
  <mergeCells count="4">
    <mergeCell ref="B1:E1"/>
    <mergeCell ref="A3:E3"/>
    <mergeCell ref="A4:E4"/>
    <mergeCell ref="A7:B7"/>
  </mergeCells>
  <printOptions/>
  <pageMargins left="0.51" right="0.35" top="0.64" bottom="0.39" header="0.25" footer="0.28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0">
      <selection activeCell="M23" sqref="M23"/>
    </sheetView>
  </sheetViews>
  <sheetFormatPr defaultColWidth="9.140625" defaultRowHeight="12.75"/>
  <cols>
    <col min="2" max="2" width="53.421875" style="0" customWidth="1"/>
    <col min="3" max="3" width="10.7109375" style="0" customWidth="1"/>
    <col min="4" max="4" width="10.00390625" style="0" customWidth="1"/>
    <col min="6" max="6" width="10.140625" style="0" customWidth="1"/>
    <col min="7" max="9" width="9.8515625" style="0" customWidth="1"/>
    <col min="10" max="10" width="10.00390625" style="0" customWidth="1"/>
    <col min="11" max="11" width="9.8515625" style="0" customWidth="1"/>
    <col min="12" max="12" width="10.28125" style="0" customWidth="1"/>
    <col min="13" max="13" width="11.57421875" style="0" customWidth="1"/>
  </cols>
  <sheetData>
    <row r="1" spans="1:13" ht="15.75">
      <c r="A1" s="362"/>
      <c r="B1" s="362"/>
      <c r="C1" s="362"/>
      <c r="D1" s="362"/>
      <c r="E1" s="362"/>
      <c r="F1" s="357"/>
      <c r="G1" s="497" t="s">
        <v>337</v>
      </c>
      <c r="H1" s="497"/>
      <c r="I1" s="497"/>
      <c r="J1" s="498"/>
      <c r="K1" s="498"/>
      <c r="L1" s="498"/>
      <c r="M1" s="498"/>
    </row>
    <row r="2" spans="1:13" ht="15.75">
      <c r="A2" s="362"/>
      <c r="B2" s="362"/>
      <c r="C2" s="362"/>
      <c r="D2" s="362"/>
      <c r="E2" s="362"/>
      <c r="F2" s="357"/>
      <c r="G2" s="357"/>
      <c r="H2" s="357"/>
      <c r="I2" s="357"/>
      <c r="J2" s="358"/>
      <c r="K2" s="357"/>
      <c r="L2" s="357"/>
      <c r="M2" s="357"/>
    </row>
    <row r="3" spans="1:13" ht="15.75">
      <c r="A3" s="496" t="s">
        <v>304</v>
      </c>
      <c r="B3" s="496"/>
      <c r="C3" s="496"/>
      <c r="D3" s="496"/>
      <c r="E3" s="496"/>
      <c r="F3" s="496"/>
      <c r="G3" s="496"/>
      <c r="H3" s="496"/>
      <c r="I3" s="496"/>
      <c r="J3" s="496"/>
      <c r="K3" s="357"/>
      <c r="L3" s="357"/>
      <c r="M3" s="357"/>
    </row>
    <row r="4" spans="1:13" ht="15.75">
      <c r="A4" s="363"/>
      <c r="B4" s="366"/>
      <c r="C4" s="363"/>
      <c r="D4" s="363"/>
      <c r="E4" s="363"/>
      <c r="F4" s="363"/>
      <c r="G4" s="363"/>
      <c r="H4" s="363"/>
      <c r="I4" s="363"/>
      <c r="J4" s="363"/>
      <c r="K4" s="357"/>
      <c r="L4" s="357"/>
      <c r="M4" s="357"/>
    </row>
    <row r="5" spans="1:13" ht="16.5" thickBot="1">
      <c r="A5" s="357"/>
      <c r="B5" s="357"/>
      <c r="C5" s="357"/>
      <c r="D5" s="357"/>
      <c r="E5" s="357"/>
      <c r="F5" s="357"/>
      <c r="G5" s="357"/>
      <c r="H5" s="357"/>
      <c r="I5" s="357"/>
      <c r="J5" s="358"/>
      <c r="K5" s="357"/>
      <c r="L5" s="503" t="s">
        <v>148</v>
      </c>
      <c r="M5" s="503"/>
    </row>
    <row r="6" spans="1:13" ht="15" customHeight="1">
      <c r="A6" s="507" t="s">
        <v>272</v>
      </c>
      <c r="B6" s="514" t="s">
        <v>273</v>
      </c>
      <c r="C6" s="504" t="s">
        <v>318</v>
      </c>
      <c r="D6" s="505"/>
      <c r="E6" s="505"/>
      <c r="F6" s="505"/>
      <c r="G6" s="505"/>
      <c r="H6" s="505"/>
      <c r="I6" s="505"/>
      <c r="J6" s="505"/>
      <c r="K6" s="505"/>
      <c r="L6" s="505"/>
      <c r="M6" s="506"/>
    </row>
    <row r="7" spans="1:13" ht="15" customHeight="1">
      <c r="A7" s="508"/>
      <c r="B7" s="515"/>
      <c r="C7" s="499" t="s">
        <v>158</v>
      </c>
      <c r="D7" s="502"/>
      <c r="E7" s="502"/>
      <c r="F7" s="502"/>
      <c r="G7" s="499" t="s">
        <v>159</v>
      </c>
      <c r="H7" s="500"/>
      <c r="I7" s="500"/>
      <c r="J7" s="500"/>
      <c r="K7" s="500"/>
      <c r="L7" s="500"/>
      <c r="M7" s="501"/>
    </row>
    <row r="8" spans="1:13" ht="15" customHeight="1">
      <c r="A8" s="508"/>
      <c r="B8" s="515"/>
      <c r="C8" s="510" t="s">
        <v>274</v>
      </c>
      <c r="D8" s="512"/>
      <c r="E8" s="486" t="s">
        <v>275</v>
      </c>
      <c r="F8" s="493" t="s">
        <v>276</v>
      </c>
      <c r="G8" s="492" t="s">
        <v>277</v>
      </c>
      <c r="H8" s="493"/>
      <c r="I8" s="492" t="s">
        <v>278</v>
      </c>
      <c r="J8" s="493"/>
      <c r="K8" s="486" t="s">
        <v>54</v>
      </c>
      <c r="L8" s="486" t="s">
        <v>327</v>
      </c>
      <c r="M8" s="489" t="s">
        <v>279</v>
      </c>
    </row>
    <row r="9" spans="1:13" ht="12.75">
      <c r="A9" s="508"/>
      <c r="B9" s="515"/>
      <c r="C9" s="520" t="s">
        <v>280</v>
      </c>
      <c r="D9" s="486" t="s">
        <v>281</v>
      </c>
      <c r="E9" s="487"/>
      <c r="F9" s="518"/>
      <c r="G9" s="494"/>
      <c r="H9" s="495"/>
      <c r="I9" s="494"/>
      <c r="J9" s="495"/>
      <c r="K9" s="487"/>
      <c r="L9" s="487"/>
      <c r="M9" s="490"/>
    </row>
    <row r="10" spans="1:13" ht="33.75" customHeight="1">
      <c r="A10" s="508"/>
      <c r="B10" s="515"/>
      <c r="C10" s="521"/>
      <c r="D10" s="487"/>
      <c r="E10" s="487"/>
      <c r="F10" s="518"/>
      <c r="G10" s="510" t="s">
        <v>300</v>
      </c>
      <c r="H10" s="511"/>
      <c r="I10" s="511"/>
      <c r="J10" s="512"/>
      <c r="K10" s="488"/>
      <c r="L10" s="488"/>
      <c r="M10" s="490"/>
    </row>
    <row r="11" spans="1:13" ht="16.5" thickBot="1">
      <c r="A11" s="509"/>
      <c r="B11" s="516"/>
      <c r="C11" s="522"/>
      <c r="D11" s="517"/>
      <c r="E11" s="517"/>
      <c r="F11" s="519"/>
      <c r="G11" s="401" t="s">
        <v>301</v>
      </c>
      <c r="H11" s="400" t="s">
        <v>302</v>
      </c>
      <c r="I11" s="401" t="s">
        <v>301</v>
      </c>
      <c r="J11" s="400" t="s">
        <v>302</v>
      </c>
      <c r="K11" s="402" t="s">
        <v>301</v>
      </c>
      <c r="L11" s="402" t="s">
        <v>303</v>
      </c>
      <c r="M11" s="491"/>
    </row>
    <row r="12" spans="1:13" ht="15.75">
      <c r="A12" s="371"/>
      <c r="B12" s="371"/>
      <c r="C12" s="374"/>
      <c r="D12" s="370"/>
      <c r="E12" s="370"/>
      <c r="F12" s="370"/>
      <c r="G12" s="370"/>
      <c r="H12" s="370"/>
      <c r="I12" s="370"/>
      <c r="J12" s="370"/>
      <c r="K12" s="373"/>
      <c r="L12" s="373"/>
      <c r="M12" s="370"/>
    </row>
    <row r="13" spans="1:13" ht="18" customHeight="1">
      <c r="A13" s="390" t="s">
        <v>1</v>
      </c>
      <c r="B13" s="391" t="s">
        <v>328</v>
      </c>
      <c r="C13" s="392">
        <v>44086</v>
      </c>
      <c r="D13" s="392">
        <v>7780</v>
      </c>
      <c r="E13" s="392">
        <v>0</v>
      </c>
      <c r="F13" s="393">
        <f>SUM(C13:E13)</f>
        <v>51866</v>
      </c>
      <c r="G13" s="392">
        <v>15364</v>
      </c>
      <c r="H13" s="392">
        <v>15018</v>
      </c>
      <c r="I13" s="392">
        <v>4949</v>
      </c>
      <c r="J13" s="392">
        <v>2935</v>
      </c>
      <c r="K13" s="394">
        <v>12420</v>
      </c>
      <c r="L13" s="394">
        <v>1180</v>
      </c>
      <c r="M13" s="395">
        <f aca="true" t="shared" si="0" ref="M13:M23">SUM(G13:L13)</f>
        <v>51866</v>
      </c>
    </row>
    <row r="14" spans="1:13" ht="15.75">
      <c r="A14" s="390" t="s">
        <v>2</v>
      </c>
      <c r="B14" s="396" t="s">
        <v>329</v>
      </c>
      <c r="C14" s="392">
        <v>23871</v>
      </c>
      <c r="D14" s="392">
        <v>4212</v>
      </c>
      <c r="E14" s="392">
        <v>0</v>
      </c>
      <c r="F14" s="393">
        <v>28083</v>
      </c>
      <c r="G14" s="392">
        <v>0</v>
      </c>
      <c r="H14" s="392">
        <v>1093</v>
      </c>
      <c r="I14" s="392">
        <v>0</v>
      </c>
      <c r="J14" s="392">
        <v>240</v>
      </c>
      <c r="K14" s="394">
        <v>26750</v>
      </c>
      <c r="L14" s="394">
        <v>0</v>
      </c>
      <c r="M14" s="395">
        <f t="shared" si="0"/>
        <v>28083</v>
      </c>
    </row>
    <row r="15" spans="1:13" ht="31.5">
      <c r="A15" s="397" t="s">
        <v>12</v>
      </c>
      <c r="B15" s="398" t="s">
        <v>330</v>
      </c>
      <c r="C15" s="392">
        <v>15824</v>
      </c>
      <c r="D15" s="392">
        <v>2793</v>
      </c>
      <c r="E15" s="392">
        <v>0</v>
      </c>
      <c r="F15" s="393">
        <v>18617</v>
      </c>
      <c r="G15" s="392">
        <v>6358</v>
      </c>
      <c r="H15" s="392">
        <v>767</v>
      </c>
      <c r="I15" s="392">
        <v>1180</v>
      </c>
      <c r="J15" s="392">
        <v>154</v>
      </c>
      <c r="K15" s="394">
        <v>9220</v>
      </c>
      <c r="L15" s="394">
        <v>938</v>
      </c>
      <c r="M15" s="395">
        <f t="shared" si="0"/>
        <v>18617</v>
      </c>
    </row>
    <row r="16" spans="1:13" ht="31.5">
      <c r="A16" s="399" t="s">
        <v>13</v>
      </c>
      <c r="B16" s="398" t="s">
        <v>319</v>
      </c>
      <c r="C16" s="407">
        <v>17459</v>
      </c>
      <c r="D16" s="407">
        <v>3081</v>
      </c>
      <c r="E16" s="407">
        <v>0</v>
      </c>
      <c r="F16" s="410">
        <f aca="true" t="shared" si="1" ref="F16:F23">SUM(C16:E16)</f>
        <v>20540</v>
      </c>
      <c r="G16" s="392">
        <v>17220</v>
      </c>
      <c r="H16" s="411">
        <v>0</v>
      </c>
      <c r="I16" s="411">
        <v>681</v>
      </c>
      <c r="J16" s="411">
        <v>0</v>
      </c>
      <c r="K16" s="412">
        <v>1750</v>
      </c>
      <c r="L16" s="412">
        <v>889</v>
      </c>
      <c r="M16" s="395">
        <f t="shared" si="0"/>
        <v>20540</v>
      </c>
    </row>
    <row r="17" spans="1:13" ht="31.5">
      <c r="A17" s="399" t="s">
        <v>22</v>
      </c>
      <c r="B17" s="398" t="s">
        <v>320</v>
      </c>
      <c r="C17" s="407">
        <v>25891</v>
      </c>
      <c r="D17" s="407">
        <v>4569</v>
      </c>
      <c r="E17" s="407">
        <v>0</v>
      </c>
      <c r="F17" s="410">
        <f t="shared" si="1"/>
        <v>30460</v>
      </c>
      <c r="G17" s="392">
        <v>26153</v>
      </c>
      <c r="H17" s="392">
        <v>0</v>
      </c>
      <c r="I17" s="392">
        <v>810</v>
      </c>
      <c r="J17" s="392">
        <v>0</v>
      </c>
      <c r="K17" s="392">
        <v>2100</v>
      </c>
      <c r="L17" s="392">
        <v>1397</v>
      </c>
      <c r="M17" s="395">
        <f t="shared" si="0"/>
        <v>30460</v>
      </c>
    </row>
    <row r="18" spans="1:13" ht="31.5">
      <c r="A18" s="399" t="s">
        <v>25</v>
      </c>
      <c r="B18" s="398" t="s">
        <v>321</v>
      </c>
      <c r="C18" s="407">
        <v>17946</v>
      </c>
      <c r="D18" s="407">
        <v>3167</v>
      </c>
      <c r="E18" s="407">
        <v>0</v>
      </c>
      <c r="F18" s="410">
        <f t="shared" si="1"/>
        <v>21113</v>
      </c>
      <c r="G18" s="392">
        <v>17300</v>
      </c>
      <c r="H18" s="392">
        <v>0</v>
      </c>
      <c r="I18" s="392">
        <v>648</v>
      </c>
      <c r="J18" s="392">
        <v>0</v>
      </c>
      <c r="K18" s="392">
        <v>1400</v>
      </c>
      <c r="L18" s="392">
        <v>1765</v>
      </c>
      <c r="M18" s="395">
        <f t="shared" si="0"/>
        <v>21113</v>
      </c>
    </row>
    <row r="19" spans="1:13" ht="31.5">
      <c r="A19" s="399" t="s">
        <v>33</v>
      </c>
      <c r="B19" s="398" t="s">
        <v>322</v>
      </c>
      <c r="C19" s="407">
        <v>17905</v>
      </c>
      <c r="D19" s="407">
        <v>3160</v>
      </c>
      <c r="E19" s="407">
        <v>0</v>
      </c>
      <c r="F19" s="410">
        <f t="shared" si="1"/>
        <v>21065</v>
      </c>
      <c r="G19" s="392">
        <v>17620</v>
      </c>
      <c r="H19" s="392">
        <v>0</v>
      </c>
      <c r="I19" s="392">
        <v>680</v>
      </c>
      <c r="J19" s="392">
        <v>0</v>
      </c>
      <c r="K19" s="392">
        <v>1000</v>
      </c>
      <c r="L19" s="392">
        <v>1765</v>
      </c>
      <c r="M19" s="395">
        <f t="shared" si="0"/>
        <v>21065</v>
      </c>
    </row>
    <row r="20" spans="1:13" ht="47.25">
      <c r="A20" s="399" t="s">
        <v>48</v>
      </c>
      <c r="B20" s="398" t="s">
        <v>334</v>
      </c>
      <c r="C20" s="407">
        <v>38111</v>
      </c>
      <c r="D20" s="407">
        <v>6726</v>
      </c>
      <c r="E20" s="407">
        <v>0</v>
      </c>
      <c r="F20" s="410">
        <f t="shared" si="1"/>
        <v>44837</v>
      </c>
      <c r="G20" s="407">
        <v>2742</v>
      </c>
      <c r="H20" s="407">
        <v>7350</v>
      </c>
      <c r="I20" s="407">
        <v>962</v>
      </c>
      <c r="J20" s="407">
        <v>1985</v>
      </c>
      <c r="K20" s="407">
        <v>29791</v>
      </c>
      <c r="L20" s="407">
        <v>2007</v>
      </c>
      <c r="M20" s="395">
        <f t="shared" si="0"/>
        <v>44837</v>
      </c>
    </row>
    <row r="21" spans="1:13" ht="47.25">
      <c r="A21" s="399" t="s">
        <v>235</v>
      </c>
      <c r="B21" s="398" t="s">
        <v>335</v>
      </c>
      <c r="C21" s="407">
        <v>21190</v>
      </c>
      <c r="D21" s="407">
        <v>3739</v>
      </c>
      <c r="E21" s="407">
        <v>0</v>
      </c>
      <c r="F21" s="410">
        <f t="shared" si="1"/>
        <v>24929</v>
      </c>
      <c r="G21" s="407">
        <v>6405</v>
      </c>
      <c r="H21" s="407">
        <v>2887</v>
      </c>
      <c r="I21" s="407">
        <v>1951</v>
      </c>
      <c r="J21" s="407">
        <v>780</v>
      </c>
      <c r="K21" s="407">
        <v>10900</v>
      </c>
      <c r="L21" s="407">
        <v>2006</v>
      </c>
      <c r="M21" s="395">
        <f t="shared" si="0"/>
        <v>24929</v>
      </c>
    </row>
    <row r="22" spans="1:13" ht="47.25">
      <c r="A22" s="399" t="s">
        <v>333</v>
      </c>
      <c r="B22" s="398" t="s">
        <v>336</v>
      </c>
      <c r="C22" s="407">
        <v>22054</v>
      </c>
      <c r="D22" s="407">
        <v>3892</v>
      </c>
      <c r="E22" s="407">
        <v>0</v>
      </c>
      <c r="F22" s="410">
        <f t="shared" si="1"/>
        <v>25946</v>
      </c>
      <c r="G22" s="407">
        <v>2742</v>
      </c>
      <c r="H22" s="407">
        <v>7350</v>
      </c>
      <c r="I22" s="407">
        <v>962</v>
      </c>
      <c r="J22" s="407">
        <v>1985</v>
      </c>
      <c r="K22" s="407">
        <v>10900</v>
      </c>
      <c r="L22" s="407">
        <v>2007</v>
      </c>
      <c r="M22" s="395">
        <f t="shared" si="0"/>
        <v>25946</v>
      </c>
    </row>
    <row r="23" spans="1:13" ht="15.75">
      <c r="A23" s="399" t="s">
        <v>357</v>
      </c>
      <c r="B23" s="398" t="s">
        <v>355</v>
      </c>
      <c r="C23" s="407">
        <v>23061</v>
      </c>
      <c r="D23" s="407">
        <v>4069</v>
      </c>
      <c r="E23" s="407">
        <v>0</v>
      </c>
      <c r="F23" s="410">
        <f t="shared" si="1"/>
        <v>27130</v>
      </c>
      <c r="G23" s="407">
        <v>3476</v>
      </c>
      <c r="H23" s="407">
        <v>0</v>
      </c>
      <c r="I23" s="407">
        <v>678</v>
      </c>
      <c r="J23" s="407">
        <v>0</v>
      </c>
      <c r="K23" s="407">
        <v>22976</v>
      </c>
      <c r="L23" s="407">
        <v>0</v>
      </c>
      <c r="M23" s="395">
        <f t="shared" si="0"/>
        <v>27130</v>
      </c>
    </row>
    <row r="24" spans="1:13" ht="15.75">
      <c r="A24" s="399" t="s">
        <v>358</v>
      </c>
      <c r="B24" s="398" t="s">
        <v>353</v>
      </c>
      <c r="C24" s="407">
        <v>30830</v>
      </c>
      <c r="D24" s="407">
        <v>3627</v>
      </c>
      <c r="E24" s="407">
        <v>1813</v>
      </c>
      <c r="F24" s="410">
        <f>SUM(C24:E24)</f>
        <v>36270</v>
      </c>
      <c r="G24" s="407">
        <v>8368</v>
      </c>
      <c r="H24" s="407">
        <v>0</v>
      </c>
      <c r="I24" s="407">
        <v>1632</v>
      </c>
      <c r="J24" s="407">
        <v>0</v>
      </c>
      <c r="K24" s="407">
        <v>26270</v>
      </c>
      <c r="L24" s="407">
        <v>0</v>
      </c>
      <c r="M24" s="395">
        <f>SUM(G24:L24)</f>
        <v>36270</v>
      </c>
    </row>
    <row r="25" spans="1:13" ht="15.75">
      <c r="A25" s="399" t="s">
        <v>359</v>
      </c>
      <c r="B25" s="398" t="s">
        <v>352</v>
      </c>
      <c r="C25" s="407">
        <v>77508</v>
      </c>
      <c r="D25" s="407">
        <v>9119</v>
      </c>
      <c r="E25" s="407">
        <v>4559</v>
      </c>
      <c r="F25" s="410">
        <f>SUM(C25:E25)</f>
        <v>91186</v>
      </c>
      <c r="G25" s="407">
        <v>6244</v>
      </c>
      <c r="H25" s="407">
        <v>0</v>
      </c>
      <c r="I25" s="407">
        <v>1217</v>
      </c>
      <c r="J25" s="407">
        <v>0</v>
      </c>
      <c r="K25" s="407">
        <v>83725</v>
      </c>
      <c r="L25" s="407">
        <v>0</v>
      </c>
      <c r="M25" s="395">
        <f>SUM(G25:L25)</f>
        <v>91186</v>
      </c>
    </row>
    <row r="26" spans="1:13" ht="16.5" thickBot="1">
      <c r="A26" s="414"/>
      <c r="B26" s="369"/>
      <c r="C26" s="407"/>
      <c r="D26" s="407"/>
      <c r="E26" s="407"/>
      <c r="F26" s="410"/>
      <c r="G26" s="407"/>
      <c r="H26" s="407"/>
      <c r="I26" s="407"/>
      <c r="J26" s="407"/>
      <c r="K26" s="408"/>
      <c r="L26" s="408"/>
      <c r="M26" s="395"/>
    </row>
    <row r="27" spans="1:15" ht="16.5" thickBot="1">
      <c r="A27" s="403" t="s">
        <v>282</v>
      </c>
      <c r="B27" s="404"/>
      <c r="C27" s="405">
        <f>SUM(C13:C26)</f>
        <v>375736</v>
      </c>
      <c r="D27" s="405">
        <f>SUM(D13:D26)</f>
        <v>59934</v>
      </c>
      <c r="E27" s="405">
        <v>0</v>
      </c>
      <c r="F27" s="405">
        <f>SUM(F13:F26)</f>
        <v>442042</v>
      </c>
      <c r="G27" s="409">
        <f>SUM(G13:G22)</f>
        <v>111904</v>
      </c>
      <c r="H27" s="405">
        <f>SUM(H13:H22)</f>
        <v>34465</v>
      </c>
      <c r="I27" s="405">
        <f>SUM(I13:I22)</f>
        <v>12823</v>
      </c>
      <c r="J27" s="405">
        <f>SUM(J13:J22)</f>
        <v>8079</v>
      </c>
      <c r="K27" s="406">
        <f>SUM(K13:K22)</f>
        <v>106231</v>
      </c>
      <c r="L27" s="406">
        <f>SUM(L13:L26)</f>
        <v>13954</v>
      </c>
      <c r="M27" s="415">
        <f>SUM(M13:M22)</f>
        <v>287456</v>
      </c>
      <c r="N27" s="278"/>
      <c r="O27" s="278"/>
    </row>
    <row r="29" spans="1:13" ht="12.75">
      <c r="A29" s="482"/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</row>
    <row r="31" spans="1:13" ht="15" customHeight="1">
      <c r="A31" s="484"/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</row>
    <row r="32" spans="1:13" ht="15.75">
      <c r="A32" s="484"/>
      <c r="B32" s="484"/>
      <c r="C32" s="484"/>
      <c r="D32" s="485"/>
      <c r="E32" s="485"/>
      <c r="F32" s="485"/>
      <c r="G32" s="484"/>
      <c r="H32" s="484"/>
      <c r="I32" s="484"/>
      <c r="J32" s="484"/>
      <c r="K32" s="484"/>
      <c r="L32" s="484"/>
      <c r="M32" s="484"/>
    </row>
    <row r="33" spans="1:13" ht="15" customHeight="1">
      <c r="A33" s="484"/>
      <c r="B33" s="484"/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</row>
    <row r="34" spans="1:13" ht="30.75" customHeight="1">
      <c r="A34" s="484"/>
      <c r="B34" s="484"/>
      <c r="C34" s="513"/>
      <c r="D34" s="481"/>
      <c r="E34" s="481"/>
      <c r="F34" s="481"/>
      <c r="G34" s="481"/>
      <c r="H34" s="481"/>
      <c r="I34" s="481"/>
      <c r="J34" s="481"/>
      <c r="K34" s="481"/>
      <c r="L34" s="481"/>
      <c r="M34" s="481"/>
    </row>
    <row r="35" spans="1:13" ht="15.75">
      <c r="A35" s="484"/>
      <c r="B35" s="484"/>
      <c r="C35" s="513"/>
      <c r="D35" s="481"/>
      <c r="E35" s="481"/>
      <c r="F35" s="481"/>
      <c r="G35" s="481"/>
      <c r="H35" s="481"/>
      <c r="I35" s="481"/>
      <c r="J35" s="481"/>
      <c r="K35" s="481"/>
      <c r="L35" s="481"/>
      <c r="M35" s="481"/>
    </row>
    <row r="36" spans="1:13" ht="15.75">
      <c r="A36" s="484"/>
      <c r="B36" s="484"/>
      <c r="C36" s="513"/>
      <c r="D36" s="481"/>
      <c r="E36" s="481"/>
      <c r="F36" s="481"/>
      <c r="G36" s="372"/>
      <c r="H36" s="372"/>
      <c r="I36" s="372"/>
      <c r="J36" s="372"/>
      <c r="K36" s="376"/>
      <c r="L36" s="376"/>
      <c r="M36" s="481"/>
    </row>
    <row r="37" spans="1:13" ht="15.75">
      <c r="A37" s="377"/>
      <c r="B37" s="377"/>
      <c r="C37" s="377"/>
      <c r="D37" s="359"/>
      <c r="E37" s="377"/>
      <c r="F37" s="360"/>
      <c r="G37" s="359"/>
      <c r="H37" s="359"/>
      <c r="I37" s="359"/>
      <c r="J37" s="359"/>
      <c r="K37" s="359"/>
      <c r="L37" s="359"/>
      <c r="M37" s="359"/>
    </row>
    <row r="38" spans="1:15" ht="15.75">
      <c r="A38" s="378"/>
      <c r="B38" s="378"/>
      <c r="C38" s="364"/>
      <c r="D38" s="364"/>
      <c r="E38" s="364"/>
      <c r="F38" s="360"/>
      <c r="G38" s="365"/>
      <c r="H38" s="365"/>
      <c r="I38" s="365"/>
      <c r="J38" s="365"/>
      <c r="K38" s="364"/>
      <c r="L38" s="364"/>
      <c r="M38" s="360"/>
      <c r="O38" s="283"/>
    </row>
    <row r="39" spans="1:13" ht="15.75">
      <c r="A39" s="378"/>
      <c r="B39" s="379"/>
      <c r="C39" s="361"/>
      <c r="D39" s="361"/>
      <c r="E39" s="361"/>
      <c r="F39" s="367"/>
      <c r="G39" s="361"/>
      <c r="H39" s="361"/>
      <c r="I39" s="361"/>
      <c r="J39" s="361"/>
      <c r="K39" s="359"/>
      <c r="L39" s="359"/>
      <c r="M39" s="360"/>
    </row>
    <row r="40" spans="1:13" ht="15.75">
      <c r="A40" s="378"/>
      <c r="B40" s="369"/>
      <c r="C40" s="361"/>
      <c r="D40" s="361"/>
      <c r="E40" s="361"/>
      <c r="F40" s="367"/>
      <c r="G40" s="361"/>
      <c r="H40" s="361"/>
      <c r="I40" s="361"/>
      <c r="J40" s="361"/>
      <c r="K40" s="359"/>
      <c r="L40" s="359"/>
      <c r="M40" s="360"/>
    </row>
    <row r="41" spans="1:13" ht="15.75">
      <c r="A41" s="380"/>
      <c r="B41" s="369"/>
      <c r="C41" s="361"/>
      <c r="D41" s="361"/>
      <c r="E41" s="361"/>
      <c r="F41" s="367"/>
      <c r="G41" s="361"/>
      <c r="H41" s="361"/>
      <c r="I41" s="361"/>
      <c r="J41" s="361"/>
      <c r="K41" s="359"/>
      <c r="L41" s="359"/>
      <c r="M41" s="360"/>
    </row>
    <row r="42" spans="1:13" ht="15.75">
      <c r="A42" s="380"/>
      <c r="B42" s="369"/>
      <c r="C42" s="361"/>
      <c r="D42" s="361"/>
      <c r="E42" s="361"/>
      <c r="F42" s="367"/>
      <c r="G42" s="361"/>
      <c r="H42" s="361"/>
      <c r="I42" s="361"/>
      <c r="J42" s="361"/>
      <c r="K42" s="359"/>
      <c r="L42" s="359"/>
      <c r="M42" s="360"/>
    </row>
    <row r="43" spans="1:13" ht="15.75">
      <c r="A43" s="381"/>
      <c r="B43" s="382"/>
      <c r="C43" s="383"/>
      <c r="D43" s="383"/>
      <c r="E43" s="383"/>
      <c r="F43" s="383"/>
      <c r="G43" s="383"/>
      <c r="H43" s="383"/>
      <c r="I43" s="383"/>
      <c r="J43" s="383"/>
      <c r="K43" s="360"/>
      <c r="L43" s="360"/>
      <c r="M43" s="360"/>
    </row>
    <row r="44" spans="1:13" ht="12.75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</row>
    <row r="45" spans="1:13" ht="12.75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</row>
    <row r="46" spans="1:13" ht="12.75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</row>
    <row r="47" spans="1:13" ht="12.75">
      <c r="A47" s="283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</row>
    <row r="48" spans="1:13" ht="12.75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</row>
    <row r="49" spans="1:13" ht="15.75">
      <c r="A49" s="484"/>
      <c r="B49" s="484"/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</row>
    <row r="50" spans="1:13" ht="15.75">
      <c r="A50" s="484"/>
      <c r="B50" s="484"/>
      <c r="C50" s="484"/>
      <c r="D50" s="485"/>
      <c r="E50" s="485"/>
      <c r="F50" s="485"/>
      <c r="G50" s="484"/>
      <c r="H50" s="484"/>
      <c r="I50" s="484"/>
      <c r="J50" s="484"/>
      <c r="K50" s="484"/>
      <c r="L50" s="484"/>
      <c r="M50" s="484"/>
    </row>
    <row r="51" spans="1:13" ht="15.75">
      <c r="A51" s="484"/>
      <c r="B51" s="484"/>
      <c r="C51" s="481"/>
      <c r="D51" s="481"/>
      <c r="E51" s="481"/>
      <c r="F51" s="481"/>
      <c r="G51" s="481"/>
      <c r="H51" s="372"/>
      <c r="I51" s="372"/>
      <c r="J51" s="481"/>
      <c r="K51" s="481"/>
      <c r="L51" s="481"/>
      <c r="M51" s="481"/>
    </row>
    <row r="52" spans="1:13" ht="15.75">
      <c r="A52" s="484"/>
      <c r="B52" s="484"/>
      <c r="C52" s="375"/>
      <c r="D52" s="372"/>
      <c r="E52" s="481"/>
      <c r="F52" s="481"/>
      <c r="G52" s="481"/>
      <c r="H52" s="372"/>
      <c r="I52" s="372"/>
      <c r="J52" s="481"/>
      <c r="K52" s="481"/>
      <c r="L52" s="481"/>
      <c r="M52" s="481"/>
    </row>
    <row r="53" spans="1:13" ht="15.75">
      <c r="A53" s="377"/>
      <c r="B53" s="377"/>
      <c r="C53" s="377"/>
      <c r="D53" s="359"/>
      <c r="E53" s="377"/>
      <c r="F53" s="360"/>
      <c r="G53" s="359"/>
      <c r="H53" s="359"/>
      <c r="I53" s="359"/>
      <c r="J53" s="359"/>
      <c r="K53" s="359"/>
      <c r="L53" s="359"/>
      <c r="M53" s="359"/>
    </row>
    <row r="54" spans="1:13" ht="15.75">
      <c r="A54" s="378"/>
      <c r="B54" s="378"/>
      <c r="C54" s="364"/>
      <c r="D54" s="364"/>
      <c r="E54" s="364"/>
      <c r="F54" s="360"/>
      <c r="G54" s="365"/>
      <c r="H54" s="365"/>
      <c r="I54" s="365"/>
      <c r="J54" s="365"/>
      <c r="K54" s="364"/>
      <c r="L54" s="364"/>
      <c r="M54" s="360"/>
    </row>
    <row r="55" spans="1:13" ht="15.75">
      <c r="A55" s="378"/>
      <c r="B55" s="369"/>
      <c r="C55" s="361"/>
      <c r="D55" s="361"/>
      <c r="E55" s="361"/>
      <c r="F55" s="367"/>
      <c r="G55" s="361"/>
      <c r="H55" s="361"/>
      <c r="I55" s="361"/>
      <c r="J55" s="361"/>
      <c r="K55" s="359"/>
      <c r="L55" s="359"/>
      <c r="M55" s="360"/>
    </row>
    <row r="56" spans="1:13" ht="15.75">
      <c r="A56" s="378"/>
      <c r="B56" s="369"/>
      <c r="C56" s="361"/>
      <c r="D56" s="361"/>
      <c r="E56" s="361"/>
      <c r="F56" s="367"/>
      <c r="G56" s="361"/>
      <c r="H56" s="361"/>
      <c r="I56" s="361"/>
      <c r="J56" s="361"/>
      <c r="K56" s="359"/>
      <c r="L56" s="359"/>
      <c r="M56" s="360"/>
    </row>
    <row r="57" spans="1:13" ht="15.75">
      <c r="A57" s="380"/>
      <c r="B57" s="369"/>
      <c r="C57" s="361"/>
      <c r="D57" s="361"/>
      <c r="E57" s="361"/>
      <c r="F57" s="367"/>
      <c r="G57" s="361"/>
      <c r="H57" s="361"/>
      <c r="I57" s="361"/>
      <c r="J57" s="361"/>
      <c r="K57" s="359"/>
      <c r="L57" s="359"/>
      <c r="M57" s="360"/>
    </row>
    <row r="58" spans="1:13" ht="15.75">
      <c r="A58" s="381"/>
      <c r="B58" s="382"/>
      <c r="C58" s="383"/>
      <c r="D58" s="383"/>
      <c r="E58" s="383"/>
      <c r="F58" s="383"/>
      <c r="G58" s="383"/>
      <c r="H58" s="383"/>
      <c r="I58" s="383"/>
      <c r="J58" s="383"/>
      <c r="K58" s="360"/>
      <c r="L58" s="360"/>
      <c r="M58" s="360"/>
    </row>
    <row r="59" spans="1:13" ht="12.75">
      <c r="A59" s="283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</row>
    <row r="60" spans="1:13" ht="12.75">
      <c r="A60" s="283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</row>
    <row r="61" spans="1:13" ht="15.75">
      <c r="A61" s="484"/>
      <c r="B61" s="484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</row>
    <row r="62" spans="1:13" ht="15.75">
      <c r="A62" s="484"/>
      <c r="B62" s="484"/>
      <c r="C62" s="484"/>
      <c r="D62" s="485"/>
      <c r="E62" s="485"/>
      <c r="F62" s="485"/>
      <c r="G62" s="484"/>
      <c r="H62" s="484"/>
      <c r="I62" s="484"/>
      <c r="J62" s="484"/>
      <c r="K62" s="484"/>
      <c r="L62" s="484"/>
      <c r="M62" s="484"/>
    </row>
    <row r="63" spans="1:13" ht="15.75">
      <c r="A63" s="484"/>
      <c r="B63" s="484"/>
      <c r="C63" s="481"/>
      <c r="D63" s="481"/>
      <c r="E63" s="481"/>
      <c r="F63" s="481"/>
      <c r="G63" s="481"/>
      <c r="H63" s="372"/>
      <c r="I63" s="372"/>
      <c r="J63" s="481"/>
      <c r="K63" s="481"/>
      <c r="L63" s="481"/>
      <c r="M63" s="481"/>
    </row>
    <row r="64" spans="1:13" ht="15.75">
      <c r="A64" s="484"/>
      <c r="B64" s="484"/>
      <c r="C64" s="375"/>
      <c r="D64" s="372"/>
      <c r="E64" s="481"/>
      <c r="F64" s="481"/>
      <c r="G64" s="481"/>
      <c r="H64" s="372"/>
      <c r="I64" s="372"/>
      <c r="J64" s="481"/>
      <c r="K64" s="481"/>
      <c r="L64" s="481"/>
      <c r="M64" s="481"/>
    </row>
    <row r="65" spans="1:13" ht="15.75">
      <c r="A65" s="377"/>
      <c r="B65" s="377"/>
      <c r="C65" s="377"/>
      <c r="D65" s="359"/>
      <c r="E65" s="377"/>
      <c r="F65" s="360"/>
      <c r="G65" s="359"/>
      <c r="H65" s="359"/>
      <c r="I65" s="359"/>
      <c r="J65" s="359"/>
      <c r="K65" s="359"/>
      <c r="L65" s="359"/>
      <c r="M65" s="359"/>
    </row>
    <row r="66" spans="1:13" ht="15.75">
      <c r="A66" s="378"/>
      <c r="B66" s="378"/>
      <c r="C66" s="364"/>
      <c r="D66" s="364"/>
      <c r="E66" s="364"/>
      <c r="F66" s="360"/>
      <c r="G66" s="365"/>
      <c r="H66" s="365"/>
      <c r="I66" s="365"/>
      <c r="J66" s="365"/>
      <c r="K66" s="364"/>
      <c r="L66" s="364"/>
      <c r="M66" s="360"/>
    </row>
    <row r="67" spans="1:13" ht="15.75">
      <c r="A67" s="380"/>
      <c r="B67" s="369"/>
      <c r="C67" s="361"/>
      <c r="D67" s="361"/>
      <c r="E67" s="361"/>
      <c r="F67" s="367"/>
      <c r="G67" s="361"/>
      <c r="H67" s="361"/>
      <c r="I67" s="361"/>
      <c r="J67" s="361"/>
      <c r="K67" s="359"/>
      <c r="L67" s="359"/>
      <c r="M67" s="360"/>
    </row>
    <row r="68" spans="1:13" ht="15.75">
      <c r="A68" s="381"/>
      <c r="B68" s="382"/>
      <c r="C68" s="383"/>
      <c r="D68" s="383"/>
      <c r="E68" s="383"/>
      <c r="F68" s="383"/>
      <c r="G68" s="383"/>
      <c r="H68" s="383"/>
      <c r="I68" s="383"/>
      <c r="J68" s="383"/>
      <c r="K68" s="360"/>
      <c r="L68" s="360"/>
      <c r="M68" s="360"/>
    </row>
    <row r="69" spans="1:13" ht="12.75">
      <c r="A69" s="283"/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</row>
    <row r="70" spans="1:13" ht="12.75">
      <c r="A70" s="283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</row>
    <row r="71" spans="1:13" ht="12.75">
      <c r="A71" s="283"/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</row>
    <row r="72" spans="1:13" ht="12.75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</row>
    <row r="73" spans="1:13" ht="12.75">
      <c r="A73" s="283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</row>
    <row r="74" spans="1:13" ht="12.75">
      <c r="A74" s="283"/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</row>
    <row r="75" spans="1:13" ht="12.75">
      <c r="A75" s="283"/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</row>
    <row r="76" spans="1:13" ht="12.75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</row>
    <row r="77" spans="1:13" ht="12.75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</row>
    <row r="78" spans="1:13" ht="12.75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</row>
    <row r="79" spans="1:13" ht="12.75">
      <c r="A79" s="283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</row>
    <row r="80" spans="1:13" ht="12.75">
      <c r="A80" s="283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</row>
    <row r="81" spans="1:13" ht="12.75">
      <c r="A81" s="283"/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</row>
    <row r="82" spans="1:13" ht="12.75">
      <c r="A82" s="283"/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</row>
    <row r="83" spans="1:13" ht="12.75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</row>
    <row r="84" spans="1:13" ht="12.75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</row>
    <row r="85" spans="1:13" ht="12.75">
      <c r="A85" s="283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</row>
    <row r="86" spans="1:13" ht="12.75">
      <c r="A86" s="283"/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</row>
    <row r="87" spans="1:13" ht="12.75">
      <c r="A87" s="283"/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</row>
    <row r="88" spans="1:13" ht="12.75">
      <c r="A88" s="283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</row>
    <row r="89" spans="1:13" ht="12.75">
      <c r="A89" s="283"/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</row>
    <row r="90" spans="1:13" ht="12.75">
      <c r="A90" s="283"/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</row>
    <row r="91" spans="1:13" ht="12.75">
      <c r="A91" s="283"/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</row>
    <row r="92" spans="1:13" ht="12.75">
      <c r="A92" s="283"/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</row>
    <row r="93" spans="1:13" ht="12.75">
      <c r="A93" s="283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</row>
    <row r="94" spans="1:13" ht="12.75">
      <c r="A94" s="283"/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</row>
    <row r="95" spans="1:13" ht="12.75">
      <c r="A95" s="283"/>
      <c r="B95" s="283"/>
      <c r="C95" s="283"/>
      <c r="D95" s="283"/>
      <c r="E95" s="283"/>
      <c r="F95" s="283"/>
      <c r="G95" s="283"/>
      <c r="H95" s="283"/>
      <c r="I95" s="283"/>
      <c r="J95" s="283"/>
      <c r="K95" s="283"/>
      <c r="L95" s="283"/>
      <c r="M95" s="283"/>
    </row>
    <row r="96" spans="1:13" ht="12.75">
      <c r="A96" s="283"/>
      <c r="B96" s="283"/>
      <c r="C96" s="283"/>
      <c r="D96" s="283"/>
      <c r="E96" s="283"/>
      <c r="F96" s="283"/>
      <c r="G96" s="283"/>
      <c r="H96" s="283"/>
      <c r="I96" s="283"/>
      <c r="J96" s="283"/>
      <c r="K96" s="283"/>
      <c r="L96" s="283"/>
      <c r="M96" s="283"/>
    </row>
    <row r="97" spans="1:13" ht="12.75">
      <c r="A97" s="283"/>
      <c r="B97" s="283"/>
      <c r="C97" s="283"/>
      <c r="D97" s="283"/>
      <c r="E97" s="283"/>
      <c r="F97" s="283"/>
      <c r="G97" s="283"/>
      <c r="H97" s="283"/>
      <c r="I97" s="283"/>
      <c r="J97" s="283"/>
      <c r="K97" s="283"/>
      <c r="L97" s="283"/>
      <c r="M97" s="283"/>
    </row>
    <row r="98" spans="1:13" ht="12.75">
      <c r="A98" s="283"/>
      <c r="B98" s="283"/>
      <c r="C98" s="283"/>
      <c r="D98" s="283"/>
      <c r="E98" s="283"/>
      <c r="F98" s="283"/>
      <c r="G98" s="283"/>
      <c r="H98" s="283"/>
      <c r="I98" s="283"/>
      <c r="J98" s="283"/>
      <c r="K98" s="283"/>
      <c r="L98" s="283"/>
      <c r="M98" s="283"/>
    </row>
    <row r="99" spans="1:13" ht="12.75">
      <c r="A99" s="283"/>
      <c r="B99" s="283"/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</row>
    <row r="100" spans="1:13" ht="12.75">
      <c r="A100" s="283"/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</row>
    <row r="101" spans="1:13" ht="12.75">
      <c r="A101" s="283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</row>
    <row r="102" spans="1:13" ht="12.75">
      <c r="A102" s="283"/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</row>
    <row r="103" spans="1:13" ht="12.75">
      <c r="A103" s="283"/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</row>
    <row r="104" spans="1:13" ht="12.75">
      <c r="A104" s="283"/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</row>
    <row r="105" spans="1:13" ht="12.75">
      <c r="A105" s="283"/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</row>
    <row r="106" spans="1:13" ht="12.75">
      <c r="A106" s="283"/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</row>
    <row r="107" spans="1:13" ht="12.75">
      <c r="A107" s="283"/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</row>
    <row r="108" spans="1:13" ht="12.75">
      <c r="A108" s="283"/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</row>
    <row r="109" spans="1:13" ht="12.75">
      <c r="A109" s="283"/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</row>
    <row r="110" spans="1:13" ht="12.75">
      <c r="A110" s="283"/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</row>
    <row r="111" spans="1:13" ht="12.75">
      <c r="A111" s="283"/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</row>
    <row r="112" spans="1:13" ht="12.75">
      <c r="A112" s="283"/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</row>
    <row r="113" spans="1:13" ht="12.75">
      <c r="A113" s="283"/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</row>
    <row r="114" spans="1:13" ht="12.75">
      <c r="A114" s="283"/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</row>
    <row r="115" spans="1:13" ht="12.75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</row>
    <row r="116" spans="1:13" ht="12.75">
      <c r="A116" s="283"/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</row>
    <row r="117" spans="1:13" ht="12.75">
      <c r="A117" s="283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</row>
    <row r="118" spans="1:13" ht="12.75">
      <c r="A118" s="283"/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</row>
    <row r="119" spans="1:13" ht="12.75">
      <c r="A119" s="283"/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</row>
    <row r="120" spans="1:13" ht="12.75">
      <c r="A120" s="283"/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</row>
    <row r="121" spans="1:13" ht="12.75">
      <c r="A121" s="283"/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</row>
    <row r="122" spans="1:13" ht="12.75">
      <c r="A122" s="283"/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</row>
    <row r="123" spans="1:13" ht="12.75">
      <c r="A123" s="283"/>
      <c r="B123" s="283"/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</row>
    <row r="124" spans="1:13" ht="12.75">
      <c r="A124" s="283"/>
      <c r="B124" s="283"/>
      <c r="C124" s="283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</row>
    <row r="125" spans="1:13" ht="12.75">
      <c r="A125" s="283"/>
      <c r="B125" s="283"/>
      <c r="C125" s="283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</row>
    <row r="126" spans="1:13" ht="12.75">
      <c r="A126" s="283"/>
      <c r="B126" s="283"/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</row>
    <row r="127" spans="1:13" ht="12.75">
      <c r="A127" s="283"/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</row>
    <row r="128" spans="1:13" ht="12.75">
      <c r="A128" s="283"/>
      <c r="B128" s="283"/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</row>
    <row r="129" spans="1:13" ht="12.75">
      <c r="A129" s="283"/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</row>
    <row r="130" spans="1:13" ht="12.75">
      <c r="A130" s="283"/>
      <c r="B130" s="283"/>
      <c r="C130" s="283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</row>
    <row r="131" spans="1:13" ht="12.75">
      <c r="A131" s="283"/>
      <c r="B131" s="283"/>
      <c r="C131" s="283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</row>
    <row r="132" spans="1:13" ht="12.75">
      <c r="A132" s="283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</row>
    <row r="133" spans="1:13" ht="12.75">
      <c r="A133" s="283"/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</row>
    <row r="134" spans="1:13" ht="12.75">
      <c r="A134" s="283"/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</row>
    <row r="135" spans="1:13" ht="12.75">
      <c r="A135" s="283"/>
      <c r="B135" s="283"/>
      <c r="C135" s="283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</row>
    <row r="136" spans="1:13" ht="12.75">
      <c r="A136" s="283"/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</row>
    <row r="137" spans="1:13" ht="12.75">
      <c r="A137" s="283"/>
      <c r="B137" s="283"/>
      <c r="C137" s="283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</row>
    <row r="138" spans="1:13" ht="12.75">
      <c r="A138" s="283"/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</row>
    <row r="139" spans="1:13" ht="12.75">
      <c r="A139" s="283"/>
      <c r="B139" s="283"/>
      <c r="C139" s="283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</row>
    <row r="140" spans="1:13" ht="12.75">
      <c r="A140" s="283"/>
      <c r="B140" s="283"/>
      <c r="C140" s="283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</row>
    <row r="141" spans="1:13" ht="12.75">
      <c r="A141" s="283"/>
      <c r="B141" s="283"/>
      <c r="C141" s="283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</row>
    <row r="142" spans="1:13" ht="12.75">
      <c r="A142" s="283"/>
      <c r="B142" s="283"/>
      <c r="C142" s="283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</row>
    <row r="143" spans="1:13" ht="12.75">
      <c r="A143" s="283"/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</row>
    <row r="144" spans="1:13" ht="12.75">
      <c r="A144" s="283"/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</row>
    <row r="145" spans="1:13" ht="12.75">
      <c r="A145" s="283"/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</row>
    <row r="146" spans="1:13" ht="12.75">
      <c r="A146" s="283"/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</row>
    <row r="147" spans="1:13" ht="12.75">
      <c r="A147" s="283"/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</row>
    <row r="148" spans="1:13" ht="12.75">
      <c r="A148" s="283"/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</row>
    <row r="149" spans="1:13" ht="12.75">
      <c r="A149" s="283"/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</row>
    <row r="150" spans="1:13" ht="12.75">
      <c r="A150" s="283"/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</row>
    <row r="151" spans="1:13" ht="12.75">
      <c r="A151" s="283"/>
      <c r="B151" s="283"/>
      <c r="C151" s="283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</row>
    <row r="152" spans="1:13" ht="12.75">
      <c r="A152" s="283"/>
      <c r="B152" s="283"/>
      <c r="C152" s="283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</row>
    <row r="153" spans="1:13" ht="12.75">
      <c r="A153" s="283"/>
      <c r="B153" s="283"/>
      <c r="C153" s="283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</row>
    <row r="154" spans="1:13" ht="12.75">
      <c r="A154" s="283"/>
      <c r="B154" s="283"/>
      <c r="C154" s="283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</row>
    <row r="155" spans="1:13" ht="12.75">
      <c r="A155" s="283"/>
      <c r="B155" s="283"/>
      <c r="C155" s="283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</row>
    <row r="156" spans="1:13" ht="12.75">
      <c r="A156" s="283"/>
      <c r="B156" s="283"/>
      <c r="C156" s="283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</row>
    <row r="157" spans="1:13" ht="12.75">
      <c r="A157" s="283"/>
      <c r="B157" s="283"/>
      <c r="C157" s="283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</row>
    <row r="158" spans="1:13" ht="12.75">
      <c r="A158" s="283"/>
      <c r="B158" s="283"/>
      <c r="C158" s="283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</row>
    <row r="159" spans="1:13" ht="12.75">
      <c r="A159" s="283"/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</row>
    <row r="160" spans="1:13" ht="12.75">
      <c r="A160" s="283"/>
      <c r="B160" s="283"/>
      <c r="C160" s="283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</row>
    <row r="161" spans="1:13" ht="12.75">
      <c r="A161" s="283"/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</row>
    <row r="162" spans="1:13" ht="12.75">
      <c r="A162" s="283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</row>
    <row r="163" spans="1:13" ht="12.75">
      <c r="A163" s="283"/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</row>
    <row r="164" spans="1:13" ht="12.75">
      <c r="A164" s="283"/>
      <c r="B164" s="283"/>
      <c r="C164" s="283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</row>
    <row r="165" spans="1:13" ht="12.75">
      <c r="A165" s="283"/>
      <c r="B165" s="283"/>
      <c r="C165" s="283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</row>
    <row r="166" spans="1:13" ht="12.75">
      <c r="A166" s="283"/>
      <c r="B166" s="283"/>
      <c r="C166" s="283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</row>
  </sheetData>
  <sheetProtection/>
  <mergeCells count="62">
    <mergeCell ref="B31:B36"/>
    <mergeCell ref="A31:A36"/>
    <mergeCell ref="G33:H34"/>
    <mergeCell ref="I33:J34"/>
    <mergeCell ref="B6:B11"/>
    <mergeCell ref="E8:E11"/>
    <mergeCell ref="F8:F11"/>
    <mergeCell ref="I8:J9"/>
    <mergeCell ref="C9:C11"/>
    <mergeCell ref="D9:D11"/>
    <mergeCell ref="L33:L35"/>
    <mergeCell ref="C34:C36"/>
    <mergeCell ref="D34:D36"/>
    <mergeCell ref="E33:E36"/>
    <mergeCell ref="F33:F36"/>
    <mergeCell ref="C33:D33"/>
    <mergeCell ref="G35:J35"/>
    <mergeCell ref="A3:J3"/>
    <mergeCell ref="G1:M1"/>
    <mergeCell ref="G7:M7"/>
    <mergeCell ref="C7:F7"/>
    <mergeCell ref="L5:M5"/>
    <mergeCell ref="C6:M6"/>
    <mergeCell ref="A6:A11"/>
    <mergeCell ref="G10:J10"/>
    <mergeCell ref="C8:D8"/>
    <mergeCell ref="J51:J52"/>
    <mergeCell ref="K51:K52"/>
    <mergeCell ref="L51:L52"/>
    <mergeCell ref="K8:K10"/>
    <mergeCell ref="L8:L10"/>
    <mergeCell ref="M8:M11"/>
    <mergeCell ref="C31:M31"/>
    <mergeCell ref="C32:F32"/>
    <mergeCell ref="G32:M32"/>
    <mergeCell ref="G8:H9"/>
    <mergeCell ref="J63:J64"/>
    <mergeCell ref="K33:K35"/>
    <mergeCell ref="K63:K64"/>
    <mergeCell ref="A49:A52"/>
    <mergeCell ref="B49:B52"/>
    <mergeCell ref="C49:M49"/>
    <mergeCell ref="C50:F50"/>
    <mergeCell ref="G50:M50"/>
    <mergeCell ref="C51:D51"/>
    <mergeCell ref="E51:E52"/>
    <mergeCell ref="C63:D63"/>
    <mergeCell ref="E63:E64"/>
    <mergeCell ref="F63:F64"/>
    <mergeCell ref="G63:G64"/>
    <mergeCell ref="F51:F52"/>
    <mergeCell ref="G51:G52"/>
    <mergeCell ref="L63:L64"/>
    <mergeCell ref="M63:M64"/>
    <mergeCell ref="A29:M29"/>
    <mergeCell ref="A61:A64"/>
    <mergeCell ref="B61:B64"/>
    <mergeCell ref="C61:M61"/>
    <mergeCell ref="C62:F62"/>
    <mergeCell ref="G62:M62"/>
    <mergeCell ref="M51:M52"/>
    <mergeCell ref="M33:M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61">
      <selection activeCell="F33" sqref="F33"/>
    </sheetView>
  </sheetViews>
  <sheetFormatPr defaultColWidth="36.421875" defaultRowHeight="12.75"/>
  <cols>
    <col min="1" max="1" width="4.7109375" style="305" customWidth="1"/>
    <col min="2" max="2" width="59.7109375" style="306" customWidth="1"/>
    <col min="3" max="3" width="15.00390625" style="341" customWidth="1"/>
    <col min="4" max="4" width="17.421875" style="305" customWidth="1"/>
    <col min="5" max="5" width="16.7109375" style="305" customWidth="1"/>
    <col min="6" max="16384" width="36.421875" style="305" customWidth="1"/>
  </cols>
  <sheetData>
    <row r="1" spans="2:5" ht="18.75">
      <c r="B1" s="423" t="s">
        <v>347</v>
      </c>
      <c r="C1" s="423"/>
      <c r="D1" s="423"/>
      <c r="E1" s="423"/>
    </row>
    <row r="3" spans="1:5" ht="15" customHeight="1">
      <c r="A3" s="421" t="s">
        <v>5</v>
      </c>
      <c r="B3" s="421"/>
      <c r="C3" s="421"/>
      <c r="D3" s="421"/>
      <c r="E3" s="421"/>
    </row>
    <row r="4" spans="1:5" ht="18.75">
      <c r="A4" s="422" t="s">
        <v>6</v>
      </c>
      <c r="B4" s="422"/>
      <c r="C4" s="422"/>
      <c r="D4" s="422"/>
      <c r="E4" s="422"/>
    </row>
    <row r="5" spans="3:5" ht="18.75">
      <c r="C5" s="307"/>
      <c r="E5" s="307" t="s">
        <v>0</v>
      </c>
    </row>
    <row r="6" spans="1:5" ht="35.25" customHeight="1">
      <c r="A6" s="424" t="s">
        <v>7</v>
      </c>
      <c r="B6" s="425"/>
      <c r="C6" s="308" t="s">
        <v>295</v>
      </c>
      <c r="D6" s="309" t="s">
        <v>9</v>
      </c>
      <c r="E6" s="310" t="s">
        <v>10</v>
      </c>
    </row>
    <row r="7" spans="1:5" ht="18.75">
      <c r="A7" s="342"/>
      <c r="B7" s="343"/>
      <c r="C7" s="311"/>
      <c r="D7" s="312"/>
      <c r="E7" s="311"/>
    </row>
    <row r="8" spans="1:5" s="316" customFormat="1" ht="18.75">
      <c r="A8" s="344" t="s">
        <v>8</v>
      </c>
      <c r="B8" s="343"/>
      <c r="C8" s="314"/>
      <c r="D8" s="315"/>
      <c r="E8" s="314"/>
    </row>
    <row r="9" spans="1:5" s="313" customFormat="1" ht="18.75">
      <c r="A9" s="344" t="s">
        <v>1</v>
      </c>
      <c r="B9" s="345" t="s">
        <v>27</v>
      </c>
      <c r="C9" s="317">
        <f>SUM(D9:E9)</f>
        <v>685836</v>
      </c>
      <c r="D9" s="318">
        <f>SUM(D10:D18)</f>
        <v>680836</v>
      </c>
      <c r="E9" s="319">
        <f>SUM(E10:E11)</f>
        <v>5000</v>
      </c>
    </row>
    <row r="10" spans="1:5" s="316" customFormat="1" ht="18.75">
      <c r="A10" s="346"/>
      <c r="B10" s="347" t="s">
        <v>11</v>
      </c>
      <c r="C10" s="320">
        <f>SUM(D10:E10)</f>
        <v>279400</v>
      </c>
      <c r="D10" s="321">
        <v>279400</v>
      </c>
      <c r="E10" s="322">
        <v>0</v>
      </c>
    </row>
    <row r="11" spans="1:5" s="316" customFormat="1" ht="15.75" customHeight="1">
      <c r="A11" s="346"/>
      <c r="B11" s="348" t="s">
        <v>316</v>
      </c>
      <c r="C11" s="320">
        <f>SUM(D11:E11)</f>
        <v>5000</v>
      </c>
      <c r="D11" s="321">
        <v>0</v>
      </c>
      <c r="E11" s="322">
        <v>5000</v>
      </c>
    </row>
    <row r="12" spans="1:5" s="316" customFormat="1" ht="33.75" customHeight="1">
      <c r="A12" s="346"/>
      <c r="B12" s="348" t="s">
        <v>323</v>
      </c>
      <c r="C12" s="320">
        <f aca="true" t="shared" si="0" ref="C12:C28">SUM(D12:E12)</f>
        <v>27825</v>
      </c>
      <c r="D12" s="321">
        <v>27825</v>
      </c>
      <c r="E12" s="322">
        <v>0</v>
      </c>
    </row>
    <row r="13" spans="1:5" s="316" customFormat="1" ht="39" customHeight="1">
      <c r="A13" s="346"/>
      <c r="B13" s="348" t="s">
        <v>324</v>
      </c>
      <c r="C13" s="320">
        <f t="shared" si="0"/>
        <v>130205</v>
      </c>
      <c r="D13" s="321">
        <v>130205</v>
      </c>
      <c r="E13" s="322">
        <v>0</v>
      </c>
    </row>
    <row r="14" spans="1:5" s="316" customFormat="1" ht="39" customHeight="1">
      <c r="A14" s="346"/>
      <c r="B14" s="348" t="s">
        <v>338</v>
      </c>
      <c r="C14" s="320">
        <f t="shared" si="0"/>
        <v>89692</v>
      </c>
      <c r="D14" s="321">
        <v>89692</v>
      </c>
      <c r="E14" s="322">
        <v>0</v>
      </c>
    </row>
    <row r="15" spans="1:5" s="316" customFormat="1" ht="18.75" customHeight="1">
      <c r="A15" s="346"/>
      <c r="B15" s="348" t="s">
        <v>351</v>
      </c>
      <c r="C15" s="320">
        <f t="shared" si="0"/>
        <v>5500</v>
      </c>
      <c r="D15" s="321">
        <v>5500</v>
      </c>
      <c r="E15" s="322">
        <v>0</v>
      </c>
    </row>
    <row r="16" spans="1:5" s="316" customFormat="1" ht="18.75" customHeight="1">
      <c r="A16" s="346"/>
      <c r="B16" s="348" t="s">
        <v>355</v>
      </c>
      <c r="C16" s="320">
        <f t="shared" si="0"/>
        <v>27130</v>
      </c>
      <c r="D16" s="321">
        <v>27130</v>
      </c>
      <c r="E16" s="322">
        <v>0</v>
      </c>
    </row>
    <row r="17" spans="1:5" s="316" customFormat="1" ht="18.75" customHeight="1">
      <c r="A17" s="346"/>
      <c r="B17" s="348" t="s">
        <v>352</v>
      </c>
      <c r="C17" s="320">
        <f t="shared" si="0"/>
        <v>86627</v>
      </c>
      <c r="D17" s="321">
        <v>86627</v>
      </c>
      <c r="E17" s="322">
        <v>0</v>
      </c>
    </row>
    <row r="18" spans="1:5" s="316" customFormat="1" ht="18.75" customHeight="1">
      <c r="A18" s="346"/>
      <c r="B18" s="348" t="s">
        <v>353</v>
      </c>
      <c r="C18" s="320">
        <f t="shared" si="0"/>
        <v>34457</v>
      </c>
      <c r="D18" s="321">
        <v>34457</v>
      </c>
      <c r="E18" s="322">
        <v>0</v>
      </c>
    </row>
    <row r="19" spans="1:5" s="313" customFormat="1" ht="18.75">
      <c r="A19" s="344" t="s">
        <v>2</v>
      </c>
      <c r="B19" s="349" t="s">
        <v>28</v>
      </c>
      <c r="C19" s="317">
        <f t="shared" si="0"/>
        <v>0</v>
      </c>
      <c r="D19" s="318">
        <v>0</v>
      </c>
      <c r="E19" s="319">
        <v>0</v>
      </c>
    </row>
    <row r="20" spans="1:5" s="316" customFormat="1" ht="18.75">
      <c r="A20" s="344" t="s">
        <v>12</v>
      </c>
      <c r="B20" s="345" t="s">
        <v>29</v>
      </c>
      <c r="C20" s="317">
        <f t="shared" si="0"/>
        <v>31433</v>
      </c>
      <c r="D20" s="317">
        <v>31433</v>
      </c>
      <c r="E20" s="317">
        <v>0</v>
      </c>
    </row>
    <row r="21" spans="1:6" ht="18.75">
      <c r="A21" s="350" t="s">
        <v>13</v>
      </c>
      <c r="B21" s="349" t="s">
        <v>283</v>
      </c>
      <c r="C21" s="317">
        <f t="shared" si="0"/>
        <v>0</v>
      </c>
      <c r="D21" s="317">
        <v>0</v>
      </c>
      <c r="E21" s="317">
        <v>0</v>
      </c>
      <c r="F21" s="325"/>
    </row>
    <row r="22" spans="1:5" s="313" customFormat="1" ht="18.75">
      <c r="A22" s="344" t="s">
        <v>22</v>
      </c>
      <c r="B22" s="349" t="s">
        <v>31</v>
      </c>
      <c r="C22" s="317">
        <f t="shared" si="0"/>
        <v>27276</v>
      </c>
      <c r="D22" s="317">
        <f>SUM(D23:D26)</f>
        <v>27276</v>
      </c>
      <c r="E22" s="317">
        <v>0</v>
      </c>
    </row>
    <row r="23" spans="1:5" s="313" customFormat="1" ht="37.5">
      <c r="A23" s="344"/>
      <c r="B23" s="348" t="s">
        <v>317</v>
      </c>
      <c r="C23" s="320">
        <f t="shared" si="0"/>
        <v>939</v>
      </c>
      <c r="D23" s="320">
        <v>939</v>
      </c>
      <c r="E23" s="317">
        <v>0</v>
      </c>
    </row>
    <row r="24" spans="1:5" s="313" customFormat="1" ht="37.5">
      <c r="A24" s="344"/>
      <c r="B24" s="348" t="s">
        <v>324</v>
      </c>
      <c r="C24" s="320">
        <f t="shared" si="0"/>
        <v>5817</v>
      </c>
      <c r="D24" s="320">
        <v>5817</v>
      </c>
      <c r="E24" s="317">
        <v>0</v>
      </c>
    </row>
    <row r="25" spans="1:5" s="313" customFormat="1" ht="37.5">
      <c r="A25" s="344"/>
      <c r="B25" s="348" t="s">
        <v>338</v>
      </c>
      <c r="C25" s="320">
        <f t="shared" si="0"/>
        <v>6020</v>
      </c>
      <c r="D25" s="320">
        <v>6020</v>
      </c>
      <c r="E25" s="317">
        <v>0</v>
      </c>
    </row>
    <row r="26" spans="1:5" s="313" customFormat="1" ht="18.75">
      <c r="A26" s="344"/>
      <c r="B26" s="348" t="s">
        <v>351</v>
      </c>
      <c r="C26" s="320">
        <f t="shared" si="0"/>
        <v>14500</v>
      </c>
      <c r="D26" s="320">
        <v>14500</v>
      </c>
      <c r="E26" s="317">
        <v>0</v>
      </c>
    </row>
    <row r="27" spans="1:5" s="313" customFormat="1" ht="18.75">
      <c r="A27" s="344" t="s">
        <v>25</v>
      </c>
      <c r="B27" s="349" t="s">
        <v>32</v>
      </c>
      <c r="C27" s="317">
        <f t="shared" si="0"/>
        <v>2000</v>
      </c>
      <c r="D27" s="317">
        <f>D28</f>
        <v>2000</v>
      </c>
      <c r="E27" s="317">
        <v>0</v>
      </c>
    </row>
    <row r="28" spans="1:5" s="313" customFormat="1" ht="18.75">
      <c r="A28" s="344"/>
      <c r="B28" s="351" t="s">
        <v>331</v>
      </c>
      <c r="C28" s="320">
        <f t="shared" si="0"/>
        <v>2000</v>
      </c>
      <c r="D28" s="413">
        <v>2000</v>
      </c>
      <c r="E28" s="320">
        <v>0</v>
      </c>
    </row>
    <row r="29" spans="1:5" s="313" customFormat="1" ht="18.75">
      <c r="A29" s="344" t="s">
        <v>33</v>
      </c>
      <c r="B29" s="349" t="s">
        <v>34</v>
      </c>
      <c r="C29" s="317">
        <f>SUM(D29:E29)</f>
        <v>0</v>
      </c>
      <c r="D29" s="318">
        <v>0</v>
      </c>
      <c r="E29" s="319">
        <v>0</v>
      </c>
    </row>
    <row r="30" spans="1:5" s="313" customFormat="1" ht="18.75">
      <c r="A30" s="344" t="s">
        <v>48</v>
      </c>
      <c r="B30" s="349" t="s">
        <v>35</v>
      </c>
      <c r="C30" s="317">
        <f>SUM(D30:E30)</f>
        <v>288265</v>
      </c>
      <c r="D30" s="317">
        <f>SUM(D31:D32)</f>
        <v>269965</v>
      </c>
      <c r="E30" s="317">
        <f>SUM(E31:E32)</f>
        <v>18300</v>
      </c>
    </row>
    <row r="31" spans="1:5" s="313" customFormat="1" ht="18.75">
      <c r="A31" s="344"/>
      <c r="B31" s="351" t="s">
        <v>36</v>
      </c>
      <c r="C31" s="320">
        <f>SUM(D31:E31)</f>
        <v>258623</v>
      </c>
      <c r="D31" s="321">
        <v>240323</v>
      </c>
      <c r="E31" s="326">
        <v>18300</v>
      </c>
    </row>
    <row r="32" spans="1:5" s="316" customFormat="1" ht="16.5" customHeight="1" thickBot="1">
      <c r="A32" s="346"/>
      <c r="B32" s="348" t="s">
        <v>37</v>
      </c>
      <c r="C32" s="320">
        <f>SUM(D32:E32)</f>
        <v>29642</v>
      </c>
      <c r="D32" s="321">
        <v>29642</v>
      </c>
      <c r="E32" s="322">
        <v>0</v>
      </c>
    </row>
    <row r="33" spans="1:5" s="316" customFormat="1" ht="19.5" thickBot="1">
      <c r="A33" s="352"/>
      <c r="B33" s="353" t="s">
        <v>14</v>
      </c>
      <c r="C33" s="327">
        <f>SUM(C9+C19+C20+C21+C22+C27+C29+C30)</f>
        <v>1034810</v>
      </c>
      <c r="D33" s="328">
        <f>SUM(D9+D19+D20+D21+D22+D27+D29+D30)</f>
        <v>1011510</v>
      </c>
      <c r="E33" s="329">
        <f>SUM(E9+E19+E20+E21+E22+E27+E29+E30)</f>
        <v>23300</v>
      </c>
    </row>
    <row r="34" spans="1:5" s="316" customFormat="1" ht="18.75">
      <c r="A34" s="346"/>
      <c r="B34" s="345"/>
      <c r="C34" s="330"/>
      <c r="D34" s="318"/>
      <c r="E34" s="331"/>
    </row>
    <row r="35" spans="1:5" s="316" customFormat="1" ht="18.75">
      <c r="A35" s="344" t="s">
        <v>15</v>
      </c>
      <c r="B35" s="345"/>
      <c r="C35" s="314"/>
      <c r="D35" s="321"/>
      <c r="E35" s="322"/>
    </row>
    <row r="36" spans="1:5" s="316" customFormat="1" ht="18.75">
      <c r="A36" s="344" t="s">
        <v>1</v>
      </c>
      <c r="B36" s="345" t="s">
        <v>18</v>
      </c>
      <c r="C36" s="330">
        <f aca="true" t="shared" si="1" ref="C36:C45">SUM(D36:E36)</f>
        <v>138007</v>
      </c>
      <c r="D36" s="318">
        <f>SUM(D37:D39)</f>
        <v>138007</v>
      </c>
      <c r="E36" s="319">
        <f>SUM(E37:E39)</f>
        <v>0</v>
      </c>
    </row>
    <row r="37" spans="1:5" s="316" customFormat="1" ht="18.75">
      <c r="A37" s="346"/>
      <c r="B37" s="348" t="s">
        <v>16</v>
      </c>
      <c r="C37" s="332">
        <f t="shared" si="1"/>
        <v>98321</v>
      </c>
      <c r="D37" s="321">
        <v>98321</v>
      </c>
      <c r="E37" s="322">
        <v>0</v>
      </c>
    </row>
    <row r="38" spans="1:5" s="316" customFormat="1" ht="37.5">
      <c r="A38" s="346"/>
      <c r="B38" s="348" t="s">
        <v>17</v>
      </c>
      <c r="C38" s="332">
        <f t="shared" si="1"/>
        <v>18999</v>
      </c>
      <c r="D38" s="321">
        <v>18999</v>
      </c>
      <c r="E38" s="322">
        <v>0</v>
      </c>
    </row>
    <row r="39" spans="1:5" s="316" customFormat="1" ht="18.75">
      <c r="A39" s="346"/>
      <c r="B39" s="348" t="s">
        <v>38</v>
      </c>
      <c r="C39" s="332">
        <f t="shared" si="1"/>
        <v>20687</v>
      </c>
      <c r="D39" s="321">
        <v>20687</v>
      </c>
      <c r="E39" s="322">
        <v>0</v>
      </c>
    </row>
    <row r="40" spans="1:5" s="316" customFormat="1" ht="18.75">
      <c r="A40" s="344" t="s">
        <v>26</v>
      </c>
      <c r="B40" s="345" t="s">
        <v>39</v>
      </c>
      <c r="C40" s="330">
        <f t="shared" si="1"/>
        <v>84133</v>
      </c>
      <c r="D40" s="318">
        <f>SUM(D41:D56)</f>
        <v>60833</v>
      </c>
      <c r="E40" s="331">
        <f>SUM(E41:E57)</f>
        <v>23300</v>
      </c>
    </row>
    <row r="41" spans="1:5" s="316" customFormat="1" ht="18.75">
      <c r="A41" s="346"/>
      <c r="B41" s="348" t="s">
        <v>19</v>
      </c>
      <c r="C41" s="332">
        <f t="shared" si="1"/>
        <v>4500</v>
      </c>
      <c r="D41" s="321">
        <v>2500</v>
      </c>
      <c r="E41" s="322">
        <v>2000</v>
      </c>
    </row>
    <row r="42" spans="1:5" s="316" customFormat="1" ht="24" customHeight="1">
      <c r="A42" s="346"/>
      <c r="B42" s="348" t="s">
        <v>310</v>
      </c>
      <c r="C42" s="332">
        <f t="shared" si="1"/>
        <v>6000</v>
      </c>
      <c r="D42" s="321">
        <v>0</v>
      </c>
      <c r="E42" s="322">
        <v>6000</v>
      </c>
    </row>
    <row r="43" spans="1:5" s="316" customFormat="1" ht="18.75">
      <c r="A43" s="346"/>
      <c r="B43" s="348" t="s">
        <v>311</v>
      </c>
      <c r="C43" s="332">
        <f t="shared" si="1"/>
        <v>4500</v>
      </c>
      <c r="D43" s="321">
        <v>0</v>
      </c>
      <c r="E43" s="322">
        <v>4500</v>
      </c>
    </row>
    <row r="44" spans="1:5" s="316" customFormat="1" ht="18.75">
      <c r="A44" s="346"/>
      <c r="B44" s="348" t="s">
        <v>312</v>
      </c>
      <c r="C44" s="332">
        <f t="shared" si="1"/>
        <v>1000</v>
      </c>
      <c r="D44" s="321">
        <v>0</v>
      </c>
      <c r="E44" s="322">
        <v>1000</v>
      </c>
    </row>
    <row r="45" spans="1:5" s="316" customFormat="1" ht="18.75">
      <c r="A45" s="346"/>
      <c r="B45" s="348" t="s">
        <v>20</v>
      </c>
      <c r="C45" s="332">
        <f t="shared" si="1"/>
        <v>5000</v>
      </c>
      <c r="D45" s="321">
        <v>0</v>
      </c>
      <c r="E45" s="322">
        <v>5000</v>
      </c>
    </row>
    <row r="46" spans="1:5" s="316" customFormat="1" ht="18.75">
      <c r="A46" s="346"/>
      <c r="B46" s="348" t="s">
        <v>45</v>
      </c>
      <c r="C46" s="332"/>
      <c r="D46" s="321"/>
      <c r="E46" s="322"/>
    </row>
    <row r="47" spans="1:5" s="316" customFormat="1" ht="18.75">
      <c r="A47" s="346"/>
      <c r="B47" s="348" t="s">
        <v>46</v>
      </c>
      <c r="C47" s="332">
        <f aca="true" t="shared" si="2" ref="C47:C80">SUM(D47:E47)</f>
        <v>3335</v>
      </c>
      <c r="D47" s="321">
        <v>3335</v>
      </c>
      <c r="E47" s="322">
        <v>0</v>
      </c>
    </row>
    <row r="48" spans="1:5" s="316" customFormat="1" ht="18.75">
      <c r="A48" s="346"/>
      <c r="B48" s="348" t="s">
        <v>47</v>
      </c>
      <c r="C48" s="332">
        <f t="shared" si="2"/>
        <v>1215</v>
      </c>
      <c r="D48" s="321">
        <v>1215</v>
      </c>
      <c r="E48" s="322">
        <v>0</v>
      </c>
    </row>
    <row r="49" spans="1:5" s="316" customFormat="1" ht="24" customHeight="1">
      <c r="A49" s="346"/>
      <c r="B49" s="348" t="s">
        <v>290</v>
      </c>
      <c r="C49" s="332">
        <f t="shared" si="2"/>
        <v>1000</v>
      </c>
      <c r="D49" s="321">
        <v>1000</v>
      </c>
      <c r="E49" s="322">
        <v>0</v>
      </c>
    </row>
    <row r="50" spans="1:5" s="316" customFormat="1" ht="18.75">
      <c r="A50" s="346"/>
      <c r="B50" s="348" t="s">
        <v>40</v>
      </c>
      <c r="C50" s="332">
        <f t="shared" si="2"/>
        <v>6700</v>
      </c>
      <c r="D50" s="321">
        <v>6700</v>
      </c>
      <c r="E50" s="322">
        <v>0</v>
      </c>
    </row>
    <row r="51" spans="1:5" s="316" customFormat="1" ht="37.5">
      <c r="A51" s="346"/>
      <c r="B51" s="348" t="s">
        <v>41</v>
      </c>
      <c r="C51" s="332">
        <f t="shared" si="2"/>
        <v>1091</v>
      </c>
      <c r="D51" s="321">
        <v>1091</v>
      </c>
      <c r="E51" s="322">
        <v>0</v>
      </c>
    </row>
    <row r="52" spans="1:5" s="316" customFormat="1" ht="18.75">
      <c r="A52" s="346"/>
      <c r="B52" s="348" t="s">
        <v>42</v>
      </c>
      <c r="C52" s="332">
        <f t="shared" si="2"/>
        <v>500</v>
      </c>
      <c r="D52" s="321">
        <v>500</v>
      </c>
      <c r="E52" s="322">
        <v>0</v>
      </c>
    </row>
    <row r="53" spans="1:5" s="316" customFormat="1" ht="18.75">
      <c r="A53" s="346"/>
      <c r="B53" s="348" t="s">
        <v>195</v>
      </c>
      <c r="C53" s="332">
        <f t="shared" si="2"/>
        <v>3000</v>
      </c>
      <c r="D53" s="321">
        <v>0</v>
      </c>
      <c r="E53" s="322">
        <v>3000</v>
      </c>
    </row>
    <row r="54" spans="1:5" s="316" customFormat="1" ht="18.75">
      <c r="A54" s="346"/>
      <c r="B54" s="348" t="s">
        <v>313</v>
      </c>
      <c r="C54" s="332">
        <f t="shared" si="2"/>
        <v>4000</v>
      </c>
      <c r="D54" s="321">
        <v>4000</v>
      </c>
      <c r="E54" s="322">
        <v>0</v>
      </c>
    </row>
    <row r="55" spans="1:5" s="316" customFormat="1" ht="18.75">
      <c r="A55" s="346"/>
      <c r="B55" s="348" t="s">
        <v>354</v>
      </c>
      <c r="C55" s="332">
        <f t="shared" si="2"/>
        <v>20000</v>
      </c>
      <c r="D55" s="321">
        <v>20000</v>
      </c>
      <c r="E55" s="322">
        <v>0</v>
      </c>
    </row>
    <row r="56" spans="1:5" s="316" customFormat="1" ht="37.5">
      <c r="A56" s="346"/>
      <c r="B56" s="348" t="s">
        <v>356</v>
      </c>
      <c r="C56" s="332">
        <f t="shared" si="2"/>
        <v>20492</v>
      </c>
      <c r="D56" s="321">
        <v>20492</v>
      </c>
      <c r="E56" s="322">
        <v>0</v>
      </c>
    </row>
    <row r="57" spans="1:5" s="316" customFormat="1" ht="18.75">
      <c r="A57" s="346"/>
      <c r="B57" s="348" t="s">
        <v>360</v>
      </c>
      <c r="C57" s="332">
        <f t="shared" si="2"/>
        <v>1800</v>
      </c>
      <c r="D57" s="321">
        <v>0</v>
      </c>
      <c r="E57" s="322">
        <v>1800</v>
      </c>
    </row>
    <row r="58" spans="1:5" s="316" customFormat="1" ht="18.75">
      <c r="A58" s="344" t="s">
        <v>12</v>
      </c>
      <c r="B58" s="345" t="s">
        <v>285</v>
      </c>
      <c r="C58" s="330">
        <f t="shared" si="2"/>
        <v>397498</v>
      </c>
      <c r="D58" s="318">
        <f>SUM(D59:D66)</f>
        <v>397498</v>
      </c>
      <c r="E58" s="331">
        <f>SUM(E59:E60)</f>
        <v>0</v>
      </c>
    </row>
    <row r="59" spans="1:5" s="316" customFormat="1" ht="18.75">
      <c r="A59" s="346"/>
      <c r="B59" s="348" t="s">
        <v>286</v>
      </c>
      <c r="C59" s="332">
        <f t="shared" si="2"/>
        <v>33913</v>
      </c>
      <c r="D59" s="321">
        <v>33913</v>
      </c>
      <c r="E59" s="322">
        <v>0</v>
      </c>
    </row>
    <row r="60" spans="1:5" s="316" customFormat="1" ht="18.75">
      <c r="A60" s="346"/>
      <c r="B60" s="348" t="s">
        <v>314</v>
      </c>
      <c r="C60" s="332">
        <f t="shared" si="2"/>
        <v>26750</v>
      </c>
      <c r="D60" s="321">
        <v>26750</v>
      </c>
      <c r="E60" s="322">
        <v>0</v>
      </c>
    </row>
    <row r="61" spans="1:5" s="316" customFormat="1" ht="18.75">
      <c r="A61" s="346"/>
      <c r="B61" s="348" t="s">
        <v>315</v>
      </c>
      <c r="C61" s="332">
        <f t="shared" si="2"/>
        <v>17696</v>
      </c>
      <c r="D61" s="321">
        <v>17696</v>
      </c>
      <c r="E61" s="322">
        <v>0</v>
      </c>
    </row>
    <row r="62" spans="1:5" s="316" customFormat="1" ht="37.5">
      <c r="A62" s="346"/>
      <c r="B62" s="348" t="s">
        <v>325</v>
      </c>
      <c r="C62" s="332">
        <f t="shared" si="2"/>
        <v>93178</v>
      </c>
      <c r="D62" s="321">
        <v>93178</v>
      </c>
      <c r="E62" s="322">
        <v>0</v>
      </c>
    </row>
    <row r="63" spans="1:5" s="316" customFormat="1" ht="37.5">
      <c r="A63" s="346"/>
      <c r="B63" s="348" t="s">
        <v>339</v>
      </c>
      <c r="C63" s="332">
        <f t="shared" si="2"/>
        <v>73375</v>
      </c>
      <c r="D63" s="321">
        <v>73375</v>
      </c>
      <c r="E63" s="322">
        <v>0</v>
      </c>
    </row>
    <row r="64" spans="1:5" s="316" customFormat="1" ht="18.75">
      <c r="A64" s="346"/>
      <c r="B64" s="348" t="s">
        <v>355</v>
      </c>
      <c r="C64" s="332">
        <f t="shared" si="2"/>
        <v>25130</v>
      </c>
      <c r="D64" s="321">
        <v>25130</v>
      </c>
      <c r="E64" s="322">
        <v>0</v>
      </c>
    </row>
    <row r="65" spans="1:5" s="316" customFormat="1" ht="18.75">
      <c r="A65" s="346"/>
      <c r="B65" s="348" t="s">
        <v>353</v>
      </c>
      <c r="C65" s="332">
        <f t="shared" si="2"/>
        <v>36270</v>
      </c>
      <c r="D65" s="321">
        <v>36270</v>
      </c>
      <c r="E65" s="322">
        <v>0</v>
      </c>
    </row>
    <row r="66" spans="1:5" s="316" customFormat="1" ht="18.75">
      <c r="A66" s="346"/>
      <c r="B66" s="348" t="s">
        <v>352</v>
      </c>
      <c r="C66" s="332">
        <f t="shared" si="2"/>
        <v>91186</v>
      </c>
      <c r="D66" s="321">
        <v>91186</v>
      </c>
      <c r="E66" s="322">
        <v>0</v>
      </c>
    </row>
    <row r="67" spans="1:5" s="316" customFormat="1" ht="18.75">
      <c r="A67" s="344" t="s">
        <v>13</v>
      </c>
      <c r="B67" s="345" t="s">
        <v>21</v>
      </c>
      <c r="C67" s="330">
        <f t="shared" si="2"/>
        <v>23000</v>
      </c>
      <c r="D67" s="318">
        <f>SUM(D68:D69)</f>
        <v>23000</v>
      </c>
      <c r="E67" s="331">
        <f>SUM(E68:E68)</f>
        <v>0</v>
      </c>
    </row>
    <row r="68" spans="1:5" s="316" customFormat="1" ht="18.75">
      <c r="A68" s="344"/>
      <c r="B68" s="354" t="s">
        <v>43</v>
      </c>
      <c r="C68" s="332">
        <f t="shared" si="2"/>
        <v>5000</v>
      </c>
      <c r="D68" s="333">
        <v>5000</v>
      </c>
      <c r="E68" s="326">
        <v>0</v>
      </c>
    </row>
    <row r="69" spans="1:5" s="316" customFormat="1" ht="18.75">
      <c r="A69" s="344"/>
      <c r="B69" s="354" t="s">
        <v>332</v>
      </c>
      <c r="C69" s="332">
        <f t="shared" si="2"/>
        <v>18000</v>
      </c>
      <c r="D69" s="333">
        <v>18000</v>
      </c>
      <c r="E69" s="326">
        <v>0</v>
      </c>
    </row>
    <row r="70" spans="1:5" s="316" customFormat="1" ht="18.75">
      <c r="A70" s="344" t="s">
        <v>22</v>
      </c>
      <c r="B70" s="349" t="s">
        <v>23</v>
      </c>
      <c r="C70" s="330">
        <f t="shared" si="2"/>
        <v>4463</v>
      </c>
      <c r="D70" s="318">
        <f>SUM(D71:D75)</f>
        <v>4463</v>
      </c>
      <c r="E70" s="331">
        <f>SUM(E71:E75)</f>
        <v>0</v>
      </c>
    </row>
    <row r="71" spans="1:5" s="316" customFormat="1" ht="37.5">
      <c r="A71" s="344"/>
      <c r="B71" s="354" t="s">
        <v>307</v>
      </c>
      <c r="C71" s="332">
        <f t="shared" si="2"/>
        <v>969</v>
      </c>
      <c r="D71" s="333">
        <v>969</v>
      </c>
      <c r="E71" s="326">
        <v>0</v>
      </c>
    </row>
    <row r="72" spans="1:5" s="316" customFormat="1" ht="37.5">
      <c r="A72" s="344"/>
      <c r="B72" s="354" t="s">
        <v>326</v>
      </c>
      <c r="C72" s="332">
        <f>SUM(D72:E72)</f>
        <v>675</v>
      </c>
      <c r="D72" s="333">
        <v>675</v>
      </c>
      <c r="E72" s="326">
        <v>0</v>
      </c>
    </row>
    <row r="73" spans="1:5" s="316" customFormat="1" ht="37.5">
      <c r="A73" s="344"/>
      <c r="B73" s="354" t="s">
        <v>309</v>
      </c>
      <c r="C73" s="332">
        <f>SUM(D73:E73)</f>
        <v>2219</v>
      </c>
      <c r="D73" s="333">
        <v>2219</v>
      </c>
      <c r="E73" s="326">
        <v>0</v>
      </c>
    </row>
    <row r="74" spans="1:5" s="316" customFormat="1" ht="37.5">
      <c r="A74" s="344"/>
      <c r="B74" s="354" t="s">
        <v>308</v>
      </c>
      <c r="C74" s="332">
        <f>SUM(D74:E74)</f>
        <v>100</v>
      </c>
      <c r="D74" s="333">
        <v>100</v>
      </c>
      <c r="E74" s="326">
        <v>0</v>
      </c>
    </row>
    <row r="75" spans="1:5" s="316" customFormat="1" ht="18.75">
      <c r="A75" s="344"/>
      <c r="B75" s="351" t="s">
        <v>284</v>
      </c>
      <c r="C75" s="332">
        <f t="shared" si="2"/>
        <v>500</v>
      </c>
      <c r="D75" s="333">
        <v>500</v>
      </c>
      <c r="E75" s="326">
        <v>0</v>
      </c>
    </row>
    <row r="76" spans="1:5" s="316" customFormat="1" ht="18.75">
      <c r="A76" s="344" t="s">
        <v>25</v>
      </c>
      <c r="B76" s="349" t="s">
        <v>3</v>
      </c>
      <c r="C76" s="317">
        <f t="shared" si="2"/>
        <v>182988</v>
      </c>
      <c r="D76" s="317">
        <f>SUM(D77:D78)</f>
        <v>182988</v>
      </c>
      <c r="E76" s="317">
        <f>SUM(E77:E78)</f>
        <v>0</v>
      </c>
    </row>
    <row r="77" spans="1:5" s="316" customFormat="1" ht="18.75">
      <c r="A77" s="344"/>
      <c r="B77" s="351" t="s">
        <v>4</v>
      </c>
      <c r="C77" s="332">
        <f t="shared" si="2"/>
        <v>3828</v>
      </c>
      <c r="D77" s="333">
        <v>3828</v>
      </c>
      <c r="E77" s="326">
        <v>0</v>
      </c>
    </row>
    <row r="78" spans="1:5" s="316" customFormat="1" ht="18.75">
      <c r="A78" s="344"/>
      <c r="B78" s="351" t="s">
        <v>287</v>
      </c>
      <c r="C78" s="332">
        <f t="shared" si="2"/>
        <v>179160</v>
      </c>
      <c r="D78" s="333">
        <v>179160</v>
      </c>
      <c r="E78" s="326">
        <v>0</v>
      </c>
    </row>
    <row r="79" spans="1:5" s="316" customFormat="1" ht="19.5" thickBot="1">
      <c r="A79" s="344" t="s">
        <v>33</v>
      </c>
      <c r="B79" s="349" t="s">
        <v>44</v>
      </c>
      <c r="C79" s="317">
        <f t="shared" si="2"/>
        <v>204721</v>
      </c>
      <c r="D79" s="318">
        <v>204721</v>
      </c>
      <c r="E79" s="331">
        <v>0</v>
      </c>
    </row>
    <row r="80" spans="1:5" s="316" customFormat="1" ht="18.75" customHeight="1" thickBot="1">
      <c r="A80" s="355"/>
      <c r="B80" s="356" t="s">
        <v>24</v>
      </c>
      <c r="C80" s="327">
        <f t="shared" si="2"/>
        <v>1034810</v>
      </c>
      <c r="D80" s="334">
        <f>SUM(D36+D40+D58+D67+D70+D76+D79)</f>
        <v>1011510</v>
      </c>
      <c r="E80" s="335">
        <f>SUM(E36+E40+E58+E67+E70+E76)</f>
        <v>23300</v>
      </c>
    </row>
    <row r="81" spans="1:3" s="316" customFormat="1" ht="18.75">
      <c r="A81" s="336"/>
      <c r="B81" s="337"/>
      <c r="C81" s="338"/>
    </row>
    <row r="82" spans="1:3" s="316" customFormat="1" ht="18.75">
      <c r="A82" s="336"/>
      <c r="B82" s="337"/>
      <c r="C82" s="338"/>
    </row>
    <row r="83" spans="2:3" s="316" customFormat="1" ht="18.75">
      <c r="B83" s="306"/>
      <c r="C83" s="339"/>
    </row>
    <row r="84" spans="2:3" s="316" customFormat="1" ht="18.75">
      <c r="B84" s="306"/>
      <c r="C84" s="339"/>
    </row>
    <row r="85" spans="2:4" s="324" customFormat="1" ht="18.75">
      <c r="B85" s="323"/>
      <c r="C85" s="340"/>
      <c r="D85" s="340"/>
    </row>
  </sheetData>
  <sheetProtection/>
  <mergeCells count="4">
    <mergeCell ref="A3:E3"/>
    <mergeCell ref="A4:E4"/>
    <mergeCell ref="B1:E1"/>
    <mergeCell ref="A6:B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2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34">
      <selection activeCell="D14" sqref="D14"/>
    </sheetView>
  </sheetViews>
  <sheetFormatPr defaultColWidth="10.28125" defaultRowHeight="12.75"/>
  <cols>
    <col min="1" max="1" width="11.421875" style="52" customWidth="1"/>
    <col min="2" max="2" width="11.28125" style="52" customWidth="1"/>
    <col min="3" max="3" width="52.28125" style="52" customWidth="1"/>
    <col min="4" max="4" width="16.7109375" style="100" customWidth="1"/>
    <col min="5" max="5" width="10.28125" style="52" customWidth="1"/>
    <col min="6" max="6" width="14.57421875" style="53" customWidth="1"/>
    <col min="7" max="7" width="14.28125" style="53" customWidth="1"/>
    <col min="8" max="16384" width="10.28125" style="52" customWidth="1"/>
  </cols>
  <sheetData>
    <row r="1" spans="3:4" ht="15">
      <c r="C1" s="426" t="s">
        <v>346</v>
      </c>
      <c r="D1" s="426"/>
    </row>
    <row r="2" spans="1:7" s="55" customFormat="1" ht="12.75" customHeight="1">
      <c r="A2" s="427" t="s">
        <v>60</v>
      </c>
      <c r="B2" s="428"/>
      <c r="C2" s="429" t="s">
        <v>299</v>
      </c>
      <c r="D2" s="54"/>
      <c r="F2" s="56"/>
      <c r="G2" s="56"/>
    </row>
    <row r="3" spans="1:7" s="55" customFormat="1" ht="15.75" customHeight="1">
      <c r="A3" s="57" t="s">
        <v>61</v>
      </c>
      <c r="B3" s="58"/>
      <c r="C3" s="430"/>
      <c r="D3" s="54" t="s">
        <v>0</v>
      </c>
      <c r="F3" s="56"/>
      <c r="G3" s="56"/>
    </row>
    <row r="4" spans="1:7" s="63" customFormat="1" ht="38.25" customHeight="1">
      <c r="A4" s="59" t="s">
        <v>62</v>
      </c>
      <c r="B4" s="60" t="s">
        <v>63</v>
      </c>
      <c r="C4" s="61" t="s">
        <v>64</v>
      </c>
      <c r="D4" s="62" t="s">
        <v>295</v>
      </c>
      <c r="F4" s="64"/>
      <c r="G4" s="64"/>
    </row>
    <row r="5" spans="1:7" s="63" customFormat="1" ht="12.75">
      <c r="A5" s="431" t="s">
        <v>65</v>
      </c>
      <c r="B5" s="432"/>
      <c r="C5" s="61"/>
      <c r="D5" s="65"/>
      <c r="F5" s="64"/>
      <c r="G5" s="64"/>
    </row>
    <row r="6" spans="1:7" s="67" customFormat="1" ht="15">
      <c r="A6" s="66" t="s">
        <v>1</v>
      </c>
      <c r="B6" s="66" t="s">
        <v>2</v>
      </c>
      <c r="C6" s="66" t="s">
        <v>12</v>
      </c>
      <c r="D6" s="66" t="s">
        <v>13</v>
      </c>
      <c r="F6" s="68"/>
      <c r="G6" s="68"/>
    </row>
    <row r="7" spans="1:7" s="73" customFormat="1" ht="14.25">
      <c r="A7" s="69" t="s">
        <v>66</v>
      </c>
      <c r="B7" s="70"/>
      <c r="C7" s="71" t="s">
        <v>67</v>
      </c>
      <c r="D7" s="72"/>
      <c r="F7" s="74"/>
      <c r="G7" s="74"/>
    </row>
    <row r="8" spans="1:7" s="73" customFormat="1" ht="14.25">
      <c r="A8" s="70" t="s">
        <v>1</v>
      </c>
      <c r="B8" s="70"/>
      <c r="C8" s="71" t="s">
        <v>29</v>
      </c>
      <c r="D8" s="99"/>
      <c r="F8" s="74"/>
      <c r="G8" s="74"/>
    </row>
    <row r="9" spans="1:7" s="73" customFormat="1" ht="15">
      <c r="A9" s="76"/>
      <c r="B9" s="76" t="s">
        <v>68</v>
      </c>
      <c r="C9" s="77" t="s">
        <v>69</v>
      </c>
      <c r="D9" s="86">
        <f>SUM(D10:D13)</f>
        <v>17301</v>
      </c>
      <c r="F9" s="74"/>
      <c r="G9" s="74"/>
    </row>
    <row r="10" spans="1:7" s="73" customFormat="1" ht="15">
      <c r="A10" s="76"/>
      <c r="B10" s="79" t="s">
        <v>70</v>
      </c>
      <c r="C10" s="80" t="s">
        <v>71</v>
      </c>
      <c r="D10" s="81"/>
      <c r="F10" s="74"/>
      <c r="G10" s="74"/>
    </row>
    <row r="11" spans="1:4" ht="15">
      <c r="A11" s="76"/>
      <c r="B11" s="79" t="s">
        <v>72</v>
      </c>
      <c r="C11" s="80" t="s">
        <v>73</v>
      </c>
      <c r="D11" s="81"/>
    </row>
    <row r="12" spans="1:4" ht="15">
      <c r="A12" s="76"/>
      <c r="B12" s="82" t="s">
        <v>74</v>
      </c>
      <c r="C12" s="80" t="s">
        <v>75</v>
      </c>
      <c r="D12" s="81"/>
    </row>
    <row r="13" spans="1:4" ht="15">
      <c r="A13" s="76"/>
      <c r="B13" s="82" t="s">
        <v>76</v>
      </c>
      <c r="C13" s="80" t="s">
        <v>77</v>
      </c>
      <c r="D13" s="81">
        <f>'7 mell hiv feladat'!C11</f>
        <v>17301</v>
      </c>
    </row>
    <row r="14" spans="1:4" ht="15">
      <c r="A14" s="76"/>
      <c r="B14" s="76" t="s">
        <v>78</v>
      </c>
      <c r="C14" s="77" t="s">
        <v>28</v>
      </c>
      <c r="D14" s="81"/>
    </row>
    <row r="15" spans="1:4" ht="15">
      <c r="A15" s="83"/>
      <c r="B15" s="76" t="s">
        <v>79</v>
      </c>
      <c r="C15" s="77" t="s">
        <v>29</v>
      </c>
      <c r="D15" s="86">
        <f>SUM(D16:D19)</f>
        <v>37097</v>
      </c>
    </row>
    <row r="16" spans="1:4" ht="15">
      <c r="A16" s="83"/>
      <c r="B16" s="83" t="s">
        <v>80</v>
      </c>
      <c r="C16" s="80" t="s">
        <v>269</v>
      </c>
      <c r="D16" s="81"/>
    </row>
    <row r="17" spans="1:4" ht="15">
      <c r="A17" s="83"/>
      <c r="B17" s="84" t="s">
        <v>81</v>
      </c>
      <c r="C17" s="85" t="s">
        <v>82</v>
      </c>
      <c r="D17" s="81">
        <f>'7 mell hiv feladat'!C16</f>
        <v>35109</v>
      </c>
    </row>
    <row r="18" spans="1:4" ht="15">
      <c r="A18" s="83"/>
      <c r="B18" s="83" t="s">
        <v>83</v>
      </c>
      <c r="C18" s="85" t="s">
        <v>84</v>
      </c>
      <c r="D18" s="86"/>
    </row>
    <row r="19" spans="1:4" ht="15">
      <c r="A19" s="87"/>
      <c r="B19" s="83" t="s">
        <v>263</v>
      </c>
      <c r="C19" s="80" t="s">
        <v>85</v>
      </c>
      <c r="D19" s="81">
        <f>'7 mell hiv feladat'!C17</f>
        <v>1988</v>
      </c>
    </row>
    <row r="20" spans="1:7" s="89" customFormat="1" ht="15">
      <c r="A20" s="87"/>
      <c r="B20" s="76" t="s">
        <v>86</v>
      </c>
      <c r="C20" s="77" t="s">
        <v>30</v>
      </c>
      <c r="D20" s="99">
        <f>SUM(D21:D22)</f>
        <v>0</v>
      </c>
      <c r="F20" s="90"/>
      <c r="G20" s="90"/>
    </row>
    <row r="21" spans="1:7" s="89" customFormat="1" ht="15">
      <c r="A21" s="87"/>
      <c r="B21" s="82" t="s">
        <v>258</v>
      </c>
      <c r="C21" s="80" t="s">
        <v>87</v>
      </c>
      <c r="D21" s="81"/>
      <c r="F21" s="90"/>
      <c r="G21" s="90"/>
    </row>
    <row r="22" spans="1:7" s="89" customFormat="1" ht="15">
      <c r="A22" s="87"/>
      <c r="B22" s="82" t="s">
        <v>259</v>
      </c>
      <c r="C22" s="80" t="s">
        <v>88</v>
      </c>
      <c r="D22" s="81"/>
      <c r="F22" s="90"/>
      <c r="G22" s="90"/>
    </row>
    <row r="23" spans="1:7" s="89" customFormat="1" ht="9.75" customHeight="1">
      <c r="A23" s="87"/>
      <c r="B23" s="82"/>
      <c r="C23" s="80"/>
      <c r="D23" s="81"/>
      <c r="F23" s="90"/>
      <c r="G23" s="90"/>
    </row>
    <row r="24" spans="1:4" ht="15">
      <c r="A24" s="87" t="s">
        <v>2</v>
      </c>
      <c r="B24" s="91"/>
      <c r="C24" s="92" t="s">
        <v>32</v>
      </c>
      <c r="D24" s="81"/>
    </row>
    <row r="25" spans="1:4" ht="15">
      <c r="A25" s="88"/>
      <c r="B25" s="93" t="s">
        <v>89</v>
      </c>
      <c r="C25" s="94" t="s">
        <v>90</v>
      </c>
      <c r="D25" s="86">
        <f>SUM(D26:D28)</f>
        <v>0</v>
      </c>
    </row>
    <row r="26" spans="1:7" s="96" customFormat="1" ht="15">
      <c r="A26" s="88"/>
      <c r="B26" s="95" t="s">
        <v>91</v>
      </c>
      <c r="C26" s="85" t="s">
        <v>92</v>
      </c>
      <c r="D26" s="86"/>
      <c r="F26" s="97"/>
      <c r="G26" s="97"/>
    </row>
    <row r="27" spans="1:7" s="96" customFormat="1" ht="15">
      <c r="A27" s="88"/>
      <c r="B27" s="84" t="s">
        <v>270</v>
      </c>
      <c r="C27" s="85" t="s">
        <v>93</v>
      </c>
      <c r="D27" s="81"/>
      <c r="F27" s="97"/>
      <c r="G27" s="97"/>
    </row>
    <row r="28" spans="1:7" s="96" customFormat="1" ht="15">
      <c r="A28" s="76"/>
      <c r="B28" s="84" t="s">
        <v>94</v>
      </c>
      <c r="C28" s="85" t="s">
        <v>95</v>
      </c>
      <c r="D28" s="98"/>
      <c r="F28" s="97"/>
      <c r="G28" s="97"/>
    </row>
    <row r="29" spans="1:4" ht="15">
      <c r="A29" s="76"/>
      <c r="B29" s="76" t="s">
        <v>96</v>
      </c>
      <c r="C29" s="77" t="s">
        <v>32</v>
      </c>
      <c r="D29" s="86">
        <f>SUM(D30:D32)</f>
        <v>0</v>
      </c>
    </row>
    <row r="30" spans="1:4" ht="15">
      <c r="A30" s="82"/>
      <c r="B30" s="82" t="s">
        <v>97</v>
      </c>
      <c r="C30" s="80" t="s">
        <v>98</v>
      </c>
      <c r="D30" s="81"/>
    </row>
    <row r="31" spans="1:7" s="100" customFormat="1" ht="14.25">
      <c r="A31" s="82"/>
      <c r="B31" s="82" t="s">
        <v>99</v>
      </c>
      <c r="C31" s="80" t="s">
        <v>100</v>
      </c>
      <c r="D31" s="99"/>
      <c r="F31" s="101"/>
      <c r="G31" s="101"/>
    </row>
    <row r="32" spans="1:7" s="100" customFormat="1" ht="14.25">
      <c r="A32" s="87"/>
      <c r="B32" s="82" t="s">
        <v>101</v>
      </c>
      <c r="C32" s="80" t="s">
        <v>102</v>
      </c>
      <c r="D32" s="99"/>
      <c r="F32" s="101"/>
      <c r="G32" s="101"/>
    </row>
    <row r="33" spans="1:7" ht="15">
      <c r="A33" s="102"/>
      <c r="B33" s="76" t="s">
        <v>103</v>
      </c>
      <c r="C33" s="103" t="s">
        <v>34</v>
      </c>
      <c r="D33" s="86">
        <f>SUM(D34:D35)</f>
        <v>1500</v>
      </c>
      <c r="G33" s="101"/>
    </row>
    <row r="34" spans="1:7" ht="15">
      <c r="A34" s="102"/>
      <c r="B34" s="82" t="s">
        <v>264</v>
      </c>
      <c r="C34" s="104" t="s">
        <v>104</v>
      </c>
      <c r="D34" s="98">
        <f>'7 mell hiv feladat'!C22</f>
        <v>1500</v>
      </c>
      <c r="G34" s="101"/>
    </row>
    <row r="35" spans="1:7" ht="15">
      <c r="A35" s="102"/>
      <c r="B35" s="82" t="s">
        <v>266</v>
      </c>
      <c r="C35" s="104" t="s">
        <v>105</v>
      </c>
      <c r="D35" s="86">
        <v>0</v>
      </c>
      <c r="G35" s="101"/>
    </row>
    <row r="36" spans="1:7" ht="9" customHeight="1">
      <c r="A36" s="102"/>
      <c r="B36" s="82"/>
      <c r="C36" s="104"/>
      <c r="D36" s="86"/>
      <c r="G36" s="101"/>
    </row>
    <row r="37" spans="1:7" ht="15">
      <c r="A37" s="87" t="s">
        <v>12</v>
      </c>
      <c r="B37" s="87" t="s">
        <v>106</v>
      </c>
      <c r="C37" s="105" t="s">
        <v>107</v>
      </c>
      <c r="D37" s="86">
        <f>D38+D41</f>
        <v>204721</v>
      </c>
      <c r="G37" s="101"/>
    </row>
    <row r="38" spans="1:7" ht="15">
      <c r="A38" s="102"/>
      <c r="B38" s="82" t="s">
        <v>108</v>
      </c>
      <c r="C38" s="104" t="s">
        <v>109</v>
      </c>
      <c r="D38" s="81">
        <f>SUM(D39:D40)</f>
        <v>0</v>
      </c>
      <c r="G38" s="101"/>
    </row>
    <row r="39" spans="1:7" ht="15">
      <c r="A39" s="102"/>
      <c r="B39" s="76"/>
      <c r="C39" s="106" t="s">
        <v>110</v>
      </c>
      <c r="D39" s="81">
        <f>'7 mell hiv feladat'!C27</f>
        <v>0</v>
      </c>
      <c r="G39" s="101"/>
    </row>
    <row r="40" spans="1:7" ht="15">
      <c r="A40" s="102"/>
      <c r="B40" s="76"/>
      <c r="C40" s="106" t="s">
        <v>111</v>
      </c>
      <c r="D40" s="81">
        <v>0</v>
      </c>
      <c r="G40" s="101"/>
    </row>
    <row r="41" spans="1:7" ht="15">
      <c r="A41" s="102"/>
      <c r="B41" s="82" t="s">
        <v>112</v>
      </c>
      <c r="C41" s="104" t="s">
        <v>113</v>
      </c>
      <c r="D41" s="81">
        <f>'7 mell hiv feladat'!C24</f>
        <v>204721</v>
      </c>
      <c r="G41" s="101"/>
    </row>
    <row r="42" spans="1:7" ht="15">
      <c r="A42" s="107"/>
      <c r="B42" s="107"/>
      <c r="C42" s="108" t="s">
        <v>114</v>
      </c>
      <c r="D42" s="245">
        <f>D9+D14+D15+D20+D25+D29+D33+D37</f>
        <v>260619</v>
      </c>
      <c r="G42" s="101"/>
    </row>
    <row r="43" spans="1:7" ht="15">
      <c r="A43" s="109" t="s">
        <v>115</v>
      </c>
      <c r="B43" s="109"/>
      <c r="C43" s="110" t="s">
        <v>116</v>
      </c>
      <c r="D43" s="81"/>
      <c r="G43" s="101"/>
    </row>
    <row r="44" spans="1:7" s="96" customFormat="1" ht="15">
      <c r="A44" s="111" t="s">
        <v>1</v>
      </c>
      <c r="B44" s="112"/>
      <c r="C44" s="113" t="s">
        <v>117</v>
      </c>
      <c r="D44" s="86"/>
      <c r="F44" s="97"/>
      <c r="G44" s="114"/>
    </row>
    <row r="45" spans="1:7" s="96" customFormat="1" ht="15">
      <c r="A45" s="115"/>
      <c r="B45" s="116" t="s">
        <v>118</v>
      </c>
      <c r="C45" s="117" t="s">
        <v>16</v>
      </c>
      <c r="D45" s="86">
        <f>'7 mell hiv feladat'!C34</f>
        <v>152972</v>
      </c>
      <c r="F45" s="97"/>
      <c r="G45" s="114"/>
    </row>
    <row r="46" spans="1:7" s="96" customFormat="1" ht="15">
      <c r="A46" s="115"/>
      <c r="B46" s="116" t="s">
        <v>119</v>
      </c>
      <c r="C46" s="117" t="s">
        <v>17</v>
      </c>
      <c r="D46" s="86">
        <f>'7 mell hiv feladat'!C35</f>
        <v>33921</v>
      </c>
      <c r="F46" s="97"/>
      <c r="G46" s="114"/>
    </row>
    <row r="47" spans="1:7" ht="15">
      <c r="A47" s="115"/>
      <c r="B47" s="116" t="s">
        <v>120</v>
      </c>
      <c r="C47" s="117" t="s">
        <v>54</v>
      </c>
      <c r="D47" s="86">
        <f>'7 mell hiv feladat'!C36+'7 mell hiv feladat'!C37</f>
        <v>69226</v>
      </c>
      <c r="G47" s="101"/>
    </row>
    <row r="48" spans="1:7" ht="15">
      <c r="A48" s="112"/>
      <c r="B48" s="116" t="s">
        <v>121</v>
      </c>
      <c r="C48" s="117" t="s">
        <v>122</v>
      </c>
      <c r="D48" s="86">
        <v>0</v>
      </c>
      <c r="G48" s="101"/>
    </row>
    <row r="49" spans="1:7" ht="15">
      <c r="A49" s="115"/>
      <c r="B49" s="118" t="s">
        <v>123</v>
      </c>
      <c r="C49" s="117" t="s">
        <v>124</v>
      </c>
      <c r="D49" s="86">
        <f>SUM(D50:D53)</f>
        <v>0</v>
      </c>
      <c r="G49" s="101"/>
    </row>
    <row r="50" spans="1:7" ht="15">
      <c r="A50" s="115"/>
      <c r="B50" s="119" t="s">
        <v>125</v>
      </c>
      <c r="C50" s="120" t="s">
        <v>126</v>
      </c>
      <c r="D50" s="81"/>
      <c r="G50" s="101"/>
    </row>
    <row r="51" spans="1:7" ht="15">
      <c r="A51" s="115"/>
      <c r="B51" s="119" t="s">
        <v>127</v>
      </c>
      <c r="C51" s="120" t="s">
        <v>128</v>
      </c>
      <c r="D51" s="99"/>
      <c r="G51" s="101"/>
    </row>
    <row r="52" spans="1:7" s="100" customFormat="1" ht="14.25">
      <c r="A52" s="115"/>
      <c r="B52" s="119" t="s">
        <v>129</v>
      </c>
      <c r="C52" s="120" t="s">
        <v>130</v>
      </c>
      <c r="D52" s="99"/>
      <c r="F52" s="101"/>
      <c r="G52" s="101"/>
    </row>
    <row r="53" spans="1:4" ht="15">
      <c r="A53" s="115"/>
      <c r="B53" s="119" t="s">
        <v>267</v>
      </c>
      <c r="C53" s="120" t="s">
        <v>131</v>
      </c>
      <c r="D53" s="99"/>
    </row>
    <row r="54" spans="1:4" ht="9" customHeight="1">
      <c r="A54" s="115"/>
      <c r="B54" s="119"/>
      <c r="C54" s="121"/>
      <c r="D54" s="75"/>
    </row>
    <row r="55" spans="1:4" ht="15">
      <c r="A55" s="111" t="s">
        <v>2</v>
      </c>
      <c r="B55" s="115"/>
      <c r="C55" s="113" t="s">
        <v>132</v>
      </c>
      <c r="D55" s="75"/>
    </row>
    <row r="56" spans="1:4" ht="15">
      <c r="A56" s="122"/>
      <c r="B56" s="123" t="s">
        <v>133</v>
      </c>
      <c r="C56" s="124" t="s">
        <v>134</v>
      </c>
      <c r="D56" s="86">
        <f>'7 mell hiv feladat'!C39</f>
        <v>3000</v>
      </c>
    </row>
    <row r="57" spans="1:4" ht="15">
      <c r="A57" s="122"/>
      <c r="B57" s="123" t="s">
        <v>135</v>
      </c>
      <c r="C57" s="124" t="s">
        <v>136</v>
      </c>
      <c r="D57" s="78">
        <v>0</v>
      </c>
    </row>
    <row r="58" spans="1:4" ht="15">
      <c r="A58" s="122"/>
      <c r="B58" s="123" t="s">
        <v>137</v>
      </c>
      <c r="C58" s="124" t="s">
        <v>138</v>
      </c>
      <c r="D58" s="78">
        <f>SUM(D59:D61)</f>
        <v>1500</v>
      </c>
    </row>
    <row r="59" spans="1:4" ht="15">
      <c r="A59" s="115"/>
      <c r="B59" s="119" t="s">
        <v>139</v>
      </c>
      <c r="C59" s="125" t="s">
        <v>140</v>
      </c>
      <c r="D59" s="75"/>
    </row>
    <row r="60" spans="1:4" ht="15">
      <c r="A60" s="115"/>
      <c r="B60" s="119" t="s">
        <v>141</v>
      </c>
      <c r="C60" s="125" t="s">
        <v>142</v>
      </c>
      <c r="D60" s="81">
        <f>'7 mell hiv feladat'!C46</f>
        <v>1500</v>
      </c>
    </row>
    <row r="61" spans="1:4" ht="15">
      <c r="A61" s="115"/>
      <c r="B61" s="119" t="s">
        <v>268</v>
      </c>
      <c r="C61" s="125" t="s">
        <v>143</v>
      </c>
      <c r="D61" s="75"/>
    </row>
    <row r="62" spans="1:4" ht="9" customHeight="1">
      <c r="A62" s="115"/>
      <c r="B62" s="119"/>
      <c r="C62" s="125"/>
      <c r="D62" s="75"/>
    </row>
    <row r="63" spans="1:4" ht="15">
      <c r="A63" s="111" t="s">
        <v>12</v>
      </c>
      <c r="B63" s="126" t="s">
        <v>144</v>
      </c>
      <c r="C63" s="92" t="s">
        <v>145</v>
      </c>
      <c r="D63" s="78">
        <v>0</v>
      </c>
    </row>
    <row r="64" spans="1:4" ht="15">
      <c r="A64" s="433"/>
      <c r="B64" s="434"/>
      <c r="C64" s="108" t="s">
        <v>146</v>
      </c>
      <c r="D64" s="245">
        <f>D45+D46+D47+D48+D49+D56+D57+D58+D63</f>
        <v>260619</v>
      </c>
    </row>
  </sheetData>
  <sheetProtection/>
  <mergeCells count="5">
    <mergeCell ref="C1:D1"/>
    <mergeCell ref="A2:B2"/>
    <mergeCell ref="C2:C3"/>
    <mergeCell ref="A5:B5"/>
    <mergeCell ref="A64:B64"/>
  </mergeCells>
  <printOptions/>
  <pageMargins left="0.43" right="0.39" top="0.51" bottom="0.47" header="0.35" footer="0.36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40">
      <selection activeCell="D54" sqref="D54"/>
    </sheetView>
  </sheetViews>
  <sheetFormatPr defaultColWidth="10.28125" defaultRowHeight="12.75"/>
  <cols>
    <col min="1" max="1" width="11.421875" style="127" customWidth="1"/>
    <col min="2" max="2" width="11.28125" style="127" customWidth="1"/>
    <col min="3" max="3" width="53.140625" style="127" customWidth="1"/>
    <col min="4" max="4" width="17.421875" style="127" customWidth="1"/>
    <col min="5" max="5" width="5.7109375" style="127" customWidth="1"/>
    <col min="6" max="16384" width="10.28125" style="127" customWidth="1"/>
  </cols>
  <sheetData>
    <row r="1" spans="3:4" ht="12.75">
      <c r="C1" s="435" t="s">
        <v>345</v>
      </c>
      <c r="D1" s="435"/>
    </row>
    <row r="2" spans="1:4" ht="12.75">
      <c r="A2" s="436" t="s">
        <v>60</v>
      </c>
      <c r="B2" s="437"/>
      <c r="C2" s="128" t="s">
        <v>147</v>
      </c>
      <c r="D2" s="129"/>
    </row>
    <row r="3" spans="1:4" ht="15.75" customHeight="1">
      <c r="A3" s="130" t="s">
        <v>61</v>
      </c>
      <c r="B3" s="131"/>
      <c r="C3" s="132"/>
      <c r="D3" s="129" t="s">
        <v>148</v>
      </c>
    </row>
    <row r="4" spans="1:4" s="136" customFormat="1" ht="25.5">
      <c r="A4" s="133" t="s">
        <v>62</v>
      </c>
      <c r="B4" s="134" t="s">
        <v>63</v>
      </c>
      <c r="C4" s="135" t="s">
        <v>64</v>
      </c>
      <c r="D4" s="62" t="s">
        <v>295</v>
      </c>
    </row>
    <row r="5" spans="1:4" s="136" customFormat="1" ht="12.75">
      <c r="A5" s="438" t="s">
        <v>65</v>
      </c>
      <c r="B5" s="439"/>
      <c r="C5" s="135"/>
      <c r="D5" s="135"/>
    </row>
    <row r="6" spans="1:4" s="138" customFormat="1" ht="12.75">
      <c r="A6" s="137" t="s">
        <v>1</v>
      </c>
      <c r="B6" s="137" t="s">
        <v>2</v>
      </c>
      <c r="C6" s="137" t="s">
        <v>12</v>
      </c>
      <c r="D6" s="137" t="s">
        <v>13</v>
      </c>
    </row>
    <row r="7" spans="1:4" s="110" customFormat="1" ht="14.25">
      <c r="A7" s="69" t="s">
        <v>66</v>
      </c>
      <c r="B7" s="70"/>
      <c r="C7" s="71" t="s">
        <v>67</v>
      </c>
      <c r="D7" s="250"/>
    </row>
    <row r="8" spans="1:4" s="110" customFormat="1" ht="14.25">
      <c r="A8" s="70" t="s">
        <v>1</v>
      </c>
      <c r="B8" s="70"/>
      <c r="C8" s="71" t="s">
        <v>29</v>
      </c>
      <c r="D8" s="250"/>
    </row>
    <row r="9" spans="1:10" s="139" customFormat="1" ht="15">
      <c r="A9" s="76"/>
      <c r="B9" s="76" t="s">
        <v>68</v>
      </c>
      <c r="C9" s="77" t="s">
        <v>69</v>
      </c>
      <c r="D9" s="251">
        <f>D10+D14+D15+D16</f>
        <v>685836</v>
      </c>
      <c r="J9" s="304"/>
    </row>
    <row r="10" spans="1:4" s="139" customFormat="1" ht="15">
      <c r="A10" s="76"/>
      <c r="B10" s="79" t="s">
        <v>70</v>
      </c>
      <c r="C10" s="80" t="s">
        <v>71</v>
      </c>
      <c r="D10" s="252">
        <f>SUM(D11:D13)</f>
        <v>279400</v>
      </c>
    </row>
    <row r="11" spans="1:4" s="139" customFormat="1" ht="16.5" customHeight="1">
      <c r="A11" s="76"/>
      <c r="B11" s="88" t="s">
        <v>149</v>
      </c>
      <c r="C11" s="140" t="s">
        <v>150</v>
      </c>
      <c r="D11" s="246">
        <f>'6 mell önk feladat'!C10</f>
        <v>279400</v>
      </c>
    </row>
    <row r="12" spans="1:4" s="139" customFormat="1" ht="26.25">
      <c r="A12" s="76"/>
      <c r="B12" s="88" t="s">
        <v>192</v>
      </c>
      <c r="C12" s="140" t="s">
        <v>261</v>
      </c>
      <c r="D12" s="246"/>
    </row>
    <row r="13" spans="1:4" s="139" customFormat="1" ht="13.5">
      <c r="A13" s="76"/>
      <c r="B13" s="88" t="s">
        <v>151</v>
      </c>
      <c r="C13" s="140" t="s">
        <v>262</v>
      </c>
      <c r="D13" s="246"/>
    </row>
    <row r="14" spans="1:4" s="139" customFormat="1" ht="15">
      <c r="A14" s="76"/>
      <c r="B14" s="79" t="s">
        <v>72</v>
      </c>
      <c r="C14" s="80" t="s">
        <v>73</v>
      </c>
      <c r="D14" s="251"/>
    </row>
    <row r="15" spans="1:4" s="139" customFormat="1" ht="15">
      <c r="A15" s="76"/>
      <c r="B15" s="82" t="s">
        <v>74</v>
      </c>
      <c r="C15" s="80" t="s">
        <v>75</v>
      </c>
      <c r="D15" s="253"/>
    </row>
    <row r="16" spans="1:4" s="139" customFormat="1" ht="15">
      <c r="A16" s="76"/>
      <c r="B16" s="82" t="s">
        <v>76</v>
      </c>
      <c r="C16" s="80" t="s">
        <v>77</v>
      </c>
      <c r="D16" s="252">
        <f>'6 mell önk feladat'!C11+'6 mell önk feladat'!C12+'6 mell önk feladat'!C13+'6 mell önk feladat'!C14+'6 mell önk feladat'!C18+'6 mell önk feladat'!C17+'6 mell önk feladat'!C16+'6 mell önk feladat'!C15</f>
        <v>406436</v>
      </c>
    </row>
    <row r="17" spans="1:4" s="139" customFormat="1" ht="15">
      <c r="A17" s="76"/>
      <c r="B17" s="76" t="s">
        <v>78</v>
      </c>
      <c r="C17" s="77" t="s">
        <v>28</v>
      </c>
      <c r="D17" s="251">
        <f>'6 mell önk feladat'!C19</f>
        <v>0</v>
      </c>
    </row>
    <row r="18" spans="1:4" s="120" customFormat="1" ht="15">
      <c r="A18" s="83"/>
      <c r="B18" s="76" t="s">
        <v>79</v>
      </c>
      <c r="C18" s="77" t="s">
        <v>29</v>
      </c>
      <c r="D18" s="251">
        <f>SUM(D19:D22)</f>
        <v>31433</v>
      </c>
    </row>
    <row r="19" spans="1:4" s="120" customFormat="1" ht="15">
      <c r="A19" s="83"/>
      <c r="B19" s="83" t="s">
        <v>80</v>
      </c>
      <c r="C19" s="80" t="s">
        <v>269</v>
      </c>
      <c r="D19" s="252"/>
    </row>
    <row r="20" spans="1:4" s="120" customFormat="1" ht="15">
      <c r="A20" s="83"/>
      <c r="B20" s="84" t="s">
        <v>81</v>
      </c>
      <c r="C20" s="85" t="s">
        <v>82</v>
      </c>
      <c r="D20" s="252">
        <f>'6 mell önk feladat'!C20</f>
        <v>31433</v>
      </c>
    </row>
    <row r="21" spans="1:4" s="120" customFormat="1" ht="15">
      <c r="A21" s="83"/>
      <c r="B21" s="83" t="s">
        <v>193</v>
      </c>
      <c r="C21" s="85" t="s">
        <v>84</v>
      </c>
      <c r="D21" s="252"/>
    </row>
    <row r="22" spans="1:4" s="120" customFormat="1" ht="15">
      <c r="A22" s="87"/>
      <c r="B22" s="83" t="s">
        <v>263</v>
      </c>
      <c r="C22" s="80" t="s">
        <v>85</v>
      </c>
      <c r="D22" s="253"/>
    </row>
    <row r="23" spans="1:4" s="120" customFormat="1" ht="15">
      <c r="A23" s="87"/>
      <c r="B23" s="76" t="s">
        <v>86</v>
      </c>
      <c r="C23" s="77" t="s">
        <v>30</v>
      </c>
      <c r="D23" s="251">
        <f>SUM(D24:D25)</f>
        <v>0</v>
      </c>
    </row>
    <row r="24" spans="1:4" s="120" customFormat="1" ht="14.25" customHeight="1">
      <c r="A24" s="87"/>
      <c r="B24" s="82" t="s">
        <v>258</v>
      </c>
      <c r="C24" s="80" t="s">
        <v>260</v>
      </c>
      <c r="D24" s="253">
        <v>0</v>
      </c>
    </row>
    <row r="25" spans="1:4" s="120" customFormat="1" ht="15">
      <c r="A25" s="87"/>
      <c r="B25" s="82" t="s">
        <v>259</v>
      </c>
      <c r="C25" s="80" t="s">
        <v>88</v>
      </c>
      <c r="D25" s="253">
        <v>0</v>
      </c>
    </row>
    <row r="26" spans="1:4" s="120" customFormat="1" ht="8.25" customHeight="1">
      <c r="A26" s="87"/>
      <c r="B26" s="82"/>
      <c r="C26" s="80"/>
      <c r="D26" s="253"/>
    </row>
    <row r="27" spans="1:4" s="121" customFormat="1" ht="15">
      <c r="A27" s="87" t="s">
        <v>2</v>
      </c>
      <c r="B27" s="91"/>
      <c r="C27" s="92" t="s">
        <v>32</v>
      </c>
      <c r="D27" s="252"/>
    </row>
    <row r="28" spans="1:4" s="120" customFormat="1" ht="15">
      <c r="A28" s="88"/>
      <c r="B28" s="93" t="s">
        <v>89</v>
      </c>
      <c r="C28" s="94" t="s">
        <v>90</v>
      </c>
      <c r="D28" s="251">
        <f>'6 mell önk feladat'!C22</f>
        <v>27276</v>
      </c>
    </row>
    <row r="29" spans="1:4" s="120" customFormat="1" ht="15">
      <c r="A29" s="88"/>
      <c r="B29" s="95" t="s">
        <v>91</v>
      </c>
      <c r="C29" s="85" t="s">
        <v>92</v>
      </c>
      <c r="D29" s="247"/>
    </row>
    <row r="30" spans="1:4" s="120" customFormat="1" ht="15">
      <c r="A30" s="88"/>
      <c r="B30" s="84" t="s">
        <v>270</v>
      </c>
      <c r="C30" s="85" t="s">
        <v>93</v>
      </c>
      <c r="D30" s="248"/>
    </row>
    <row r="31" spans="1:4" s="120" customFormat="1" ht="15">
      <c r="A31" s="76"/>
      <c r="B31" s="84" t="s">
        <v>94</v>
      </c>
      <c r="C31" s="85" t="s">
        <v>95</v>
      </c>
      <c r="D31" s="252">
        <f>'6 mell önk feladat'!C22</f>
        <v>27276</v>
      </c>
    </row>
    <row r="32" spans="1:4" s="120" customFormat="1" ht="15">
      <c r="A32" s="76"/>
      <c r="B32" s="76" t="s">
        <v>96</v>
      </c>
      <c r="C32" s="77" t="s">
        <v>32</v>
      </c>
      <c r="D32" s="251">
        <f>SUM(D33:D35)</f>
        <v>2000</v>
      </c>
    </row>
    <row r="33" spans="1:4" s="120" customFormat="1" ht="15">
      <c r="A33" s="82"/>
      <c r="B33" s="82" t="s">
        <v>97</v>
      </c>
      <c r="C33" s="80" t="s">
        <v>98</v>
      </c>
      <c r="D33" s="248">
        <v>0</v>
      </c>
    </row>
    <row r="34" spans="1:4" s="120" customFormat="1" ht="15">
      <c r="A34" s="82"/>
      <c r="B34" s="82" t="s">
        <v>99</v>
      </c>
      <c r="C34" s="80" t="s">
        <v>100</v>
      </c>
      <c r="D34" s="248">
        <v>0</v>
      </c>
    </row>
    <row r="35" spans="1:10" ht="15">
      <c r="A35" s="87"/>
      <c r="B35" s="82" t="s">
        <v>101</v>
      </c>
      <c r="C35" s="80" t="s">
        <v>102</v>
      </c>
      <c r="D35" s="248">
        <f>'6 mell önk feladat'!C27</f>
        <v>2000</v>
      </c>
      <c r="J35" s="268"/>
    </row>
    <row r="36" spans="1:4" ht="15">
      <c r="A36" s="102"/>
      <c r="B36" s="76" t="s">
        <v>103</v>
      </c>
      <c r="C36" s="103" t="s">
        <v>34</v>
      </c>
      <c r="D36" s="247">
        <f>'6 mell önk feladat'!C29</f>
        <v>0</v>
      </c>
    </row>
    <row r="37" spans="1:4" ht="26.25">
      <c r="A37" s="102"/>
      <c r="B37" s="82" t="s">
        <v>264</v>
      </c>
      <c r="C37" s="104" t="s">
        <v>265</v>
      </c>
      <c r="D37" s="249"/>
    </row>
    <row r="38" spans="1:4" ht="15">
      <c r="A38" s="102"/>
      <c r="B38" s="82" t="s">
        <v>266</v>
      </c>
      <c r="C38" s="104" t="s">
        <v>105</v>
      </c>
      <c r="D38" s="247"/>
    </row>
    <row r="39" spans="1:4" ht="8.25" customHeight="1">
      <c r="A39" s="102"/>
      <c r="B39" s="82"/>
      <c r="C39" s="104"/>
      <c r="D39" s="247"/>
    </row>
    <row r="40" spans="1:4" ht="15">
      <c r="A40" s="87" t="s">
        <v>12</v>
      </c>
      <c r="B40" s="76" t="s">
        <v>106</v>
      </c>
      <c r="C40" s="103" t="s">
        <v>107</v>
      </c>
      <c r="D40" s="247">
        <f>D41</f>
        <v>288265</v>
      </c>
    </row>
    <row r="41" spans="1:4" ht="15">
      <c r="A41" s="102"/>
      <c r="B41" s="82" t="s">
        <v>108</v>
      </c>
      <c r="C41" s="104" t="s">
        <v>109</v>
      </c>
      <c r="D41" s="248">
        <f>'6 mell önk feladat'!C30</f>
        <v>288265</v>
      </c>
    </row>
    <row r="42" spans="1:4" ht="13.5">
      <c r="A42" s="102"/>
      <c r="B42" s="76"/>
      <c r="C42" s="106" t="s">
        <v>110</v>
      </c>
      <c r="D42" s="255">
        <f>'6 mell önk feladat'!C31</f>
        <v>258623</v>
      </c>
    </row>
    <row r="43" spans="1:4" ht="15">
      <c r="A43" s="102"/>
      <c r="B43" s="76"/>
      <c r="C43" s="106" t="s">
        <v>111</v>
      </c>
      <c r="D43" s="249">
        <v>29642</v>
      </c>
    </row>
    <row r="44" spans="1:4" s="110" customFormat="1" ht="14.25">
      <c r="A44" s="107"/>
      <c r="B44" s="107"/>
      <c r="C44" s="108" t="s">
        <v>114</v>
      </c>
      <c r="D44" s="254">
        <f>D9+D17+D18+D23+D28+D32+D36+D40</f>
        <v>1034810</v>
      </c>
    </row>
    <row r="45" spans="1:4" s="110" customFormat="1" ht="15">
      <c r="A45" s="109" t="s">
        <v>115</v>
      </c>
      <c r="B45" s="109"/>
      <c r="C45" s="110" t="s">
        <v>116</v>
      </c>
      <c r="D45" s="251"/>
    </row>
    <row r="46" spans="1:4" s="139" customFormat="1" ht="15">
      <c r="A46" s="111" t="s">
        <v>1</v>
      </c>
      <c r="B46" s="112"/>
      <c r="C46" s="113" t="s">
        <v>117</v>
      </c>
      <c r="D46" s="253"/>
    </row>
    <row r="47" spans="1:10" s="120" customFormat="1" ht="15">
      <c r="A47" s="115"/>
      <c r="B47" s="116" t="s">
        <v>118</v>
      </c>
      <c r="C47" s="117" t="s">
        <v>16</v>
      </c>
      <c r="D47" s="251">
        <f>'6 mell önk feladat'!C37+117113+19414</f>
        <v>234848</v>
      </c>
      <c r="J47" s="141"/>
    </row>
    <row r="48" spans="1:5" s="120" customFormat="1" ht="15">
      <c r="A48" s="115"/>
      <c r="B48" s="116" t="s">
        <v>119</v>
      </c>
      <c r="C48" s="117" t="s">
        <v>17</v>
      </c>
      <c r="D48" s="251">
        <f>'6 mell önk feladat'!C38+15178+3786</f>
        <v>37963</v>
      </c>
      <c r="E48" s="141"/>
    </row>
    <row r="49" spans="1:11" s="120" customFormat="1" ht="15">
      <c r="A49" s="115"/>
      <c r="B49" s="116" t="s">
        <v>120</v>
      </c>
      <c r="C49" s="117" t="s">
        <v>54</v>
      </c>
      <c r="D49" s="251">
        <v>289679</v>
      </c>
      <c r="J49" s="141"/>
      <c r="K49" s="142"/>
    </row>
    <row r="50" spans="1:4" s="139" customFormat="1" ht="15">
      <c r="A50" s="112"/>
      <c r="B50" s="116" t="s">
        <v>121</v>
      </c>
      <c r="C50" s="117" t="s">
        <v>122</v>
      </c>
      <c r="D50" s="251">
        <v>0</v>
      </c>
    </row>
    <row r="51" spans="1:4" s="120" customFormat="1" ht="15">
      <c r="A51" s="115"/>
      <c r="B51" s="118" t="s">
        <v>123</v>
      </c>
      <c r="C51" s="117" t="s">
        <v>124</v>
      </c>
      <c r="D51" s="251">
        <f>SUM(D52:D57)</f>
        <v>211681</v>
      </c>
    </row>
    <row r="52" spans="1:4" s="120" customFormat="1" ht="15">
      <c r="A52" s="115"/>
      <c r="B52" s="119" t="s">
        <v>125</v>
      </c>
      <c r="C52" s="120" t="s">
        <v>126</v>
      </c>
      <c r="D52" s="252">
        <f>'6 mell önk feladat'!C47</f>
        <v>3335</v>
      </c>
    </row>
    <row r="53" spans="1:4" s="120" customFormat="1" ht="15">
      <c r="A53" s="115"/>
      <c r="B53" s="119" t="s">
        <v>127</v>
      </c>
      <c r="C53" s="120" t="s">
        <v>128</v>
      </c>
      <c r="D53" s="252">
        <v>0</v>
      </c>
    </row>
    <row r="54" spans="1:4" s="120" customFormat="1" ht="15">
      <c r="A54" s="115"/>
      <c r="B54" s="119" t="s">
        <v>129</v>
      </c>
      <c r="C54" s="120" t="s">
        <v>130</v>
      </c>
      <c r="D54" s="252">
        <v>22483</v>
      </c>
    </row>
    <row r="55" spans="1:4" s="120" customFormat="1" ht="15">
      <c r="A55" s="115"/>
      <c r="B55" s="119" t="s">
        <v>251</v>
      </c>
      <c r="C55" s="120" t="s">
        <v>252</v>
      </c>
      <c r="D55" s="252">
        <v>0</v>
      </c>
    </row>
    <row r="56" spans="1:4" s="120" customFormat="1" ht="15">
      <c r="A56" s="115"/>
      <c r="B56" s="119" t="s">
        <v>267</v>
      </c>
      <c r="C56" s="120" t="s">
        <v>131</v>
      </c>
      <c r="D56" s="252">
        <v>2875</v>
      </c>
    </row>
    <row r="57" spans="1:4" s="120" customFormat="1" ht="15">
      <c r="A57" s="115"/>
      <c r="B57" s="119" t="s">
        <v>257</v>
      </c>
      <c r="C57" s="120" t="s">
        <v>3</v>
      </c>
      <c r="D57" s="252">
        <f>SUM(D58:D59)</f>
        <v>182988</v>
      </c>
    </row>
    <row r="58" spans="1:4" s="120" customFormat="1" ht="12.75">
      <c r="A58" s="115"/>
      <c r="B58" s="119"/>
      <c r="C58" s="121" t="s">
        <v>152</v>
      </c>
      <c r="D58" s="246">
        <f>'6 mell önk feladat'!C77</f>
        <v>3828</v>
      </c>
    </row>
    <row r="59" spans="1:4" s="120" customFormat="1" ht="15">
      <c r="A59" s="115"/>
      <c r="B59" s="119"/>
      <c r="C59" s="121" t="s">
        <v>153</v>
      </c>
      <c r="D59" s="253">
        <f>'6 mell önk feladat'!C78</f>
        <v>179160</v>
      </c>
    </row>
    <row r="60" spans="1:4" s="120" customFormat="1" ht="9.75" customHeight="1">
      <c r="A60" s="115"/>
      <c r="B60" s="119"/>
      <c r="C60" s="121"/>
      <c r="D60" s="252"/>
    </row>
    <row r="61" spans="1:4" s="120" customFormat="1" ht="15">
      <c r="A61" s="111" t="s">
        <v>2</v>
      </c>
      <c r="B61" s="115"/>
      <c r="C61" s="113" t="s">
        <v>132</v>
      </c>
      <c r="D61" s="252"/>
    </row>
    <row r="62" spans="1:10" s="121" customFormat="1" ht="15">
      <c r="A62" s="122"/>
      <c r="B62" s="123" t="s">
        <v>133</v>
      </c>
      <c r="C62" s="124" t="s">
        <v>134</v>
      </c>
      <c r="D62" s="251">
        <v>51455</v>
      </c>
      <c r="F62" s="143"/>
      <c r="J62" s="143"/>
    </row>
    <row r="63" spans="1:4" s="121" customFormat="1" ht="15">
      <c r="A63" s="122"/>
      <c r="B63" s="123" t="s">
        <v>135</v>
      </c>
      <c r="C63" s="124" t="s">
        <v>136</v>
      </c>
      <c r="D63" s="251">
        <f>'6 mell önk feladat'!C70</f>
        <v>4463</v>
      </c>
    </row>
    <row r="64" spans="1:10" s="121" customFormat="1" ht="15">
      <c r="A64" s="122"/>
      <c r="B64" s="123" t="s">
        <v>137</v>
      </c>
      <c r="C64" s="124" t="s">
        <v>138</v>
      </c>
      <c r="D64" s="251">
        <f>SUM(D65:D67)</f>
        <v>0</v>
      </c>
      <c r="J64" s="143"/>
    </row>
    <row r="65" spans="1:4" s="120" customFormat="1" ht="15">
      <c r="A65" s="115"/>
      <c r="B65" s="119" t="s">
        <v>139</v>
      </c>
      <c r="C65" s="125" t="s">
        <v>140</v>
      </c>
      <c r="D65" s="252"/>
    </row>
    <row r="66" spans="1:4" s="120" customFormat="1" ht="15">
      <c r="A66" s="115"/>
      <c r="B66" s="119" t="s">
        <v>141</v>
      </c>
      <c r="C66" s="125" t="s">
        <v>142</v>
      </c>
      <c r="D66" s="252"/>
    </row>
    <row r="67" spans="1:4" s="120" customFormat="1" ht="15">
      <c r="A67" s="115"/>
      <c r="B67" s="119" t="s">
        <v>268</v>
      </c>
      <c r="C67" s="125" t="s">
        <v>143</v>
      </c>
      <c r="D67" s="252">
        <v>0</v>
      </c>
    </row>
    <row r="68" spans="1:4" s="120" customFormat="1" ht="9" customHeight="1">
      <c r="A68" s="115"/>
      <c r="B68" s="119"/>
      <c r="C68" s="125"/>
      <c r="D68" s="252"/>
    </row>
    <row r="69" spans="1:4" s="120" customFormat="1" ht="15">
      <c r="A69" s="111" t="s">
        <v>12</v>
      </c>
      <c r="B69" s="118" t="s">
        <v>144</v>
      </c>
      <c r="C69" s="124" t="s">
        <v>145</v>
      </c>
      <c r="D69" s="251">
        <f>SUM(D70:D70)</f>
        <v>204721</v>
      </c>
    </row>
    <row r="70" spans="1:4" s="120" customFormat="1" ht="15">
      <c r="A70" s="115"/>
      <c r="B70" s="119" t="s">
        <v>154</v>
      </c>
      <c r="C70" s="125" t="s">
        <v>155</v>
      </c>
      <c r="D70" s="252">
        <f>'6 mell önk feladat'!C79</f>
        <v>204721</v>
      </c>
    </row>
    <row r="71" spans="1:5" s="110" customFormat="1" ht="14.25">
      <c r="A71" s="433"/>
      <c r="B71" s="434"/>
      <c r="C71" s="144" t="s">
        <v>146</v>
      </c>
      <c r="D71" s="254">
        <f>D47+D48+D49+D51+D62+D63+D64+D69</f>
        <v>1034810</v>
      </c>
      <c r="E71" s="145"/>
    </row>
    <row r="72" spans="1:5" s="110" customFormat="1" ht="12.75">
      <c r="A72" s="146"/>
      <c r="B72" s="147"/>
      <c r="C72" s="148"/>
      <c r="D72" s="149"/>
      <c r="E72" s="145"/>
    </row>
    <row r="73" spans="1:5" s="110" customFormat="1" ht="12.75">
      <c r="A73" s="150"/>
      <c r="B73" s="150"/>
      <c r="C73" s="150"/>
      <c r="D73" s="151"/>
      <c r="E73" s="145"/>
    </row>
    <row r="74" spans="1:5" s="110" customFormat="1" ht="12.75">
      <c r="A74" s="150"/>
      <c r="B74" s="150"/>
      <c r="C74" s="150"/>
      <c r="D74" s="150"/>
      <c r="E74" s="145"/>
    </row>
    <row r="75" spans="1:4" ht="15.75">
      <c r="A75" s="152"/>
      <c r="D75" s="145"/>
    </row>
    <row r="76" ht="13.5" customHeight="1"/>
    <row r="77" ht="13.5" customHeight="1"/>
    <row r="84" ht="12.75">
      <c r="C84" s="153"/>
    </row>
    <row r="85" ht="12.75">
      <c r="C85" s="153"/>
    </row>
    <row r="86" ht="12.75">
      <c r="C86" s="153"/>
    </row>
    <row r="87" ht="12.75">
      <c r="C87" s="153"/>
    </row>
  </sheetData>
  <sheetProtection/>
  <mergeCells count="4">
    <mergeCell ref="C1:D1"/>
    <mergeCell ref="A2:B2"/>
    <mergeCell ref="A5:B5"/>
    <mergeCell ref="A71:B71"/>
  </mergeCells>
  <printOptions/>
  <pageMargins left="0.35" right="0.7" top="0.44" bottom="0.41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.57421875" style="190" customWidth="1"/>
    <col min="2" max="2" width="66.7109375" style="191" customWidth="1"/>
    <col min="3" max="3" width="12.28125" style="157" customWidth="1"/>
    <col min="4" max="4" width="5.00390625" style="190" customWidth="1"/>
    <col min="5" max="5" width="53.28125" style="191" customWidth="1"/>
    <col min="6" max="6" width="13.140625" style="157" customWidth="1"/>
    <col min="7" max="7" width="11.7109375" style="157" customWidth="1"/>
    <col min="8" max="8" width="9.140625" style="157" customWidth="1"/>
    <col min="9" max="9" width="10.57421875" style="157" customWidth="1"/>
    <col min="10" max="16384" width="9.140625" style="157" customWidth="1"/>
  </cols>
  <sheetData>
    <row r="1" spans="1:6" s="155" customFormat="1" ht="12.75">
      <c r="A1" s="154"/>
      <c r="B1" s="85"/>
      <c r="D1" s="154"/>
      <c r="E1" s="452" t="s">
        <v>344</v>
      </c>
      <c r="F1" s="452"/>
    </row>
    <row r="2" spans="1:6" ht="15">
      <c r="A2" s="453" t="s">
        <v>297</v>
      </c>
      <c r="B2" s="453"/>
      <c r="C2" s="453"/>
      <c r="D2" s="453"/>
      <c r="E2" s="453"/>
      <c r="F2" s="453"/>
    </row>
    <row r="3" spans="1:6" s="155" customFormat="1" ht="12.75">
      <c r="A3" s="154"/>
      <c r="B3" s="454" t="s">
        <v>156</v>
      </c>
      <c r="C3" s="454"/>
      <c r="D3" s="454"/>
      <c r="E3" s="454"/>
      <c r="F3" s="156" t="s">
        <v>157</v>
      </c>
    </row>
    <row r="4" spans="1:6" s="158" customFormat="1" ht="12.75" customHeight="1">
      <c r="A4" s="440" t="s">
        <v>158</v>
      </c>
      <c r="B4" s="441"/>
      <c r="C4" s="455" t="s">
        <v>295</v>
      </c>
      <c r="D4" s="440" t="s">
        <v>159</v>
      </c>
      <c r="E4" s="441"/>
      <c r="F4" s="444" t="s">
        <v>295</v>
      </c>
    </row>
    <row r="5" spans="1:6" s="158" customFormat="1" ht="12.75">
      <c r="A5" s="442"/>
      <c r="B5" s="443"/>
      <c r="C5" s="456"/>
      <c r="D5" s="442"/>
      <c r="E5" s="443"/>
      <c r="F5" s="445"/>
    </row>
    <row r="6" spans="1:6" ht="15">
      <c r="A6" s="159" t="s">
        <v>1</v>
      </c>
      <c r="B6" s="160" t="s">
        <v>90</v>
      </c>
      <c r="C6" s="161">
        <f>SUM(C7:C9)</f>
        <v>27276</v>
      </c>
      <c r="D6" s="162" t="s">
        <v>1</v>
      </c>
      <c r="E6" s="160" t="s">
        <v>134</v>
      </c>
      <c r="F6" s="161">
        <f>'4 mell önk cimrend'!D62+'5 mell hiv cimrend'!D56</f>
        <v>54455</v>
      </c>
    </row>
    <row r="7" spans="1:6" ht="15">
      <c r="A7" s="163"/>
      <c r="B7" s="164" t="s">
        <v>92</v>
      </c>
      <c r="C7" s="171"/>
      <c r="D7" s="162"/>
      <c r="E7" s="165"/>
      <c r="F7" s="166"/>
    </row>
    <row r="8" spans="1:6" ht="15">
      <c r="A8" s="163"/>
      <c r="B8" s="167" t="s">
        <v>93</v>
      </c>
      <c r="C8" s="171"/>
      <c r="D8" s="162" t="s">
        <v>2</v>
      </c>
      <c r="E8" s="160" t="s">
        <v>136</v>
      </c>
      <c r="F8" s="161">
        <f>'4 mell önk cimrend'!D63+'5 mell hiv cimrend'!D57</f>
        <v>4463</v>
      </c>
    </row>
    <row r="9" spans="1:6" ht="15">
      <c r="A9" s="159"/>
      <c r="B9" s="168" t="s">
        <v>160</v>
      </c>
      <c r="C9" s="171">
        <f>'4 mell önk cimrend'!D31</f>
        <v>27276</v>
      </c>
      <c r="D9" s="169"/>
      <c r="E9" s="165"/>
      <c r="F9" s="161"/>
    </row>
    <row r="10" spans="1:6" s="170" customFormat="1" ht="14.25">
      <c r="A10" s="159"/>
      <c r="B10" s="160"/>
      <c r="C10" s="161"/>
      <c r="D10" s="162" t="s">
        <v>12</v>
      </c>
      <c r="E10" s="160" t="s">
        <v>138</v>
      </c>
      <c r="F10" s="161">
        <f>SUM(F11:F13)</f>
        <v>1500</v>
      </c>
    </row>
    <row r="11" spans="1:6" s="170" customFormat="1" ht="30">
      <c r="A11" s="159" t="s">
        <v>2</v>
      </c>
      <c r="B11" s="160" t="s">
        <v>32</v>
      </c>
      <c r="C11" s="161">
        <f>SUM(C12:C14)</f>
        <v>2000</v>
      </c>
      <c r="D11" s="162"/>
      <c r="E11" s="167" t="s">
        <v>161</v>
      </c>
      <c r="F11" s="171">
        <f>'4 mell önk cimrend'!D65+'5 mell hiv cimrend'!D59</f>
        <v>0</v>
      </c>
    </row>
    <row r="12" spans="1:6" ht="15">
      <c r="A12" s="163"/>
      <c r="B12" s="167" t="s">
        <v>98</v>
      </c>
      <c r="C12" s="171"/>
      <c r="D12" s="169"/>
      <c r="E12" s="167" t="s">
        <v>288</v>
      </c>
      <c r="F12" s="171">
        <f>'4 mell önk cimrend'!D66+'5 mell hiv cimrend'!D60</f>
        <v>1500</v>
      </c>
    </row>
    <row r="13" spans="1:6" ht="30">
      <c r="A13" s="163"/>
      <c r="B13" s="167" t="s">
        <v>100</v>
      </c>
      <c r="C13" s="171">
        <f>'5 mell hiv cimrend'!D31+'4 mell önk cimrend'!D34</f>
        <v>0</v>
      </c>
      <c r="D13" s="169"/>
      <c r="E13" s="167" t="s">
        <v>162</v>
      </c>
      <c r="F13" s="171">
        <f>'4 mell önk cimrend'!D67+'5 mell hiv cimrend'!D61</f>
        <v>0</v>
      </c>
    </row>
    <row r="14" spans="1:6" ht="15">
      <c r="A14" s="163"/>
      <c r="B14" s="167" t="s">
        <v>102</v>
      </c>
      <c r="C14" s="171">
        <f>'5 mell hiv cimrend'!D32+'4 mell önk cimrend'!D35</f>
        <v>2000</v>
      </c>
      <c r="D14" s="169"/>
      <c r="E14" s="167" t="s">
        <v>163</v>
      </c>
      <c r="F14" s="171"/>
    </row>
    <row r="15" spans="1:6" ht="15">
      <c r="A15" s="159"/>
      <c r="B15" s="160"/>
      <c r="C15" s="171"/>
      <c r="D15" s="162"/>
      <c r="E15" s="160"/>
      <c r="F15" s="161"/>
    </row>
    <row r="16" spans="1:6" ht="15">
      <c r="A16" s="159" t="s">
        <v>12</v>
      </c>
      <c r="B16" s="172" t="s">
        <v>34</v>
      </c>
      <c r="C16" s="161">
        <f>SUM(C17:C18)</f>
        <v>1500</v>
      </c>
      <c r="D16" s="162"/>
      <c r="E16" s="167"/>
      <c r="F16" s="171"/>
    </row>
    <row r="17" spans="1:6" ht="15">
      <c r="A17" s="163"/>
      <c r="B17" s="167" t="s">
        <v>104</v>
      </c>
      <c r="C17" s="171">
        <f>'5 mell hiv cimrend'!D34+'4 mell önk cimrend'!D37</f>
        <v>1500</v>
      </c>
      <c r="D17" s="169"/>
      <c r="E17" s="167"/>
      <c r="F17" s="171"/>
    </row>
    <row r="18" spans="1:6" s="170" customFormat="1" ht="15">
      <c r="A18" s="159"/>
      <c r="B18" s="164" t="s">
        <v>105</v>
      </c>
      <c r="C18" s="171">
        <f>'5 mell hiv cimrend'!D35+'4 mell önk cimrend'!D38</f>
        <v>0</v>
      </c>
      <c r="D18" s="162"/>
      <c r="E18" s="174"/>
      <c r="F18" s="161"/>
    </row>
    <row r="19" spans="1:6" s="170" customFormat="1" ht="15">
      <c r="A19" s="159"/>
      <c r="B19" s="172"/>
      <c r="C19" s="161"/>
      <c r="D19" s="162"/>
      <c r="E19" s="175"/>
      <c r="F19" s="161"/>
    </row>
    <row r="20" spans="1:6" s="170" customFormat="1" ht="14.25">
      <c r="A20" s="446" t="s">
        <v>164</v>
      </c>
      <c r="B20" s="447"/>
      <c r="C20" s="176">
        <f>C6+C11+C16</f>
        <v>30776</v>
      </c>
      <c r="D20" s="446" t="s">
        <v>165</v>
      </c>
      <c r="E20" s="447"/>
      <c r="F20" s="176">
        <f>F6+F8+F10+F15</f>
        <v>60418</v>
      </c>
    </row>
    <row r="21" spans="1:6" ht="15">
      <c r="A21" s="163"/>
      <c r="B21" s="165"/>
      <c r="C21" s="177"/>
      <c r="D21" s="178"/>
      <c r="E21" s="165"/>
      <c r="F21" s="179"/>
    </row>
    <row r="22" spans="1:6" ht="15">
      <c r="A22" s="448" t="s">
        <v>166</v>
      </c>
      <c r="B22" s="449"/>
      <c r="C22" s="176">
        <f>F28-C20</f>
        <v>29642</v>
      </c>
      <c r="D22" s="162" t="s">
        <v>13</v>
      </c>
      <c r="E22" s="174" t="s">
        <v>145</v>
      </c>
      <c r="F22" s="161">
        <f>SUM(F23)</f>
        <v>0</v>
      </c>
    </row>
    <row r="23" spans="1:6" ht="15">
      <c r="A23" s="182" t="s">
        <v>13</v>
      </c>
      <c r="B23" s="183" t="s">
        <v>107</v>
      </c>
      <c r="C23" s="161">
        <f>SUM(C24)</f>
        <v>29642</v>
      </c>
      <c r="D23" s="162"/>
      <c r="E23" s="175"/>
      <c r="F23" s="171"/>
    </row>
    <row r="24" spans="1:6" ht="15">
      <c r="A24" s="159"/>
      <c r="B24" s="164" t="s">
        <v>109</v>
      </c>
      <c r="C24" s="256">
        <f>SUM(C25:C26)</f>
        <v>29642</v>
      </c>
      <c r="D24" s="183"/>
      <c r="E24" s="183"/>
      <c r="F24" s="161"/>
    </row>
    <row r="25" spans="1:6" ht="15">
      <c r="A25" s="182"/>
      <c r="B25" s="184" t="s">
        <v>167</v>
      </c>
      <c r="C25" s="171">
        <v>0</v>
      </c>
      <c r="D25" s="183"/>
      <c r="E25" s="183"/>
      <c r="F25" s="161"/>
    </row>
    <row r="26" spans="1:6" ht="15">
      <c r="A26" s="182"/>
      <c r="B26" s="184" t="s">
        <v>168</v>
      </c>
      <c r="C26" s="171">
        <v>29642</v>
      </c>
      <c r="D26" s="183"/>
      <c r="E26" s="183"/>
      <c r="F26" s="161"/>
    </row>
    <row r="27" spans="1:6" ht="15">
      <c r="A27" s="182"/>
      <c r="B27" s="183"/>
      <c r="C27" s="161"/>
      <c r="D27" s="183"/>
      <c r="E27" s="183"/>
      <c r="F27" s="185"/>
    </row>
    <row r="28" spans="1:8" s="188" customFormat="1" ht="21.75" customHeight="1">
      <c r="A28" s="450" t="s">
        <v>169</v>
      </c>
      <c r="B28" s="451"/>
      <c r="C28" s="186">
        <f>SUM(C20+C23)</f>
        <v>60418</v>
      </c>
      <c r="D28" s="450" t="s">
        <v>170</v>
      </c>
      <c r="E28" s="451"/>
      <c r="F28" s="186">
        <f>F20+F22</f>
        <v>60418</v>
      </c>
      <c r="G28" s="187"/>
      <c r="H28" s="187"/>
    </row>
    <row r="29" spans="1:5" s="189" customFormat="1" ht="27.75" customHeight="1">
      <c r="A29" s="169"/>
      <c r="B29" s="165"/>
      <c r="D29" s="169"/>
      <c r="E29" s="165"/>
    </row>
    <row r="30" ht="15">
      <c r="F30" s="192"/>
    </row>
    <row r="33" spans="3:9" ht="15">
      <c r="C33" s="192"/>
      <c r="D33" s="192"/>
      <c r="E33" s="192"/>
      <c r="F33" s="192"/>
      <c r="I33" s="187"/>
    </row>
    <row r="36" spans="3:6" ht="15">
      <c r="C36" s="192"/>
      <c r="F36" s="192"/>
    </row>
    <row r="38" ht="15">
      <c r="F38" s="192"/>
    </row>
    <row r="40" ht="15">
      <c r="C40" s="192"/>
    </row>
  </sheetData>
  <sheetProtection/>
  <mergeCells count="12">
    <mergeCell ref="E1:F1"/>
    <mergeCell ref="A2:F2"/>
    <mergeCell ref="B3:E3"/>
    <mergeCell ref="A4:B5"/>
    <mergeCell ref="C4:C5"/>
    <mergeCell ref="D4:E5"/>
    <mergeCell ref="F4:F5"/>
    <mergeCell ref="A20:B20"/>
    <mergeCell ref="D20:E20"/>
    <mergeCell ref="A22:B22"/>
    <mergeCell ref="A28:B28"/>
    <mergeCell ref="D28:E28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57421875" style="211" customWidth="1"/>
    <col min="2" max="2" width="56.57421875" style="173" customWidth="1"/>
    <col min="3" max="3" width="14.28125" style="192" customWidth="1"/>
    <col min="4" max="4" width="5.00390625" style="211" customWidth="1"/>
    <col min="5" max="5" width="50.8515625" style="173" customWidth="1"/>
    <col min="6" max="6" width="13.7109375" style="192" customWidth="1"/>
    <col min="7" max="7" width="7.57421875" style="192" customWidth="1"/>
    <col min="8" max="8" width="10.7109375" style="192" customWidth="1"/>
    <col min="9" max="9" width="8.421875" style="192" customWidth="1"/>
    <col min="10" max="10" width="10.140625" style="192" bestFit="1" customWidth="1"/>
    <col min="11" max="16384" width="9.140625" style="192" customWidth="1"/>
  </cols>
  <sheetData>
    <row r="1" spans="1:6" s="194" customFormat="1" ht="12.75">
      <c r="A1" s="193"/>
      <c r="B1" s="104"/>
      <c r="D1" s="193"/>
      <c r="E1" s="461" t="s">
        <v>343</v>
      </c>
      <c r="F1" s="461"/>
    </row>
    <row r="2" spans="1:6" ht="15">
      <c r="A2" s="462" t="s">
        <v>296</v>
      </c>
      <c r="B2" s="462"/>
      <c r="C2" s="462"/>
      <c r="D2" s="462"/>
      <c r="E2" s="462"/>
      <c r="F2" s="462"/>
    </row>
    <row r="3" spans="1:6" s="194" customFormat="1" ht="12.75">
      <c r="A3" s="193"/>
      <c r="B3" s="463" t="s">
        <v>171</v>
      </c>
      <c r="C3" s="463"/>
      <c r="D3" s="463"/>
      <c r="E3" s="463"/>
      <c r="F3" s="195" t="s">
        <v>157</v>
      </c>
    </row>
    <row r="4" spans="1:6" s="196" customFormat="1" ht="12.75" customHeight="1">
      <c r="A4" s="464" t="s">
        <v>158</v>
      </c>
      <c r="B4" s="464"/>
      <c r="C4" s="444" t="s">
        <v>295</v>
      </c>
      <c r="D4" s="464" t="s">
        <v>159</v>
      </c>
      <c r="E4" s="464"/>
      <c r="F4" s="444" t="s">
        <v>295</v>
      </c>
    </row>
    <row r="5" spans="1:6" s="196" customFormat="1" ht="12.75">
      <c r="A5" s="464"/>
      <c r="B5" s="464"/>
      <c r="C5" s="445"/>
      <c r="D5" s="464"/>
      <c r="E5" s="464"/>
      <c r="F5" s="445"/>
    </row>
    <row r="6" spans="1:6" ht="17.25" customHeight="1">
      <c r="A6" s="197" t="s">
        <v>1</v>
      </c>
      <c r="B6" s="172" t="s">
        <v>69</v>
      </c>
      <c r="C6" s="198">
        <f>SUM(C7:C10)</f>
        <v>703137</v>
      </c>
      <c r="D6" s="197" t="s">
        <v>1</v>
      </c>
      <c r="E6" s="174" t="s">
        <v>172</v>
      </c>
      <c r="F6" s="198">
        <f>'4 mell önk cimrend'!D47+'5 mell hiv cimrend'!D45</f>
        <v>387820</v>
      </c>
    </row>
    <row r="7" spans="1:6" ht="15" customHeight="1">
      <c r="A7" s="199"/>
      <c r="B7" s="175" t="s">
        <v>173</v>
      </c>
      <c r="C7" s="200">
        <f>'4 mell önk cimrend'!D10</f>
        <v>279400</v>
      </c>
      <c r="D7" s="197"/>
      <c r="E7" s="201"/>
      <c r="F7" s="171"/>
    </row>
    <row r="8" spans="1:6" ht="15">
      <c r="A8" s="199"/>
      <c r="B8" s="202" t="s">
        <v>73</v>
      </c>
      <c r="C8" s="200">
        <v>0</v>
      </c>
      <c r="D8" s="197" t="s">
        <v>2</v>
      </c>
      <c r="E8" s="172" t="s">
        <v>194</v>
      </c>
      <c r="F8" s="161">
        <f>'4 mell önk cimrend'!D48+'5 mell hiv cimrend'!D46</f>
        <v>71884</v>
      </c>
    </row>
    <row r="9" spans="1:6" ht="15">
      <c r="A9" s="199"/>
      <c r="B9" s="164" t="s">
        <v>75</v>
      </c>
      <c r="C9" s="200">
        <v>0</v>
      </c>
      <c r="D9" s="197"/>
      <c r="E9" s="201"/>
      <c r="F9" s="171"/>
    </row>
    <row r="10" spans="1:6" ht="15">
      <c r="A10" s="199"/>
      <c r="B10" s="164" t="s">
        <v>77</v>
      </c>
      <c r="C10" s="200">
        <f>'4 mell önk cimrend'!D16+'5 mell hiv cimrend'!D13</f>
        <v>423737</v>
      </c>
      <c r="D10" s="197" t="s">
        <v>12</v>
      </c>
      <c r="E10" s="174" t="s">
        <v>54</v>
      </c>
      <c r="F10" s="161">
        <f>'4 mell önk cimrend'!D49+'5 mell hiv cimrend'!D47</f>
        <v>358905</v>
      </c>
    </row>
    <row r="11" spans="1:6" ht="15">
      <c r="A11" s="197"/>
      <c r="B11" s="202"/>
      <c r="C11" s="161"/>
      <c r="D11" s="197"/>
      <c r="E11" s="174"/>
      <c r="F11" s="161"/>
    </row>
    <row r="12" spans="1:6" ht="15">
      <c r="A12" s="197" t="s">
        <v>2</v>
      </c>
      <c r="B12" s="172" t="s">
        <v>28</v>
      </c>
      <c r="C12" s="161">
        <f>'5 mell hiv cimrend'!D14+'4 mell önk cimrend'!D17</f>
        <v>0</v>
      </c>
      <c r="D12" s="197" t="s">
        <v>13</v>
      </c>
      <c r="E12" s="172" t="s">
        <v>122</v>
      </c>
      <c r="F12" s="161">
        <f>'5 mell hiv cimrend'!D48+'4 mell önk cimrend'!D50</f>
        <v>0</v>
      </c>
    </row>
    <row r="13" spans="1:6" ht="15">
      <c r="A13" s="199"/>
      <c r="B13" s="164"/>
      <c r="C13" s="171"/>
      <c r="D13" s="199"/>
      <c r="E13" s="201"/>
      <c r="F13" s="171"/>
    </row>
    <row r="14" spans="1:6" ht="15">
      <c r="A14" s="197" t="s">
        <v>12</v>
      </c>
      <c r="B14" s="172" t="s">
        <v>29</v>
      </c>
      <c r="C14" s="161">
        <f>SUM(C15:C17)</f>
        <v>68530</v>
      </c>
      <c r="D14" s="197" t="s">
        <v>22</v>
      </c>
      <c r="E14" s="172" t="s">
        <v>124</v>
      </c>
      <c r="F14" s="161">
        <f>SUM(F15:F22)</f>
        <v>211681</v>
      </c>
    </row>
    <row r="15" spans="1:6" s="203" customFormat="1" ht="30">
      <c r="A15" s="199"/>
      <c r="B15" s="164" t="s">
        <v>174</v>
      </c>
      <c r="C15" s="171">
        <f>'4 mell önk cimrend'!D20+'5 mell hiv cimrend'!D17</f>
        <v>66542</v>
      </c>
      <c r="D15" s="197"/>
      <c r="E15" s="164" t="s">
        <v>175</v>
      </c>
      <c r="F15" s="171">
        <f>'4 mell önk cimrend'!D54</f>
        <v>22483</v>
      </c>
    </row>
    <row r="16" spans="1:6" ht="30">
      <c r="A16" s="197"/>
      <c r="B16" s="175" t="s">
        <v>84</v>
      </c>
      <c r="C16" s="171">
        <f>'5 mell hiv cimrend'!D18+'4 mell önk cimrend'!D21</f>
        <v>0</v>
      </c>
      <c r="D16" s="199"/>
      <c r="E16" s="164" t="s">
        <v>253</v>
      </c>
      <c r="F16" s="171">
        <f>'4 mell önk cimrend'!D55</f>
        <v>0</v>
      </c>
    </row>
    <row r="17" spans="1:6" ht="15">
      <c r="A17" s="197"/>
      <c r="B17" s="175" t="s">
        <v>85</v>
      </c>
      <c r="C17" s="171">
        <f>'5 mell hiv cimrend'!D19+'4 mell önk cimrend'!D22</f>
        <v>1988</v>
      </c>
      <c r="D17" s="199"/>
      <c r="E17" s="460" t="s">
        <v>254</v>
      </c>
      <c r="F17" s="457">
        <f>'4 mell önk cimrend'!D56</f>
        <v>2875</v>
      </c>
    </row>
    <row r="18" spans="1:6" ht="15">
      <c r="A18" s="199"/>
      <c r="B18" s="164"/>
      <c r="C18" s="161"/>
      <c r="D18" s="197"/>
      <c r="E18" s="460"/>
      <c r="F18" s="457"/>
    </row>
    <row r="19" spans="1:6" s="203" customFormat="1" ht="14.25">
      <c r="A19" s="197" t="s">
        <v>13</v>
      </c>
      <c r="B19" s="174" t="s">
        <v>176</v>
      </c>
      <c r="C19" s="161">
        <f>SUM(C20:C21)</f>
        <v>0</v>
      </c>
      <c r="D19" s="197"/>
      <c r="E19" s="460" t="s">
        <v>126</v>
      </c>
      <c r="F19" s="457">
        <f>'4 mell önk cimrend'!D52</f>
        <v>3335</v>
      </c>
    </row>
    <row r="20" spans="1:6" s="203" customFormat="1" ht="15">
      <c r="A20" s="197"/>
      <c r="B20" s="175" t="s">
        <v>177</v>
      </c>
      <c r="C20" s="171">
        <f>'4 mell önk cimrend'!D24+'5 mell hiv cimrend'!D21</f>
        <v>0</v>
      </c>
      <c r="D20" s="197"/>
      <c r="E20" s="460"/>
      <c r="F20" s="457"/>
    </row>
    <row r="21" spans="1:6" s="203" customFormat="1" ht="15">
      <c r="A21" s="197"/>
      <c r="B21" s="175" t="s">
        <v>88</v>
      </c>
      <c r="C21" s="171">
        <f>'5 mell hiv cimrend'!D22+'4 mell önk cimrend'!D25</f>
        <v>0</v>
      </c>
      <c r="D21" s="197"/>
      <c r="E21" s="460" t="s">
        <v>3</v>
      </c>
      <c r="F21" s="457">
        <f>SUM('6 mell önk feladat'!C76)</f>
        <v>182988</v>
      </c>
    </row>
    <row r="22" spans="1:6" s="203" customFormat="1" ht="15">
      <c r="A22" s="197"/>
      <c r="B22" s="174"/>
      <c r="C22" s="171"/>
      <c r="D22" s="197"/>
      <c r="E22" s="460"/>
      <c r="F22" s="457"/>
    </row>
    <row r="23" spans="1:6" s="203" customFormat="1" ht="18" customHeight="1">
      <c r="A23" s="448" t="s">
        <v>178</v>
      </c>
      <c r="B23" s="449"/>
      <c r="C23" s="176">
        <f>C6+C12+C14+C19</f>
        <v>771667</v>
      </c>
      <c r="D23" s="448" t="s">
        <v>179</v>
      </c>
      <c r="E23" s="449"/>
      <c r="F23" s="176">
        <f>F6+F8+F10+F12+F14+F18</f>
        <v>1030290</v>
      </c>
    </row>
    <row r="24" spans="1:6" ht="13.5" customHeight="1">
      <c r="A24" s="199"/>
      <c r="B24" s="201"/>
      <c r="C24" s="179"/>
      <c r="D24" s="204"/>
      <c r="E24" s="205"/>
      <c r="F24" s="179"/>
    </row>
    <row r="25" spans="1:6" ht="15" customHeight="1">
      <c r="A25" s="448" t="s">
        <v>166</v>
      </c>
      <c r="B25" s="449"/>
      <c r="C25" s="176">
        <f>F23-C23</f>
        <v>258623</v>
      </c>
      <c r="D25" s="206" t="s">
        <v>25</v>
      </c>
      <c r="E25" s="207" t="s">
        <v>145</v>
      </c>
      <c r="F25" s="161">
        <v>0</v>
      </c>
    </row>
    <row r="26" spans="1:6" ht="18" customHeight="1">
      <c r="A26" s="208" t="s">
        <v>22</v>
      </c>
      <c r="B26" s="209" t="s">
        <v>107</v>
      </c>
      <c r="C26" s="198">
        <f>SUM(C27)</f>
        <v>258623</v>
      </c>
      <c r="D26" s="182"/>
      <c r="E26" s="183"/>
      <c r="F26" s="161"/>
    </row>
    <row r="27" spans="1:6" ht="18" customHeight="1">
      <c r="A27" s="197"/>
      <c r="B27" s="164" t="s">
        <v>109</v>
      </c>
      <c r="C27" s="161">
        <f>SUM(C28)</f>
        <v>258623</v>
      </c>
      <c r="D27" s="182"/>
      <c r="E27" s="183"/>
      <c r="F27" s="161"/>
    </row>
    <row r="28" spans="1:6" ht="14.25" customHeight="1">
      <c r="A28" s="197"/>
      <c r="B28" s="201" t="s">
        <v>180</v>
      </c>
      <c r="C28" s="171">
        <f>'6 mell önk feladat'!C31</f>
        <v>258623</v>
      </c>
      <c r="D28" s="182"/>
      <c r="E28" s="183"/>
      <c r="F28" s="161"/>
    </row>
    <row r="29" spans="1:6" ht="15">
      <c r="A29" s="182"/>
      <c r="B29" s="184" t="s">
        <v>181</v>
      </c>
      <c r="C29" s="171">
        <v>0</v>
      </c>
      <c r="D29" s="182"/>
      <c r="E29" s="183"/>
      <c r="F29" s="161"/>
    </row>
    <row r="30" spans="1:6" ht="15">
      <c r="A30" s="182"/>
      <c r="B30" s="183"/>
      <c r="C30" s="161"/>
      <c r="D30" s="182"/>
      <c r="E30" s="183"/>
      <c r="F30" s="161"/>
    </row>
    <row r="31" spans="1:6" s="187" customFormat="1" ht="24.75" customHeight="1">
      <c r="A31" s="458" t="s">
        <v>182</v>
      </c>
      <c r="B31" s="459"/>
      <c r="C31" s="186">
        <f>C23+C26</f>
        <v>1030290</v>
      </c>
      <c r="D31" s="458" t="s">
        <v>183</v>
      </c>
      <c r="E31" s="459"/>
      <c r="F31" s="186">
        <f>F23+F25</f>
        <v>1030290</v>
      </c>
    </row>
    <row r="32" spans="1:5" s="210" customFormat="1" ht="15">
      <c r="A32" s="204"/>
      <c r="B32" s="201"/>
      <c r="D32" s="204"/>
      <c r="E32" s="201"/>
    </row>
    <row r="33" spans="1:5" s="210" customFormat="1" ht="15">
      <c r="A33" s="204"/>
      <c r="B33" s="201"/>
      <c r="D33" s="204"/>
      <c r="E33" s="201"/>
    </row>
    <row r="37" ht="15">
      <c r="H37" s="187"/>
    </row>
  </sheetData>
  <sheetProtection/>
  <mergeCells count="18">
    <mergeCell ref="E1:F1"/>
    <mergeCell ref="A2:F2"/>
    <mergeCell ref="B3:E3"/>
    <mergeCell ref="A4:B5"/>
    <mergeCell ref="C4:C5"/>
    <mergeCell ref="E17:E18"/>
    <mergeCell ref="F17:F18"/>
    <mergeCell ref="D4:E5"/>
    <mergeCell ref="F4:F5"/>
    <mergeCell ref="F19:F20"/>
    <mergeCell ref="A23:B23"/>
    <mergeCell ref="D23:E23"/>
    <mergeCell ref="A25:B25"/>
    <mergeCell ref="A31:B31"/>
    <mergeCell ref="D31:E31"/>
    <mergeCell ref="E19:E20"/>
    <mergeCell ref="E21:E22"/>
    <mergeCell ref="F21:F22"/>
  </mergeCells>
  <printOptions/>
  <pageMargins left="0.29" right="0.24" top="0.52" bottom="0.5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1" sqref="E1:F1"/>
    </sheetView>
  </sheetViews>
  <sheetFormatPr defaultColWidth="9.140625" defaultRowHeight="12.75"/>
  <cols>
    <col min="1" max="1" width="4.57421875" style="238" customWidth="1"/>
    <col min="2" max="2" width="55.421875" style="239" customWidth="1"/>
    <col min="3" max="3" width="13.140625" style="216" customWidth="1"/>
    <col min="4" max="4" width="5.00390625" style="238" customWidth="1"/>
    <col min="5" max="5" width="52.00390625" style="239" customWidth="1"/>
    <col min="6" max="6" width="14.140625" style="216" customWidth="1"/>
    <col min="7" max="7" width="11.140625" style="216" customWidth="1"/>
    <col min="8" max="8" width="10.140625" style="216" bestFit="1" customWidth="1"/>
    <col min="9" max="9" width="11.57421875" style="216" customWidth="1"/>
    <col min="10" max="16384" width="9.140625" style="216" customWidth="1"/>
  </cols>
  <sheetData>
    <row r="1" spans="1:6" s="214" customFormat="1" ht="12.75">
      <c r="A1" s="212"/>
      <c r="B1" s="213"/>
      <c r="D1" s="212"/>
      <c r="E1" s="465" t="s">
        <v>342</v>
      </c>
      <c r="F1" s="465"/>
    </row>
    <row r="2" spans="1:6" ht="15">
      <c r="A2" s="466" t="s">
        <v>294</v>
      </c>
      <c r="B2" s="466"/>
      <c r="C2" s="466"/>
      <c r="D2" s="466"/>
      <c r="E2" s="466"/>
      <c r="F2" s="466"/>
    </row>
    <row r="3" spans="1:6" s="214" customFormat="1" ht="12.75">
      <c r="A3" s="212"/>
      <c r="B3" s="213"/>
      <c r="D3" s="212"/>
      <c r="E3" s="213"/>
      <c r="F3" s="215" t="s">
        <v>0</v>
      </c>
    </row>
    <row r="4" spans="1:6" s="217" customFormat="1" ht="25.5">
      <c r="A4" s="467" t="s">
        <v>158</v>
      </c>
      <c r="B4" s="468"/>
      <c r="C4" s="62" t="s">
        <v>295</v>
      </c>
      <c r="D4" s="467" t="s">
        <v>159</v>
      </c>
      <c r="E4" s="468"/>
      <c r="F4" s="62" t="s">
        <v>295</v>
      </c>
    </row>
    <row r="5" spans="1:6" s="221" customFormat="1" ht="14.25">
      <c r="A5" s="218" t="s">
        <v>1</v>
      </c>
      <c r="B5" s="219" t="s">
        <v>184</v>
      </c>
      <c r="C5" s="220">
        <f>SUM(C7:C10)</f>
        <v>771667</v>
      </c>
      <c r="D5" s="218" t="s">
        <v>1</v>
      </c>
      <c r="E5" s="219" t="s">
        <v>184</v>
      </c>
      <c r="F5" s="220">
        <f>SUM(F7:F12)</f>
        <v>1030290</v>
      </c>
    </row>
    <row r="6" spans="1:6" s="221" customFormat="1" ht="15">
      <c r="A6" s="197"/>
      <c r="B6" s="201"/>
      <c r="C6" s="222"/>
      <c r="D6" s="197"/>
      <c r="E6" s="172"/>
      <c r="F6" s="223"/>
    </row>
    <row r="7" spans="1:6" s="221" customFormat="1" ht="15">
      <c r="A7" s="197"/>
      <c r="B7" s="201" t="s">
        <v>69</v>
      </c>
      <c r="C7" s="222">
        <f>'2 mell műk mérleg'!C6</f>
        <v>703137</v>
      </c>
      <c r="D7" s="199"/>
      <c r="E7" s="201" t="s">
        <v>16</v>
      </c>
      <c r="F7" s="222">
        <f>'2 mell műk mérleg'!F6</f>
        <v>387820</v>
      </c>
    </row>
    <row r="8" spans="1:6" s="221" customFormat="1" ht="15">
      <c r="A8" s="197"/>
      <c r="B8" s="201" t="s">
        <v>28</v>
      </c>
      <c r="C8" s="222">
        <f>'2 mell műk mérleg'!C12</f>
        <v>0</v>
      </c>
      <c r="D8" s="197"/>
      <c r="E8" s="201" t="s">
        <v>185</v>
      </c>
      <c r="F8" s="222">
        <f>'2 mell műk mérleg'!F8</f>
        <v>71884</v>
      </c>
    </row>
    <row r="9" spans="1:6" ht="15">
      <c r="A9" s="197"/>
      <c r="B9" s="201" t="s">
        <v>29</v>
      </c>
      <c r="C9" s="222">
        <f>'2 mell műk mérleg'!C14</f>
        <v>68530</v>
      </c>
      <c r="D9" s="199"/>
      <c r="E9" s="201" t="s">
        <v>54</v>
      </c>
      <c r="F9" s="222">
        <f>'2 mell műk mérleg'!F10</f>
        <v>358905</v>
      </c>
    </row>
    <row r="10" spans="1:6" ht="15">
      <c r="A10" s="197"/>
      <c r="B10" s="201" t="s">
        <v>30</v>
      </c>
      <c r="C10" s="222">
        <f>'2 mell műk mérleg'!C19</f>
        <v>0</v>
      </c>
      <c r="D10" s="197"/>
      <c r="E10" s="201" t="s">
        <v>122</v>
      </c>
      <c r="F10" s="222">
        <f>'2 mell műk mérleg'!F12</f>
        <v>0</v>
      </c>
    </row>
    <row r="11" spans="1:6" s="214" customFormat="1" ht="15">
      <c r="A11" s="197"/>
      <c r="B11" s="172"/>
      <c r="C11" s="223"/>
      <c r="D11" s="197"/>
      <c r="E11" s="201" t="s">
        <v>124</v>
      </c>
      <c r="F11" s="222">
        <f>'2 mell műk mérleg'!F14</f>
        <v>211681</v>
      </c>
    </row>
    <row r="12" spans="1:6" s="214" customFormat="1" ht="15">
      <c r="A12" s="197"/>
      <c r="B12" s="172"/>
      <c r="C12" s="222"/>
      <c r="D12" s="224"/>
      <c r="E12" s="201"/>
      <c r="F12" s="222"/>
    </row>
    <row r="13" spans="1:6" s="214" customFormat="1" ht="15">
      <c r="A13" s="197"/>
      <c r="B13" s="172"/>
      <c r="C13" s="223"/>
      <c r="D13" s="224"/>
      <c r="E13" s="201"/>
      <c r="F13" s="225"/>
    </row>
    <row r="14" spans="1:6" s="214" customFormat="1" ht="14.25">
      <c r="A14" s="197" t="s">
        <v>2</v>
      </c>
      <c r="B14" s="172" t="s">
        <v>186</v>
      </c>
      <c r="C14" s="223">
        <f>SUM(C16:C18)</f>
        <v>30776</v>
      </c>
      <c r="D14" s="226" t="s">
        <v>26</v>
      </c>
      <c r="E14" s="172" t="s">
        <v>186</v>
      </c>
      <c r="F14" s="257">
        <f>SUM(F16:F19)</f>
        <v>60418</v>
      </c>
    </row>
    <row r="15" spans="1:6" s="214" customFormat="1" ht="15">
      <c r="A15" s="197"/>
      <c r="B15" s="201"/>
      <c r="C15" s="222"/>
      <c r="D15" s="226"/>
      <c r="E15" s="172"/>
      <c r="F15" s="225"/>
    </row>
    <row r="16" spans="1:6" s="214" customFormat="1" ht="15">
      <c r="A16" s="197"/>
      <c r="B16" s="201" t="s">
        <v>90</v>
      </c>
      <c r="C16" s="222">
        <f>'3 mell felh mérleg'!C6</f>
        <v>27276</v>
      </c>
      <c r="D16" s="224"/>
      <c r="E16" s="201" t="s">
        <v>134</v>
      </c>
      <c r="F16" s="225">
        <f>'3 mell felh mérleg'!F6</f>
        <v>54455</v>
      </c>
    </row>
    <row r="17" spans="1:6" ht="15">
      <c r="A17" s="197"/>
      <c r="B17" s="201" t="s">
        <v>32</v>
      </c>
      <c r="C17" s="222">
        <f>'3 mell felh mérleg'!C11</f>
        <v>2000</v>
      </c>
      <c r="D17" s="199"/>
      <c r="E17" s="201" t="s">
        <v>136</v>
      </c>
      <c r="F17" s="225">
        <f>'3 mell felh mérleg'!F8</f>
        <v>4463</v>
      </c>
    </row>
    <row r="18" spans="1:6" s="221" customFormat="1" ht="15">
      <c r="A18" s="197"/>
      <c r="B18" s="201" t="s">
        <v>34</v>
      </c>
      <c r="C18" s="222">
        <f>'3 mell felh mérleg'!C16</f>
        <v>1500</v>
      </c>
      <c r="D18" s="199"/>
      <c r="E18" s="201" t="s">
        <v>138</v>
      </c>
      <c r="F18" s="225">
        <f>'3 mell felh mérleg'!F10</f>
        <v>1500</v>
      </c>
    </row>
    <row r="19" spans="1:7" s="221" customFormat="1" ht="15">
      <c r="A19" s="197"/>
      <c r="B19" s="201"/>
      <c r="C19" s="222"/>
      <c r="D19" s="204"/>
      <c r="E19" s="201"/>
      <c r="F19" s="222"/>
      <c r="G19" s="216"/>
    </row>
    <row r="20" spans="1:6" ht="15">
      <c r="A20" s="199"/>
      <c r="B20" s="227"/>
      <c r="C20" s="222"/>
      <c r="D20" s="197"/>
      <c r="E20" s="201"/>
      <c r="F20" s="222"/>
    </row>
    <row r="21" spans="1:6" s="221" customFormat="1" ht="14.25">
      <c r="A21" s="448" t="s">
        <v>187</v>
      </c>
      <c r="B21" s="469"/>
      <c r="C21" s="228">
        <f>C5+C14</f>
        <v>802443</v>
      </c>
      <c r="D21" s="448" t="s">
        <v>188</v>
      </c>
      <c r="E21" s="449"/>
      <c r="F21" s="228">
        <f>F5+F14</f>
        <v>1090708</v>
      </c>
    </row>
    <row r="22" spans="1:6" s="221" customFormat="1" ht="14.25">
      <c r="A22" s="180"/>
      <c r="B22" s="181"/>
      <c r="C22" s="228"/>
      <c r="D22" s="183"/>
      <c r="E22" s="229"/>
      <c r="F22" s="220"/>
    </row>
    <row r="23" spans="1:7" s="221" customFormat="1" ht="15">
      <c r="A23" s="448" t="s">
        <v>189</v>
      </c>
      <c r="B23" s="449"/>
      <c r="C23" s="230">
        <f>F21-C21</f>
        <v>288265</v>
      </c>
      <c r="D23" s="206" t="s">
        <v>12</v>
      </c>
      <c r="E23" s="183" t="s">
        <v>145</v>
      </c>
      <c r="F23" s="231">
        <f>SUM(F24)</f>
        <v>0</v>
      </c>
      <c r="G23" s="216"/>
    </row>
    <row r="24" spans="1:6" ht="15">
      <c r="A24" s="197" t="s">
        <v>12</v>
      </c>
      <c r="B24" s="172" t="s">
        <v>107</v>
      </c>
      <c r="C24" s="223">
        <f>SUM(C25)</f>
        <v>288265</v>
      </c>
      <c r="D24" s="232"/>
      <c r="E24" s="233"/>
      <c r="F24" s="222"/>
    </row>
    <row r="25" spans="1:6" ht="15">
      <c r="A25" s="199"/>
      <c r="B25" s="164" t="s">
        <v>109</v>
      </c>
      <c r="C25" s="222">
        <f>SUM(C26:C27)</f>
        <v>288265</v>
      </c>
      <c r="D25" s="199"/>
      <c r="E25" s="233"/>
      <c r="F25" s="222"/>
    </row>
    <row r="26" spans="1:8" ht="15">
      <c r="A26" s="199"/>
      <c r="B26" s="201" t="s">
        <v>180</v>
      </c>
      <c r="C26" s="222">
        <f>'2 mell műk mérleg'!C28+'3 mell felh mérleg'!C25</f>
        <v>258623</v>
      </c>
      <c r="D26" s="199"/>
      <c r="E26" s="233"/>
      <c r="F26" s="222"/>
      <c r="H26" s="242"/>
    </row>
    <row r="27" spans="1:7" ht="15">
      <c r="A27" s="199"/>
      <c r="B27" s="184" t="s">
        <v>181</v>
      </c>
      <c r="C27" s="222">
        <f>'2 mell műk mérleg'!C29+'3 mell felh mérleg'!C26</f>
        <v>29642</v>
      </c>
      <c r="D27" s="234"/>
      <c r="E27" s="235"/>
      <c r="F27" s="222"/>
      <c r="G27" s="221"/>
    </row>
    <row r="28" spans="1:7" ht="15">
      <c r="A28" s="199"/>
      <c r="B28" s="201"/>
      <c r="C28" s="222"/>
      <c r="D28" s="234"/>
      <c r="E28" s="235"/>
      <c r="F28" s="222"/>
      <c r="G28" s="221"/>
    </row>
    <row r="29" spans="1:7" s="221" customFormat="1" ht="21.75" customHeight="1">
      <c r="A29" s="458" t="s">
        <v>190</v>
      </c>
      <c r="B29" s="459"/>
      <c r="C29" s="236">
        <f>C21+C24</f>
        <v>1090708</v>
      </c>
      <c r="D29" s="458" t="s">
        <v>191</v>
      </c>
      <c r="E29" s="459"/>
      <c r="F29" s="186">
        <f>F21+F23</f>
        <v>1090708</v>
      </c>
      <c r="G29" s="216"/>
    </row>
    <row r="30" spans="1:7" ht="15">
      <c r="A30" s="233"/>
      <c r="B30" s="233"/>
      <c r="C30" s="237"/>
      <c r="G30" s="221"/>
    </row>
    <row r="31" spans="1:7" s="221" customFormat="1" ht="15">
      <c r="A31" s="240"/>
      <c r="B31" s="240"/>
      <c r="C31" s="241"/>
      <c r="D31" s="240"/>
      <c r="E31" s="240"/>
      <c r="F31" s="241"/>
      <c r="G31" s="216"/>
    </row>
    <row r="32" spans="3:6" ht="15">
      <c r="C32" s="242"/>
      <c r="F32" s="242"/>
    </row>
    <row r="33" spans="3:6" ht="15">
      <c r="C33" s="242"/>
      <c r="F33" s="242"/>
    </row>
    <row r="34" spans="3:6" ht="15">
      <c r="C34" s="242"/>
      <c r="F34" s="242"/>
    </row>
    <row r="35" spans="2:6" ht="15">
      <c r="B35" s="243"/>
      <c r="C35" s="242"/>
      <c r="F35" s="242"/>
    </row>
    <row r="36" spans="3:7" ht="15">
      <c r="C36" s="242"/>
      <c r="F36" s="242"/>
      <c r="G36" s="242"/>
    </row>
    <row r="37" spans="1:5" s="242" customFormat="1" ht="15">
      <c r="A37" s="244"/>
      <c r="B37" s="243"/>
      <c r="D37" s="244"/>
      <c r="E37" s="243"/>
    </row>
    <row r="38" spans="1:5" s="242" customFormat="1" ht="15">
      <c r="A38" s="244"/>
      <c r="B38" s="243"/>
      <c r="D38" s="244"/>
      <c r="E38" s="243"/>
    </row>
    <row r="39" spans="1:7" s="242" customFormat="1" ht="15">
      <c r="A39" s="244"/>
      <c r="B39" s="243"/>
      <c r="D39" s="244"/>
      <c r="E39" s="243"/>
      <c r="G39" s="216"/>
    </row>
    <row r="41" ht="15">
      <c r="C41" s="242"/>
    </row>
    <row r="42" spans="3:6" ht="15">
      <c r="C42" s="242"/>
      <c r="F42" s="242"/>
    </row>
    <row r="46" ht="15">
      <c r="C46" s="242"/>
    </row>
  </sheetData>
  <sheetProtection/>
  <mergeCells count="9">
    <mergeCell ref="A23:B23"/>
    <mergeCell ref="A29:B29"/>
    <mergeCell ref="D29:E29"/>
    <mergeCell ref="E1:F1"/>
    <mergeCell ref="A2:F2"/>
    <mergeCell ref="A4:B4"/>
    <mergeCell ref="D4:E4"/>
    <mergeCell ref="A21:B21"/>
    <mergeCell ref="D21:E21"/>
  </mergeCells>
  <printOptions/>
  <pageMargins left="0.21" right="0.23" top="0.6" bottom="0.53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4">
      <selection activeCell="O35" sqref="O35"/>
    </sheetView>
  </sheetViews>
  <sheetFormatPr defaultColWidth="9.140625" defaultRowHeight="12.75"/>
  <cols>
    <col min="1" max="1" width="35.7109375" style="0" customWidth="1"/>
  </cols>
  <sheetData>
    <row r="1" spans="7:14" ht="12.75">
      <c r="G1" s="465" t="s">
        <v>341</v>
      </c>
      <c r="H1" s="465"/>
      <c r="I1" s="465"/>
      <c r="J1" s="465"/>
      <c r="K1" s="465"/>
      <c r="L1" s="465"/>
      <c r="M1" s="465"/>
      <c r="N1" s="465"/>
    </row>
    <row r="2" spans="12:14" ht="12.75">
      <c r="L2" s="215"/>
      <c r="M2" s="215"/>
      <c r="N2" s="215"/>
    </row>
    <row r="3" spans="1:14" ht="12.75">
      <c r="A3" s="470" t="s">
        <v>293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</row>
    <row r="4" spans="1:14" ht="12.75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ht="12.75">
      <c r="N5" s="259" t="s">
        <v>148</v>
      </c>
    </row>
    <row r="6" spans="1:14" ht="12.75">
      <c r="A6" s="258" t="s">
        <v>196</v>
      </c>
      <c r="B6" s="264" t="s">
        <v>197</v>
      </c>
      <c r="C6" s="264" t="s">
        <v>198</v>
      </c>
      <c r="D6" s="264" t="s">
        <v>199</v>
      </c>
      <c r="E6" s="264" t="s">
        <v>200</v>
      </c>
      <c r="F6" s="264" t="s">
        <v>201</v>
      </c>
      <c r="G6" s="264" t="s">
        <v>202</v>
      </c>
      <c r="H6" s="264" t="s">
        <v>203</v>
      </c>
      <c r="I6" s="264" t="s">
        <v>204</v>
      </c>
      <c r="J6" s="264" t="s">
        <v>205</v>
      </c>
      <c r="K6" s="264" t="s">
        <v>206</v>
      </c>
      <c r="L6" s="264" t="s">
        <v>207</v>
      </c>
      <c r="M6" s="264" t="s">
        <v>208</v>
      </c>
      <c r="N6" s="107" t="s">
        <v>209</v>
      </c>
    </row>
    <row r="7" spans="1:14" ht="12.75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2"/>
    </row>
    <row r="8" spans="1:14" ht="12.75">
      <c r="A8" s="110" t="s">
        <v>210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1"/>
    </row>
    <row r="9" spans="1:14" ht="12.75">
      <c r="A9" s="110" t="s">
        <v>29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0"/>
    </row>
    <row r="10" spans="1:14" ht="12.75">
      <c r="A10" s="127" t="s">
        <v>289</v>
      </c>
      <c r="B10" s="268">
        <v>23285</v>
      </c>
      <c r="C10" s="268">
        <v>23285</v>
      </c>
      <c r="D10" s="268">
        <v>23283</v>
      </c>
      <c r="E10" s="268">
        <v>23283</v>
      </c>
      <c r="F10" s="268">
        <v>23283</v>
      </c>
      <c r="G10" s="268">
        <v>23283</v>
      </c>
      <c r="H10" s="268">
        <v>23283</v>
      </c>
      <c r="I10" s="268">
        <v>23283</v>
      </c>
      <c r="J10" s="268">
        <v>23283</v>
      </c>
      <c r="K10" s="268">
        <v>23283</v>
      </c>
      <c r="L10" s="268">
        <v>23283</v>
      </c>
      <c r="M10" s="268">
        <v>23283</v>
      </c>
      <c r="N10" s="279">
        <f>SUM(B10:M10)</f>
        <v>279400</v>
      </c>
    </row>
    <row r="11" spans="1:14" ht="12.75">
      <c r="A11" s="127" t="s">
        <v>211</v>
      </c>
      <c r="B11" s="268">
        <v>5710</v>
      </c>
      <c r="C11" s="268">
        <v>5710</v>
      </c>
      <c r="D11" s="268">
        <v>5711</v>
      </c>
      <c r="E11" s="268">
        <v>5711</v>
      </c>
      <c r="F11" s="268">
        <v>5711</v>
      </c>
      <c r="G11" s="268">
        <v>5711</v>
      </c>
      <c r="H11" s="268">
        <v>5711</v>
      </c>
      <c r="I11" s="268">
        <v>5711</v>
      </c>
      <c r="J11" s="268">
        <v>5711</v>
      </c>
      <c r="K11" s="268">
        <v>5711</v>
      </c>
      <c r="L11" s="268">
        <v>5711</v>
      </c>
      <c r="M11" s="268">
        <v>5711</v>
      </c>
      <c r="N11" s="279">
        <f>SUM(B11:M11)</f>
        <v>68530</v>
      </c>
    </row>
    <row r="12" spans="1:14" ht="12.75" customHeight="1">
      <c r="A12" s="269" t="s">
        <v>212</v>
      </c>
      <c r="B12" s="268">
        <v>0</v>
      </c>
      <c r="C12" s="268">
        <v>163030</v>
      </c>
      <c r="D12" s="268">
        <v>95192</v>
      </c>
      <c r="E12" s="268">
        <v>17301</v>
      </c>
      <c r="F12" s="268">
        <v>0</v>
      </c>
      <c r="G12" s="268">
        <v>27130</v>
      </c>
      <c r="H12" s="268">
        <v>0</v>
      </c>
      <c r="I12" s="268">
        <v>0</v>
      </c>
      <c r="J12" s="268">
        <v>86627</v>
      </c>
      <c r="K12" s="268">
        <v>34457</v>
      </c>
      <c r="L12" s="268">
        <v>0</v>
      </c>
      <c r="M12" s="268">
        <v>0</v>
      </c>
      <c r="N12" s="279">
        <f>SUM(B12:M12)</f>
        <v>423737</v>
      </c>
    </row>
    <row r="13" spans="1:14" ht="15" customHeight="1">
      <c r="A13" s="269" t="s">
        <v>30</v>
      </c>
      <c r="B13" s="268">
        <v>0</v>
      </c>
      <c r="C13" s="268">
        <v>0</v>
      </c>
      <c r="D13" s="268">
        <v>0</v>
      </c>
      <c r="E13" s="268">
        <v>0</v>
      </c>
      <c r="F13" s="268">
        <v>0</v>
      </c>
      <c r="G13" s="268">
        <v>0</v>
      </c>
      <c r="H13" s="268">
        <v>0</v>
      </c>
      <c r="I13" s="268">
        <v>0</v>
      </c>
      <c r="J13" s="268">
        <v>0</v>
      </c>
      <c r="K13" s="268">
        <v>0</v>
      </c>
      <c r="L13" s="268">
        <v>0</v>
      </c>
      <c r="M13" s="268">
        <v>0</v>
      </c>
      <c r="N13" s="279">
        <f>SUM(B13:M13)</f>
        <v>0</v>
      </c>
    </row>
    <row r="14" spans="1:14" ht="13.5" customHeight="1">
      <c r="A14" s="270" t="s">
        <v>32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79"/>
    </row>
    <row r="15" spans="1:14" ht="12.75">
      <c r="A15" s="271" t="s">
        <v>213</v>
      </c>
      <c r="B15" s="268">
        <v>0</v>
      </c>
      <c r="C15" s="268">
        <v>6756</v>
      </c>
      <c r="D15" s="268">
        <v>20520</v>
      </c>
      <c r="E15" s="268">
        <v>0</v>
      </c>
      <c r="F15" s="268">
        <v>0</v>
      </c>
      <c r="G15" s="268">
        <v>0</v>
      </c>
      <c r="H15" s="268">
        <v>0</v>
      </c>
      <c r="I15" s="268">
        <v>0</v>
      </c>
      <c r="J15" s="268">
        <v>0</v>
      </c>
      <c r="K15" s="268">
        <v>0</v>
      </c>
      <c r="L15" s="268">
        <v>0</v>
      </c>
      <c r="M15" s="268">
        <v>0</v>
      </c>
      <c r="N15" s="279">
        <f>SUM(B15:M15)</f>
        <v>27276</v>
      </c>
    </row>
    <row r="16" spans="1:14" ht="15" customHeight="1">
      <c r="A16" s="269" t="s">
        <v>214</v>
      </c>
      <c r="B16" s="268">
        <v>0</v>
      </c>
      <c r="C16" s="268">
        <v>0</v>
      </c>
      <c r="D16" s="268">
        <v>0</v>
      </c>
      <c r="E16" s="268">
        <v>2000</v>
      </c>
      <c r="F16" s="268">
        <v>0</v>
      </c>
      <c r="G16" s="268">
        <v>0</v>
      </c>
      <c r="H16" s="268">
        <v>0</v>
      </c>
      <c r="I16" s="268">
        <v>0</v>
      </c>
      <c r="J16" s="268">
        <v>0</v>
      </c>
      <c r="K16" s="268">
        <v>0</v>
      </c>
      <c r="L16" s="268">
        <v>0</v>
      </c>
      <c r="M16" s="268">
        <v>0</v>
      </c>
      <c r="N16" s="279">
        <f>SUM(B16:M16)</f>
        <v>2000</v>
      </c>
    </row>
    <row r="17" spans="1:14" ht="12.75">
      <c r="A17" s="127" t="s">
        <v>34</v>
      </c>
      <c r="B17" s="268">
        <v>125</v>
      </c>
      <c r="C17" s="268">
        <v>125</v>
      </c>
      <c r="D17" s="268">
        <v>125</v>
      </c>
      <c r="E17" s="268">
        <v>125</v>
      </c>
      <c r="F17" s="268">
        <v>125</v>
      </c>
      <c r="G17" s="268">
        <v>125</v>
      </c>
      <c r="H17" s="268">
        <v>125</v>
      </c>
      <c r="I17" s="268">
        <v>125</v>
      </c>
      <c r="J17" s="268">
        <v>125</v>
      </c>
      <c r="K17" s="268">
        <v>125</v>
      </c>
      <c r="L17" s="268">
        <v>125</v>
      </c>
      <c r="M17" s="268">
        <v>125</v>
      </c>
      <c r="N17" s="279">
        <f>SUM(B17:M17)</f>
        <v>1500</v>
      </c>
    </row>
    <row r="18" spans="1:14" ht="12.75">
      <c r="A18" s="272" t="s">
        <v>215</v>
      </c>
      <c r="B18" s="273">
        <f aca="true" t="shared" si="0" ref="B18:N18">SUM(B10:B17)</f>
        <v>29120</v>
      </c>
      <c r="C18" s="273">
        <f t="shared" si="0"/>
        <v>198906</v>
      </c>
      <c r="D18" s="273">
        <f t="shared" si="0"/>
        <v>144831</v>
      </c>
      <c r="E18" s="273">
        <f t="shared" si="0"/>
        <v>48420</v>
      </c>
      <c r="F18" s="273">
        <f t="shared" si="0"/>
        <v>29119</v>
      </c>
      <c r="G18" s="273">
        <f t="shared" si="0"/>
        <v>56249</v>
      </c>
      <c r="H18" s="273">
        <f t="shared" si="0"/>
        <v>29119</v>
      </c>
      <c r="I18" s="273">
        <f t="shared" si="0"/>
        <v>29119</v>
      </c>
      <c r="J18" s="273">
        <f t="shared" si="0"/>
        <v>115746</v>
      </c>
      <c r="K18" s="273">
        <f t="shared" si="0"/>
        <v>63576</v>
      </c>
      <c r="L18" s="273">
        <f t="shared" si="0"/>
        <v>29119</v>
      </c>
      <c r="M18" s="273">
        <f t="shared" si="0"/>
        <v>29119</v>
      </c>
      <c r="N18" s="276">
        <f t="shared" si="0"/>
        <v>802443</v>
      </c>
    </row>
    <row r="19" spans="1:14" ht="16.5" customHeight="1">
      <c r="A19" s="269" t="s">
        <v>216</v>
      </c>
      <c r="B19" s="149">
        <v>24360</v>
      </c>
      <c r="C19" s="149">
        <v>0</v>
      </c>
      <c r="D19" s="149">
        <v>0</v>
      </c>
      <c r="E19" s="149">
        <v>0</v>
      </c>
      <c r="F19" s="149"/>
      <c r="G19" s="149"/>
      <c r="H19" s="149"/>
      <c r="I19" s="149"/>
      <c r="J19" s="149"/>
      <c r="K19" s="149"/>
      <c r="L19" s="149">
        <v>21326</v>
      </c>
      <c r="M19" s="149">
        <v>29949</v>
      </c>
      <c r="N19" s="279">
        <f>SUM(B19:M19)</f>
        <v>75635</v>
      </c>
    </row>
    <row r="20" spans="1:14" ht="17.25" customHeight="1">
      <c r="A20" s="269" t="s">
        <v>217</v>
      </c>
      <c r="B20" s="149">
        <v>2727</v>
      </c>
      <c r="C20" s="149">
        <v>0</v>
      </c>
      <c r="D20" s="149">
        <v>0</v>
      </c>
      <c r="E20" s="149">
        <v>0</v>
      </c>
      <c r="F20" s="149"/>
      <c r="G20" s="149"/>
      <c r="H20" s="149"/>
      <c r="I20" s="149"/>
      <c r="J20" s="149"/>
      <c r="K20" s="149"/>
      <c r="L20" s="149">
        <v>11725</v>
      </c>
      <c r="M20" s="149">
        <v>15190</v>
      </c>
      <c r="N20" s="279">
        <f>SUM(B20:M20)</f>
        <v>29642</v>
      </c>
    </row>
    <row r="21" spans="1:14" ht="15.75" customHeight="1">
      <c r="A21" s="272" t="s">
        <v>218</v>
      </c>
      <c r="B21" s="273">
        <f aca="true" t="shared" si="1" ref="B21:N21">SUM(B18:B20)</f>
        <v>56207</v>
      </c>
      <c r="C21" s="273">
        <f t="shared" si="1"/>
        <v>198906</v>
      </c>
      <c r="D21" s="273">
        <f t="shared" si="1"/>
        <v>144831</v>
      </c>
      <c r="E21" s="273">
        <f t="shared" si="1"/>
        <v>48420</v>
      </c>
      <c r="F21" s="273">
        <f t="shared" si="1"/>
        <v>29119</v>
      </c>
      <c r="G21" s="273">
        <f t="shared" si="1"/>
        <v>56249</v>
      </c>
      <c r="H21" s="273">
        <f t="shared" si="1"/>
        <v>29119</v>
      </c>
      <c r="I21" s="273">
        <f t="shared" si="1"/>
        <v>29119</v>
      </c>
      <c r="J21" s="273">
        <f t="shared" si="1"/>
        <v>115746</v>
      </c>
      <c r="K21" s="273">
        <f t="shared" si="1"/>
        <v>63576</v>
      </c>
      <c r="L21" s="273">
        <f t="shared" si="1"/>
        <v>62170</v>
      </c>
      <c r="M21" s="273">
        <f t="shared" si="1"/>
        <v>74258</v>
      </c>
      <c r="N21" s="276">
        <f t="shared" si="1"/>
        <v>907720</v>
      </c>
    </row>
    <row r="22" spans="1:14" ht="12.75">
      <c r="A22" s="127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79"/>
    </row>
    <row r="23" spans="1:14" ht="12.75">
      <c r="A23" s="110" t="s">
        <v>219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79"/>
    </row>
    <row r="24" spans="1:14" ht="12.75">
      <c r="A24" s="110" t="s">
        <v>117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79"/>
    </row>
    <row r="25" spans="1:14" ht="12.75">
      <c r="A25" s="127" t="s">
        <v>220</v>
      </c>
      <c r="B25" s="268">
        <v>29630</v>
      </c>
      <c r="C25" s="268">
        <v>29630</v>
      </c>
      <c r="D25" s="268">
        <v>29630</v>
      </c>
      <c r="E25" s="268">
        <v>31571</v>
      </c>
      <c r="F25" s="268">
        <v>31571</v>
      </c>
      <c r="G25" s="268">
        <v>46362</v>
      </c>
      <c r="H25" s="268">
        <v>31571</v>
      </c>
      <c r="I25" s="268">
        <v>31571</v>
      </c>
      <c r="J25" s="268">
        <v>31571</v>
      </c>
      <c r="K25" s="268">
        <v>31571</v>
      </c>
      <c r="L25" s="268">
        <v>31571</v>
      </c>
      <c r="M25" s="268">
        <v>31571</v>
      </c>
      <c r="N25" s="279">
        <f>SUM(B25:M25)</f>
        <v>387820</v>
      </c>
    </row>
    <row r="26" spans="1:14" ht="15" customHeight="1">
      <c r="A26" s="274" t="s">
        <v>221</v>
      </c>
      <c r="B26" s="268">
        <v>5450</v>
      </c>
      <c r="C26" s="268">
        <v>5443</v>
      </c>
      <c r="D26" s="268">
        <v>5444</v>
      </c>
      <c r="E26" s="268">
        <v>5444</v>
      </c>
      <c r="F26" s="268">
        <v>5443</v>
      </c>
      <c r="G26" s="268">
        <v>8212</v>
      </c>
      <c r="H26" s="268">
        <v>6200</v>
      </c>
      <c r="I26" s="268">
        <v>6200</v>
      </c>
      <c r="J26" s="268">
        <v>6200</v>
      </c>
      <c r="K26" s="268">
        <v>5443</v>
      </c>
      <c r="L26" s="268">
        <v>6200</v>
      </c>
      <c r="M26" s="268">
        <v>6205</v>
      </c>
      <c r="N26" s="279">
        <f>SUM(B26:M26)</f>
        <v>71884</v>
      </c>
    </row>
    <row r="27" spans="1:14" ht="12.75">
      <c r="A27" s="127" t="s">
        <v>54</v>
      </c>
      <c r="B27" s="268">
        <v>18300</v>
      </c>
      <c r="C27" s="268">
        <v>18300</v>
      </c>
      <c r="D27" s="268">
        <v>18300</v>
      </c>
      <c r="E27" s="268">
        <v>19969</v>
      </c>
      <c r="F27" s="268">
        <v>18300</v>
      </c>
      <c r="G27" s="268">
        <v>36800</v>
      </c>
      <c r="H27" s="268">
        <v>35000</v>
      </c>
      <c r="I27" s="268">
        <v>29000</v>
      </c>
      <c r="J27" s="268">
        <v>39500</v>
      </c>
      <c r="K27" s="268">
        <v>47500</v>
      </c>
      <c r="L27" s="268">
        <v>42000</v>
      </c>
      <c r="M27" s="268">
        <v>35936</v>
      </c>
      <c r="N27" s="279">
        <f>SUM(B27:M27)</f>
        <v>358905</v>
      </c>
    </row>
    <row r="28" spans="1:14" ht="12.75">
      <c r="A28" s="127" t="s">
        <v>222</v>
      </c>
      <c r="B28" s="268">
        <v>100</v>
      </c>
      <c r="C28" s="268">
        <v>150</v>
      </c>
      <c r="D28" s="268">
        <v>21142</v>
      </c>
      <c r="E28" s="268">
        <v>215</v>
      </c>
      <c r="F28" s="268">
        <v>215</v>
      </c>
      <c r="G28" s="268">
        <v>335</v>
      </c>
      <c r="H28" s="268">
        <v>545</v>
      </c>
      <c r="I28" s="268">
        <v>450</v>
      </c>
      <c r="J28" s="268">
        <v>650</v>
      </c>
      <c r="K28" s="268">
        <v>3130</v>
      </c>
      <c r="L28" s="268">
        <v>1215</v>
      </c>
      <c r="M28" s="268">
        <v>546</v>
      </c>
      <c r="N28" s="279">
        <f>SUM(B28:M28)</f>
        <v>28693</v>
      </c>
    </row>
    <row r="29" spans="1:14" ht="12.75">
      <c r="A29" s="113" t="s">
        <v>132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79"/>
    </row>
    <row r="30" spans="1:14" ht="12.75">
      <c r="A30" s="127" t="s">
        <v>134</v>
      </c>
      <c r="B30" s="268">
        <v>508</v>
      </c>
      <c r="C30" s="268">
        <v>5000</v>
      </c>
      <c r="D30" s="268">
        <v>5816</v>
      </c>
      <c r="E30" s="268">
        <v>1500</v>
      </c>
      <c r="F30" s="268">
        <v>7012</v>
      </c>
      <c r="G30" s="268">
        <v>939</v>
      </c>
      <c r="H30" s="268">
        <v>18000</v>
      </c>
      <c r="I30" s="268">
        <v>0</v>
      </c>
      <c r="J30" s="268">
        <v>0</v>
      </c>
      <c r="K30" s="268">
        <v>14500</v>
      </c>
      <c r="L30" s="268">
        <v>1180</v>
      </c>
      <c r="M30" s="268">
        <v>0</v>
      </c>
      <c r="N30" s="279">
        <f>SUM(B30:M30)</f>
        <v>54455</v>
      </c>
    </row>
    <row r="31" spans="1:14" ht="12.75">
      <c r="A31" s="127" t="s">
        <v>136</v>
      </c>
      <c r="B31" s="268">
        <v>2219</v>
      </c>
      <c r="C31" s="268">
        <v>675</v>
      </c>
      <c r="D31" s="268">
        <v>100</v>
      </c>
      <c r="E31" s="268">
        <v>0</v>
      </c>
      <c r="F31" s="268">
        <v>500</v>
      </c>
      <c r="G31" s="268">
        <v>0</v>
      </c>
      <c r="H31" s="268">
        <v>0</v>
      </c>
      <c r="I31" s="268">
        <v>969</v>
      </c>
      <c r="J31" s="268">
        <v>0</v>
      </c>
      <c r="K31" s="268">
        <v>0</v>
      </c>
      <c r="L31" s="268">
        <v>0</v>
      </c>
      <c r="M31" s="268">
        <v>0</v>
      </c>
      <c r="N31" s="279">
        <f>SUM(B31:M31)</f>
        <v>4463</v>
      </c>
    </row>
    <row r="32" spans="1:14" ht="12.75">
      <c r="A32" s="127" t="s">
        <v>58</v>
      </c>
      <c r="B32" s="268">
        <v>0</v>
      </c>
      <c r="C32" s="268">
        <v>0</v>
      </c>
      <c r="D32" s="268">
        <v>0</v>
      </c>
      <c r="E32" s="268">
        <v>0</v>
      </c>
      <c r="F32" s="268">
        <v>500</v>
      </c>
      <c r="G32" s="268">
        <v>0</v>
      </c>
      <c r="H32" s="268">
        <v>500</v>
      </c>
      <c r="I32" s="268">
        <v>0</v>
      </c>
      <c r="J32" s="268">
        <v>0</v>
      </c>
      <c r="K32" s="268">
        <v>0</v>
      </c>
      <c r="L32" s="268">
        <v>500</v>
      </c>
      <c r="M32" s="268">
        <v>0</v>
      </c>
      <c r="N32" s="279">
        <f>SUM(B32:M32)</f>
        <v>1500</v>
      </c>
    </row>
    <row r="33" spans="1:14" ht="12.75">
      <c r="A33" s="127" t="s">
        <v>223</v>
      </c>
      <c r="B33" s="268">
        <v>0</v>
      </c>
      <c r="C33" s="268">
        <v>0</v>
      </c>
      <c r="D33" s="268">
        <v>0</v>
      </c>
      <c r="E33" s="268">
        <v>0</v>
      </c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268">
        <v>0</v>
      </c>
      <c r="L33" s="268">
        <v>0</v>
      </c>
      <c r="M33" s="268">
        <v>0</v>
      </c>
      <c r="N33" s="275">
        <f>SUM(B33:M33)</f>
        <v>0</v>
      </c>
    </row>
    <row r="34" spans="1:14" ht="12.75">
      <c r="A34" s="272" t="s">
        <v>224</v>
      </c>
      <c r="B34" s="273">
        <f aca="true" t="shared" si="2" ref="B34:N34">SUM(B25:B33)</f>
        <v>56207</v>
      </c>
      <c r="C34" s="273">
        <f t="shared" si="2"/>
        <v>59198</v>
      </c>
      <c r="D34" s="273">
        <f t="shared" si="2"/>
        <v>80432</v>
      </c>
      <c r="E34" s="273">
        <f t="shared" si="2"/>
        <v>58699</v>
      </c>
      <c r="F34" s="273">
        <f t="shared" si="2"/>
        <v>63541</v>
      </c>
      <c r="G34" s="273">
        <f t="shared" si="2"/>
        <v>92648</v>
      </c>
      <c r="H34" s="273">
        <f t="shared" si="2"/>
        <v>91816</v>
      </c>
      <c r="I34" s="273">
        <f t="shared" si="2"/>
        <v>68190</v>
      </c>
      <c r="J34" s="273">
        <f t="shared" si="2"/>
        <v>77921</v>
      </c>
      <c r="K34" s="273">
        <f t="shared" si="2"/>
        <v>102144</v>
      </c>
      <c r="L34" s="273">
        <f t="shared" si="2"/>
        <v>82666</v>
      </c>
      <c r="M34" s="273">
        <f t="shared" si="2"/>
        <v>74258</v>
      </c>
      <c r="N34" s="275">
        <f t="shared" si="2"/>
        <v>907720</v>
      </c>
    </row>
    <row r="35" spans="1:14" ht="15" customHeight="1">
      <c r="A35" s="269" t="s">
        <v>3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79">
        <v>182988</v>
      </c>
    </row>
    <row r="36" spans="1:14" ht="12.75">
      <c r="A36" s="272" t="s">
        <v>225</v>
      </c>
      <c r="B36" s="273">
        <f aca="true" t="shared" si="3" ref="B36:M36">SUM(B34)</f>
        <v>56207</v>
      </c>
      <c r="C36" s="273">
        <f t="shared" si="3"/>
        <v>59198</v>
      </c>
      <c r="D36" s="273">
        <f t="shared" si="3"/>
        <v>80432</v>
      </c>
      <c r="E36" s="273">
        <f t="shared" si="3"/>
        <v>58699</v>
      </c>
      <c r="F36" s="273">
        <f t="shared" si="3"/>
        <v>63541</v>
      </c>
      <c r="G36" s="273">
        <f t="shared" si="3"/>
        <v>92648</v>
      </c>
      <c r="H36" s="273">
        <f t="shared" si="3"/>
        <v>91816</v>
      </c>
      <c r="I36" s="273">
        <f t="shared" si="3"/>
        <v>68190</v>
      </c>
      <c r="J36" s="273">
        <f t="shared" si="3"/>
        <v>77921</v>
      </c>
      <c r="K36" s="273">
        <f t="shared" si="3"/>
        <v>102144</v>
      </c>
      <c r="L36" s="273">
        <f t="shared" si="3"/>
        <v>82666</v>
      </c>
      <c r="M36" s="273">
        <f t="shared" si="3"/>
        <v>74258</v>
      </c>
      <c r="N36" s="276">
        <f>SUM(N34:N35)</f>
        <v>1090708</v>
      </c>
    </row>
    <row r="37" spans="1:13" ht="12.75">
      <c r="A37" s="277" t="s">
        <v>226</v>
      </c>
      <c r="B37" s="278">
        <f>B21-B36</f>
        <v>0</v>
      </c>
      <c r="C37" s="278">
        <f>C21+B37-C36</f>
        <v>139708</v>
      </c>
      <c r="D37" s="278">
        <f>C37+D18-D36</f>
        <v>204107</v>
      </c>
      <c r="E37" s="278">
        <f aca="true" t="shared" si="4" ref="E37:M37">D37+E21-E36</f>
        <v>193828</v>
      </c>
      <c r="F37" s="278">
        <f t="shared" si="4"/>
        <v>159406</v>
      </c>
      <c r="G37" s="278">
        <f t="shared" si="4"/>
        <v>123007</v>
      </c>
      <c r="H37" s="278">
        <f t="shared" si="4"/>
        <v>60310</v>
      </c>
      <c r="I37" s="278">
        <f t="shared" si="4"/>
        <v>21239</v>
      </c>
      <c r="J37" s="278">
        <f t="shared" si="4"/>
        <v>59064</v>
      </c>
      <c r="K37" s="278">
        <f t="shared" si="4"/>
        <v>20496</v>
      </c>
      <c r="L37" s="278">
        <f t="shared" si="4"/>
        <v>0</v>
      </c>
      <c r="M37" s="278">
        <f t="shared" si="4"/>
        <v>0</v>
      </c>
    </row>
    <row r="39" ht="12.75">
      <c r="I39" s="278"/>
    </row>
  </sheetData>
  <sheetProtection/>
  <mergeCells count="2">
    <mergeCell ref="G1:N1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B1">
      <selection activeCell="I26" sqref="I26"/>
    </sheetView>
  </sheetViews>
  <sheetFormatPr defaultColWidth="9.140625" defaultRowHeight="12.75"/>
  <cols>
    <col min="1" max="1" width="5.7109375" style="0" customWidth="1"/>
    <col min="2" max="2" width="36.8515625" style="0" customWidth="1"/>
    <col min="7" max="7" width="5.7109375" style="0" customWidth="1"/>
    <col min="8" max="8" width="35.28125" style="0" customWidth="1"/>
  </cols>
  <sheetData>
    <row r="1" spans="2:12" ht="12.75">
      <c r="B1" s="280"/>
      <c r="C1" s="280"/>
      <c r="D1" s="280"/>
      <c r="E1" s="280"/>
      <c r="F1" s="280"/>
      <c r="G1" s="280"/>
      <c r="H1" s="473" t="s">
        <v>340</v>
      </c>
      <c r="I1" s="474"/>
      <c r="J1" s="474"/>
      <c r="K1" s="474"/>
      <c r="L1" s="474"/>
    </row>
    <row r="2" spans="2:15" ht="39" customHeight="1">
      <c r="B2" s="472" t="s">
        <v>291</v>
      </c>
      <c r="C2" s="472"/>
      <c r="D2" s="472"/>
      <c r="E2" s="472"/>
      <c r="F2" s="472"/>
      <c r="G2" s="472"/>
      <c r="H2" s="472"/>
      <c r="I2" s="472"/>
      <c r="J2" s="472"/>
      <c r="K2" s="472"/>
      <c r="L2" s="281"/>
      <c r="M2" s="281"/>
      <c r="N2" s="281"/>
      <c r="O2" s="281"/>
    </row>
    <row r="6" spans="11:12" ht="13.5" thickBot="1">
      <c r="K6" s="471" t="s">
        <v>0</v>
      </c>
      <c r="L6" s="471"/>
    </row>
    <row r="7" spans="1:12" ht="13.5" thickBot="1">
      <c r="A7" s="290" t="s">
        <v>249</v>
      </c>
      <c r="B7" s="303" t="s">
        <v>228</v>
      </c>
      <c r="C7" s="288" t="s">
        <v>227</v>
      </c>
      <c r="D7" s="289" t="s">
        <v>255</v>
      </c>
      <c r="E7" s="289" t="s">
        <v>271</v>
      </c>
      <c r="F7" s="303" t="s">
        <v>292</v>
      </c>
      <c r="G7" s="291" t="s">
        <v>249</v>
      </c>
      <c r="H7" s="303" t="s">
        <v>229</v>
      </c>
      <c r="I7" s="288" t="s">
        <v>227</v>
      </c>
      <c r="J7" s="289" t="s">
        <v>255</v>
      </c>
      <c r="K7" s="289" t="s">
        <v>271</v>
      </c>
      <c r="L7" s="303" t="s">
        <v>292</v>
      </c>
    </row>
    <row r="8" spans="1:12" ht="12.75">
      <c r="A8" s="282"/>
      <c r="B8" s="283"/>
      <c r="C8" s="283"/>
      <c r="D8" s="283"/>
      <c r="E8" s="283"/>
      <c r="F8" s="283"/>
      <c r="G8" s="283"/>
      <c r="H8" s="284"/>
      <c r="I8" s="283"/>
      <c r="J8" s="283"/>
      <c r="K8" s="283"/>
      <c r="L8" s="285"/>
    </row>
    <row r="9" spans="1:12" ht="12.75">
      <c r="A9" s="287" t="s">
        <v>1</v>
      </c>
      <c r="B9" s="286" t="s">
        <v>230</v>
      </c>
      <c r="C9" s="292">
        <v>703137</v>
      </c>
      <c r="D9" s="292">
        <v>378752</v>
      </c>
      <c r="E9" s="292">
        <v>299950</v>
      </c>
      <c r="F9" s="292">
        <v>284400</v>
      </c>
      <c r="G9" s="301" t="s">
        <v>1</v>
      </c>
      <c r="H9" s="293" t="s">
        <v>16</v>
      </c>
      <c r="I9" s="292">
        <v>387820</v>
      </c>
      <c r="J9" s="292">
        <v>310000</v>
      </c>
      <c r="K9" s="292">
        <v>302000</v>
      </c>
      <c r="L9" s="292">
        <v>302000</v>
      </c>
    </row>
    <row r="10" spans="1:12" ht="12.75">
      <c r="A10" s="287" t="s">
        <v>2</v>
      </c>
      <c r="B10" s="286" t="s">
        <v>28</v>
      </c>
      <c r="C10" s="292">
        <v>0</v>
      </c>
      <c r="D10" s="292">
        <v>0</v>
      </c>
      <c r="E10" s="292">
        <v>0</v>
      </c>
      <c r="F10" s="292">
        <v>0</v>
      </c>
      <c r="G10" s="301" t="s">
        <v>2</v>
      </c>
      <c r="H10" s="293" t="s">
        <v>242</v>
      </c>
      <c r="I10" s="292">
        <v>71884</v>
      </c>
      <c r="J10" s="292">
        <v>55935</v>
      </c>
      <c r="K10" s="292">
        <v>55700</v>
      </c>
      <c r="L10" s="292">
        <v>55700</v>
      </c>
    </row>
    <row r="11" spans="1:12" ht="12.75">
      <c r="A11" s="287" t="s">
        <v>12</v>
      </c>
      <c r="B11" s="286" t="s">
        <v>29</v>
      </c>
      <c r="C11" s="292">
        <v>68530</v>
      </c>
      <c r="D11" s="292">
        <v>50000</v>
      </c>
      <c r="E11" s="292">
        <v>40000</v>
      </c>
      <c r="F11" s="292">
        <v>20000</v>
      </c>
      <c r="G11" s="301" t="s">
        <v>12</v>
      </c>
      <c r="H11" s="293" t="s">
        <v>54</v>
      </c>
      <c r="I11" s="292">
        <v>358905</v>
      </c>
      <c r="J11" s="292">
        <v>161000</v>
      </c>
      <c r="K11" s="292">
        <v>95000</v>
      </c>
      <c r="L11" s="292">
        <v>95000</v>
      </c>
    </row>
    <row r="12" spans="1:12" ht="12.75">
      <c r="A12" s="287" t="s">
        <v>13</v>
      </c>
      <c r="B12" s="286" t="s">
        <v>30</v>
      </c>
      <c r="C12" s="292">
        <v>0</v>
      </c>
      <c r="D12" s="292">
        <v>0</v>
      </c>
      <c r="E12" s="292">
        <v>0</v>
      </c>
      <c r="F12" s="292">
        <v>0</v>
      </c>
      <c r="G12" s="301" t="s">
        <v>243</v>
      </c>
      <c r="H12" s="293" t="s">
        <v>124</v>
      </c>
      <c r="I12" s="292">
        <v>211681</v>
      </c>
      <c r="J12" s="292">
        <v>115940</v>
      </c>
      <c r="K12" s="292">
        <v>10000</v>
      </c>
      <c r="L12" s="292">
        <v>10000</v>
      </c>
    </row>
    <row r="13" spans="1:12" ht="12.75">
      <c r="A13" s="282"/>
      <c r="B13" s="283"/>
      <c r="C13" s="294"/>
      <c r="D13" s="294"/>
      <c r="E13" s="294"/>
      <c r="F13" s="294"/>
      <c r="G13" s="294"/>
      <c r="H13" s="294"/>
      <c r="I13" s="294"/>
      <c r="J13" s="294"/>
      <c r="K13" s="294"/>
      <c r="L13" s="295"/>
    </row>
    <row r="14" spans="1:12" ht="12.75">
      <c r="A14" s="287" t="s">
        <v>231</v>
      </c>
      <c r="B14" s="286" t="s">
        <v>232</v>
      </c>
      <c r="C14" s="292">
        <f>SUM(C9:C13)</f>
        <v>771667</v>
      </c>
      <c r="D14" s="292">
        <f>SUM(D9:D12)</f>
        <v>428752</v>
      </c>
      <c r="E14" s="292">
        <f>SUM(E9:E12)</f>
        <v>339950</v>
      </c>
      <c r="F14" s="292">
        <f>SUM(F9:F13)</f>
        <v>304400</v>
      </c>
      <c r="G14" s="301" t="s">
        <v>231</v>
      </c>
      <c r="H14" s="293" t="s">
        <v>244</v>
      </c>
      <c r="I14" s="292">
        <f>SUM(I9:I13)</f>
        <v>1030290</v>
      </c>
      <c r="J14" s="292">
        <f>SUM(J9:J13)</f>
        <v>642875</v>
      </c>
      <c r="K14" s="292">
        <f>SUM(K9:K12)</f>
        <v>462700</v>
      </c>
      <c r="L14" s="292">
        <f>SUM(L9:L12)</f>
        <v>462700</v>
      </c>
    </row>
    <row r="15" spans="1:12" ht="12.75">
      <c r="A15" s="282"/>
      <c r="B15" s="283"/>
      <c r="C15" s="294"/>
      <c r="D15" s="294"/>
      <c r="E15" s="294"/>
      <c r="F15" s="296"/>
      <c r="G15" s="294"/>
      <c r="H15" s="294"/>
      <c r="I15" s="294"/>
      <c r="J15" s="294"/>
      <c r="K15" s="294"/>
      <c r="L15" s="295"/>
    </row>
    <row r="16" spans="1:12" ht="12.75">
      <c r="A16" s="287" t="s">
        <v>22</v>
      </c>
      <c r="B16" s="286" t="s">
        <v>233</v>
      </c>
      <c r="C16" s="292">
        <v>258623</v>
      </c>
      <c r="D16" s="292">
        <v>214123</v>
      </c>
      <c r="E16" s="292">
        <v>122750</v>
      </c>
      <c r="F16" s="292">
        <v>158300</v>
      </c>
      <c r="G16" s="294"/>
      <c r="H16" s="294"/>
      <c r="I16" s="294"/>
      <c r="J16" s="294"/>
      <c r="K16" s="294"/>
      <c r="L16" s="295"/>
    </row>
    <row r="17" spans="1:12" ht="13.5" thickBot="1">
      <c r="A17" s="282"/>
      <c r="B17" s="283"/>
      <c r="C17" s="294"/>
      <c r="D17" s="294"/>
      <c r="E17" s="294"/>
      <c r="F17" s="297"/>
      <c r="G17" s="294"/>
      <c r="H17" s="294"/>
      <c r="I17" s="294"/>
      <c r="J17" s="294"/>
      <c r="K17" s="294"/>
      <c r="L17" s="295"/>
    </row>
    <row r="18" spans="1:12" ht="13.5" thickBot="1">
      <c r="A18" s="475" t="s">
        <v>239</v>
      </c>
      <c r="B18" s="476"/>
      <c r="C18" s="298">
        <f>SUM(C14:C16)</f>
        <v>1030290</v>
      </c>
      <c r="D18" s="298">
        <f>SUM(D14:D16)</f>
        <v>642875</v>
      </c>
      <c r="E18" s="298">
        <f>SUM(E14:E16)</f>
        <v>462700</v>
      </c>
      <c r="F18" s="299">
        <f>SUM(F14:F17)</f>
        <v>462700</v>
      </c>
      <c r="G18" s="479" t="s">
        <v>245</v>
      </c>
      <c r="H18" s="479"/>
      <c r="I18" s="300">
        <f>SUM(I14)</f>
        <v>1030290</v>
      </c>
      <c r="J18" s="298">
        <f>SUM(J14)</f>
        <v>642875</v>
      </c>
      <c r="K18" s="298">
        <f>SUM(K14)</f>
        <v>462700</v>
      </c>
      <c r="L18" s="299">
        <f>SUM(L14)</f>
        <v>462700</v>
      </c>
    </row>
    <row r="19" spans="1:12" ht="12.75">
      <c r="A19" s="282"/>
      <c r="B19" s="283"/>
      <c r="C19" s="294"/>
      <c r="D19" s="294"/>
      <c r="E19" s="294"/>
      <c r="F19" s="294"/>
      <c r="G19" s="294"/>
      <c r="H19" s="294"/>
      <c r="I19" s="294"/>
      <c r="J19" s="294"/>
      <c r="K19" s="294"/>
      <c r="L19" s="295"/>
    </row>
    <row r="20" spans="1:12" ht="12.75">
      <c r="A20" s="287" t="s">
        <v>25</v>
      </c>
      <c r="B20" s="286" t="s">
        <v>234</v>
      </c>
      <c r="C20" s="292">
        <v>27276</v>
      </c>
      <c r="D20" s="292">
        <v>0</v>
      </c>
      <c r="E20" s="292">
        <v>0</v>
      </c>
      <c r="F20" s="292">
        <v>0</v>
      </c>
      <c r="G20" s="301" t="s">
        <v>22</v>
      </c>
      <c r="H20" s="293" t="s">
        <v>134</v>
      </c>
      <c r="I20" s="292">
        <v>54455</v>
      </c>
      <c r="J20" s="292">
        <v>2500</v>
      </c>
      <c r="K20" s="292">
        <v>2500</v>
      </c>
      <c r="L20" s="292">
        <v>2500</v>
      </c>
    </row>
    <row r="21" spans="1:12" ht="12.75">
      <c r="A21" s="287" t="s">
        <v>33</v>
      </c>
      <c r="B21" s="286" t="s">
        <v>32</v>
      </c>
      <c r="C21" s="292">
        <v>2000</v>
      </c>
      <c r="D21" s="292">
        <v>0</v>
      </c>
      <c r="E21" s="292">
        <v>0</v>
      </c>
      <c r="F21" s="292">
        <v>0</v>
      </c>
      <c r="G21" s="301" t="s">
        <v>25</v>
      </c>
      <c r="H21" s="293" t="s">
        <v>136</v>
      </c>
      <c r="I21" s="292">
        <v>4463</v>
      </c>
      <c r="J21" s="292">
        <v>1500</v>
      </c>
      <c r="K21" s="292">
        <v>1500</v>
      </c>
      <c r="L21" s="292">
        <v>1500</v>
      </c>
    </row>
    <row r="22" spans="1:12" ht="12.75">
      <c r="A22" s="287" t="s">
        <v>48</v>
      </c>
      <c r="B22" s="286" t="s">
        <v>34</v>
      </c>
      <c r="C22" s="292">
        <v>1500</v>
      </c>
      <c r="D22" s="292">
        <v>1000</v>
      </c>
      <c r="E22" s="292">
        <v>1000</v>
      </c>
      <c r="F22" s="292">
        <v>1000</v>
      </c>
      <c r="G22" s="301" t="s">
        <v>33</v>
      </c>
      <c r="H22" s="293" t="s">
        <v>138</v>
      </c>
      <c r="I22" s="292">
        <v>1500</v>
      </c>
      <c r="J22" s="292">
        <v>1000</v>
      </c>
      <c r="K22" s="292">
        <v>1000</v>
      </c>
      <c r="L22" s="292">
        <v>1000</v>
      </c>
    </row>
    <row r="23" spans="1:12" ht="12.75">
      <c r="A23" s="282"/>
      <c r="B23" s="283"/>
      <c r="C23" s="294"/>
      <c r="D23" s="294"/>
      <c r="E23" s="294"/>
      <c r="F23" s="294"/>
      <c r="G23" s="294"/>
      <c r="H23" s="294"/>
      <c r="I23" s="294"/>
      <c r="J23" s="294"/>
      <c r="K23" s="294"/>
      <c r="L23" s="295"/>
    </row>
    <row r="24" spans="1:12" ht="12.75">
      <c r="A24" s="287" t="s">
        <v>236</v>
      </c>
      <c r="B24" s="286" t="s">
        <v>237</v>
      </c>
      <c r="C24" s="292">
        <f>SUM(C20:C23)</f>
        <v>30776</v>
      </c>
      <c r="D24" s="292">
        <f>SUM(D20:D23)</f>
        <v>1000</v>
      </c>
      <c r="E24" s="292">
        <f>SUM(E20:E22)</f>
        <v>1000</v>
      </c>
      <c r="F24" s="292">
        <f>SUM(F20:F22)</f>
        <v>1000</v>
      </c>
      <c r="G24" s="301" t="s">
        <v>236</v>
      </c>
      <c r="H24" s="301" t="s">
        <v>246</v>
      </c>
      <c r="I24" s="292">
        <f>SUM(I20:I23)</f>
        <v>60418</v>
      </c>
      <c r="J24" s="292">
        <f>SUM(J20:J23)</f>
        <v>5000</v>
      </c>
      <c r="K24" s="292">
        <f>SUM(K20:K23)</f>
        <v>5000</v>
      </c>
      <c r="L24" s="292">
        <f>SUM(L20:L23)</f>
        <v>5000</v>
      </c>
    </row>
    <row r="25" spans="1:12" ht="12.75">
      <c r="A25" s="282"/>
      <c r="B25" s="283"/>
      <c r="C25" s="294"/>
      <c r="D25" s="294"/>
      <c r="E25" s="294"/>
      <c r="F25" s="296"/>
      <c r="G25" s="294"/>
      <c r="H25" s="294"/>
      <c r="I25" s="294"/>
      <c r="J25" s="294"/>
      <c r="K25" s="294"/>
      <c r="L25" s="295"/>
    </row>
    <row r="26" spans="1:12" ht="12.75">
      <c r="A26" s="287" t="s">
        <v>235</v>
      </c>
      <c r="B26" s="286" t="s">
        <v>238</v>
      </c>
      <c r="C26" s="292">
        <v>29642</v>
      </c>
      <c r="D26" s="292">
        <v>4000</v>
      </c>
      <c r="E26" s="292">
        <v>4000</v>
      </c>
      <c r="F26" s="292">
        <v>4000</v>
      </c>
      <c r="G26" s="294"/>
      <c r="H26" s="294"/>
      <c r="I26" s="294"/>
      <c r="J26" s="294"/>
      <c r="K26" s="294"/>
      <c r="L26" s="295"/>
    </row>
    <row r="27" spans="1:12" ht="13.5" thickBot="1">
      <c r="A27" s="282"/>
      <c r="B27" s="283"/>
      <c r="C27" s="294"/>
      <c r="D27" s="294"/>
      <c r="E27" s="294"/>
      <c r="F27" s="302"/>
      <c r="G27" s="294"/>
      <c r="H27" s="294"/>
      <c r="I27" s="294"/>
      <c r="J27" s="294"/>
      <c r="K27" s="294"/>
      <c r="L27" s="295"/>
    </row>
    <row r="28" spans="1:12" ht="13.5" thickBot="1">
      <c r="A28" s="477" t="s">
        <v>240</v>
      </c>
      <c r="B28" s="478"/>
      <c r="C28" s="298">
        <f>SUM(C24:C26)</f>
        <v>60418</v>
      </c>
      <c r="D28" s="298">
        <f>SUM(D24:D27)</f>
        <v>5000</v>
      </c>
      <c r="E28" s="298">
        <f>SUM(E24:E26)</f>
        <v>5000</v>
      </c>
      <c r="F28" s="298">
        <f>SUM(F24:F26)</f>
        <v>5000</v>
      </c>
      <c r="G28" s="480" t="s">
        <v>247</v>
      </c>
      <c r="H28" s="480"/>
      <c r="I28" s="298">
        <f>SUM(I24)</f>
        <v>60418</v>
      </c>
      <c r="J28" s="298">
        <f>SUM(J24)</f>
        <v>5000</v>
      </c>
      <c r="K28" s="298">
        <f>SUM(K24)</f>
        <v>5000</v>
      </c>
      <c r="L28" s="299">
        <f>SUM(L24)</f>
        <v>5000</v>
      </c>
    </row>
    <row r="29" spans="1:12" ht="13.5" thickBot="1">
      <c r="A29" s="282"/>
      <c r="B29" s="283"/>
      <c r="C29" s="294"/>
      <c r="D29" s="294"/>
      <c r="E29" s="294"/>
      <c r="F29" s="294"/>
      <c r="G29" s="294"/>
      <c r="H29" s="294"/>
      <c r="I29" s="294"/>
      <c r="J29" s="294"/>
      <c r="K29" s="294"/>
      <c r="L29" s="295"/>
    </row>
    <row r="30" spans="1:12" ht="13.5" thickBot="1">
      <c r="A30" s="477" t="s">
        <v>241</v>
      </c>
      <c r="B30" s="478"/>
      <c r="C30" s="298">
        <f>SUM(C18+C28)</f>
        <v>1090708</v>
      </c>
      <c r="D30" s="298">
        <f>SUM(D18+D28)</f>
        <v>647875</v>
      </c>
      <c r="E30" s="298">
        <f>SUM(E18+E28)</f>
        <v>467700</v>
      </c>
      <c r="F30" s="298">
        <f>SUM(F18+F28)</f>
        <v>467700</v>
      </c>
      <c r="G30" s="480" t="s">
        <v>248</v>
      </c>
      <c r="H30" s="480"/>
      <c r="I30" s="298">
        <f>SUM(I28+I18)</f>
        <v>1090708</v>
      </c>
      <c r="J30" s="298">
        <f>SUM(J18+J28)</f>
        <v>647875</v>
      </c>
      <c r="K30" s="298">
        <f>SUM(K18+K28)</f>
        <v>467700</v>
      </c>
      <c r="L30" s="299">
        <f>SUM(L18+L28)</f>
        <v>467700</v>
      </c>
    </row>
  </sheetData>
  <sheetProtection/>
  <mergeCells count="9">
    <mergeCell ref="K6:L6"/>
    <mergeCell ref="B2:K2"/>
    <mergeCell ref="H1:L1"/>
    <mergeCell ref="A18:B18"/>
    <mergeCell ref="A28:B28"/>
    <mergeCell ref="A30:B30"/>
    <mergeCell ref="G18:H18"/>
    <mergeCell ref="G28:H28"/>
    <mergeCell ref="G30:H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SzazdiA</dc:creator>
  <cp:keywords/>
  <dc:description/>
  <cp:lastModifiedBy>User132 Bozóné Nemes Gizella</cp:lastModifiedBy>
  <cp:lastPrinted>2018-05-03T07:27:23Z</cp:lastPrinted>
  <dcterms:created xsi:type="dcterms:W3CDTF">2012-02-08T16:54:15Z</dcterms:created>
  <dcterms:modified xsi:type="dcterms:W3CDTF">2018-05-03T07:28:00Z</dcterms:modified>
  <cp:category/>
  <cp:version/>
  <cp:contentType/>
  <cp:contentStatus/>
</cp:coreProperties>
</file>