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1.melléklet kiemelt ei" sheetId="1" r:id="rId1"/>
    <sheet name="2. melléklet MÉRLEG" sheetId="2" r:id="rId2"/>
    <sheet name="3. mell. bevételek önkormányzat" sheetId="3" r:id="rId3"/>
    <sheet name="4. melléklet kiadások önkorm" sheetId="4" r:id="rId4"/>
    <sheet name="5. melléklet létszám" sheetId="5" r:id="rId5"/>
    <sheet name="5.mellGÖRDÜLŐ bevételek teljes" sheetId="6" state="hidden" r:id="rId6"/>
    <sheet name="6.melléklet középtávú" sheetId="7" state="hidden" r:id="rId7"/>
    <sheet name="6. melléklet átvett" sheetId="8" r:id="rId8"/>
    <sheet name="7. melléklet helyi adók" sheetId="9" r:id="rId9"/>
    <sheet name="10. mellGÖRDÜLŐ kiadások teljes" sheetId="10" state="hidden" r:id="rId10"/>
    <sheet name="kiadások kv szerv" sheetId="11" state="hidden" r:id="rId11"/>
    <sheet name="kiadások összetolt" sheetId="12" state="hidden" r:id="rId12"/>
    <sheet name="kiadások funkciócsoportra" sheetId="13" state="hidden" r:id="rId13"/>
    <sheet name="bevételek kv szerv" sheetId="14" state="hidden" r:id="rId14"/>
    <sheet name="bevételek összetolt" sheetId="15" state="hidden" r:id="rId15"/>
    <sheet name="bevételek funkciócsoportra" sheetId="16" state="hidden" r:id="rId16"/>
    <sheet name="8. mell.beruh. felújítások" sheetId="17" r:id="rId17"/>
    <sheet name="tartalékok" sheetId="18" state="hidden" r:id="rId18"/>
    <sheet name="EU projektek" sheetId="19" state="hidden" r:id="rId19"/>
    <sheet name="hitelek" sheetId="20" state="hidden" r:id="rId20"/>
    <sheet name="finanszírozás" sheetId="21" state="hidden" r:id="rId21"/>
    <sheet name="9. melléklet szociális kiadások" sheetId="22" r:id="rId22"/>
    <sheet name="10. melléklet átadott" sheetId="23" r:id="rId23"/>
    <sheet name="MÉRLEG (2)" sheetId="24" state="hidden" r:id="rId24"/>
    <sheet name="MÉRLEG (3)" sheetId="25" state="hidden" r:id="rId25"/>
    <sheet name="11. melléklet KÖZVETETT" sheetId="26" r:id="rId26"/>
    <sheet name="15.melléklet stabilitási 2" sheetId="27" state="hidden" r:id="rId27"/>
    <sheet name="16. melléklet stabilitási 1" sheetId="28" state="hidden" r:id="rId28"/>
    <sheet name="17.melléklet TÖBB ÉVES" sheetId="29" state="hidden" r:id="rId29"/>
    <sheet name="18.melléklet EI FELHASZN TERV" sheetId="30" state="hidden" r:id="rId30"/>
    <sheet name="EI FELHASZN TERV (3)" sheetId="31" state="hidden" r:id="rId31"/>
    <sheet name="12. melléklet eredménykimutatás" sheetId="32" r:id="rId32"/>
    <sheet name="13. mellékletmaradványkimutatás" sheetId="33" r:id="rId33"/>
    <sheet name="14.melléklet vagyonmérleg" sheetId="34" r:id="rId34"/>
    <sheet name="15. melléklet vagyonkimutatás" sheetId="35" r:id="rId35"/>
    <sheet name="16.melkörny.véd. alap felhaszn." sheetId="36" r:id="rId36"/>
  </sheets>
  <definedNames>
    <definedName name="foot_4_place" localSheetId="26">'15.melléklet stabilitási 2'!$A$18</definedName>
    <definedName name="foot_5_place" localSheetId="26">'15.melléklet stabilitási 2'!#REF!</definedName>
    <definedName name="foot_53_place" localSheetId="26">'15.melléklet stabilitási 2'!#REF!</definedName>
    <definedName name="_xlnm.Print_Area" localSheetId="0">'1.melléklet kiemelt ei'!$A$1:$M$54</definedName>
    <definedName name="_xlnm.Print_Area" localSheetId="22">'10. melléklet átadott'!$A$1:$C$184</definedName>
    <definedName name="_xlnm.Print_Area" localSheetId="9">'10. mellGÖRDÜLŐ kiadások teljes'!$A$1:$F$124</definedName>
    <definedName name="_xlnm.Print_Area" localSheetId="25">'11. melléklet KÖZVETETT'!$A$1:$E$31</definedName>
    <definedName name="_xlnm.Print_Area" localSheetId="26">'15.melléklet stabilitási 2'!$A$1:$H$38</definedName>
    <definedName name="_xlnm.Print_Area" localSheetId="27">'16. melléklet stabilitási 1'!$A$1:$J$26</definedName>
    <definedName name="_xlnm.Print_Area" localSheetId="28">'17.melléklet TÖBB ÉVES'!$A$1:$I$15</definedName>
    <definedName name="_xlnm.Print_Area" localSheetId="29">'18.melléklet EI FELHASZN TERV'!$A$1:$O$220</definedName>
    <definedName name="_xlnm.Print_Area" localSheetId="1">'2. melléklet MÉRLEG'!$A$1:$P$158</definedName>
    <definedName name="_xlnm.Print_Area" localSheetId="2">'3. mell. bevételek önkormányzat'!$A$1:$X$107</definedName>
    <definedName name="_xlnm.Print_Area" localSheetId="3">'4. melléklet kiadások önkorm'!$A$1:$O$133</definedName>
    <definedName name="_xlnm.Print_Area" localSheetId="4">'5. melléklet létszám'!$A$1:$E$33</definedName>
    <definedName name="_xlnm.Print_Area" localSheetId="5">'5.mellGÖRDÜLŐ bevételek teljes'!$A$1:$F$99</definedName>
    <definedName name="_xlnm.Print_Area" localSheetId="7">'6. melléklet átvett'!$A$1:$F$215</definedName>
    <definedName name="_xlnm.Print_Area" localSheetId="6">'6.melléklet középtávú'!$A$1:$F$31</definedName>
    <definedName name="_xlnm.Print_Area" localSheetId="8">'7. melléklet helyi adók'!$A$1:$G$33</definedName>
    <definedName name="_xlnm.Print_Area" localSheetId="16">'8. mell.beruh. felújítások'!$A$1:$J$30</definedName>
    <definedName name="_xlnm.Print_Area" localSheetId="21">'9. melléklet szociális kiadások'!$A$1:$C$39</definedName>
    <definedName name="_xlnm.Print_Area" localSheetId="15">'bevételek funkciócsoportra'!$A$1:$O$269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30">'EI FELHASZN TERV (3)'!$A$1:$O$216</definedName>
    <definedName name="_xlnm.Print_Area" localSheetId="18">'EU projektek'!$A$1:$B$43</definedName>
    <definedName name="_xlnm.Print_Area" localSheetId="20">'finanszírozás'!$A$1:$G$9</definedName>
    <definedName name="_xlnm.Print_Area" localSheetId="19">'hitelek'!$A$1:$D$70</definedName>
    <definedName name="_xlnm.Print_Area" localSheetId="12">'kiadások funkciócsoportra'!$B$1:$P$301</definedName>
    <definedName name="_xlnm.Print_Area" localSheetId="10">'kiadások kv szerv'!$A$1:$F$123</definedName>
    <definedName name="_xlnm.Print_Area" localSheetId="11">'kiadások összetolt'!$A$1:$F$123</definedName>
    <definedName name="_xlnm.Print_Area" localSheetId="23">'MÉRLEG (2)'!$A$1:$E$154</definedName>
    <definedName name="_xlnm.Print_Area" localSheetId="24">'MÉRLEG (3)'!$A$1:$E$154</definedName>
    <definedName name="_xlnm.Print_Area" localSheetId="17">'tartalékok'!$A$1:$H$16</definedName>
    <definedName name="pr10" localSheetId="26">'15.melléklet stabilitási 2'!#REF!</definedName>
    <definedName name="pr11" localSheetId="26">'15.melléklet stabilitási 2'!#REF!</definedName>
    <definedName name="pr12" localSheetId="26">'15.melléklet stabilitási 2'!#REF!</definedName>
    <definedName name="pr21" localSheetId="27">'16. melléklet stabilitási 1'!$A$29</definedName>
    <definedName name="pr22" localSheetId="27">'16. melléklet stabilitási 1'!#REF!</definedName>
    <definedName name="pr232" localSheetId="25">'11. melléklet KÖZVETETT'!$A$10</definedName>
    <definedName name="pr232" localSheetId="28">'17.melléklet TÖBB ÉVES'!$A$8</definedName>
    <definedName name="pr232" localSheetId="1">'2. melléklet MÉRLEG'!#REF!</definedName>
    <definedName name="pr232" localSheetId="6">'6.melléklet középtávú'!#REF!</definedName>
    <definedName name="pr232" localSheetId="23">'MÉRLEG (2)'!$A$17</definedName>
    <definedName name="pr232" localSheetId="24">'MÉRLEG (3)'!$A$17</definedName>
    <definedName name="pr233" localSheetId="25">'11. melléklet KÖZVETETT'!$A$15</definedName>
    <definedName name="pr233" localSheetId="28">'17.melléklet TÖBB ÉVES'!$A$9</definedName>
    <definedName name="pr233" localSheetId="1">'2. melléklet MÉRLEG'!#REF!</definedName>
    <definedName name="pr233" localSheetId="6">'6.melléklet középtávú'!#REF!</definedName>
    <definedName name="pr233" localSheetId="23">'MÉRLEG (2)'!$A$18</definedName>
    <definedName name="pr233" localSheetId="24">'MÉRLEG (3)'!$A$18</definedName>
    <definedName name="pr234" localSheetId="25">'11. melléklet KÖZVETETT'!$A$20</definedName>
    <definedName name="pr234" localSheetId="28">'17.melléklet TÖBB ÉVES'!#REF!</definedName>
    <definedName name="pr234" localSheetId="1">'2. melléklet MÉRLEG'!#REF!</definedName>
    <definedName name="pr234" localSheetId="6">'6.melléklet középtávú'!#REF!</definedName>
    <definedName name="pr234" localSheetId="23">'MÉRLEG (2)'!$A$19</definedName>
    <definedName name="pr234" localSheetId="24">'MÉRLEG (3)'!$A$19</definedName>
    <definedName name="pr235" localSheetId="25">'11. melléklet KÖZVETETT'!$A$25</definedName>
    <definedName name="pr235" localSheetId="28">'17.melléklet TÖBB ÉVES'!#REF!</definedName>
    <definedName name="pr235" localSheetId="1">'2. melléklet MÉRLEG'!#REF!</definedName>
    <definedName name="pr235" localSheetId="6">'6.melléklet középtávú'!#REF!</definedName>
    <definedName name="pr235" localSheetId="23">'MÉRLEG (2)'!$A$20</definedName>
    <definedName name="pr235" localSheetId="24">'MÉRLEG (3)'!$A$20</definedName>
    <definedName name="pr236" localSheetId="25">'11. melléklet KÖZVETETT'!$A$30</definedName>
    <definedName name="pr236" localSheetId="28">'17.melléklet TÖBB ÉVES'!$A$10</definedName>
    <definedName name="pr236" localSheetId="1">'2. melléklet MÉRLEG'!#REF!</definedName>
    <definedName name="pr236" localSheetId="6">'6.melléklet középtávú'!#REF!</definedName>
    <definedName name="pr236" localSheetId="23">'MÉRLEG (2)'!$A$21</definedName>
    <definedName name="pr236" localSheetId="24">'MÉRLEG (3)'!$A$21</definedName>
    <definedName name="pr24" localSheetId="27">'16. melléklet stabilitási 1'!$A$31</definedName>
    <definedName name="pr25" localSheetId="27">'16. melléklet stabilitási 1'!$A$32</definedName>
    <definedName name="pr26" localSheetId="27">'16. melléklet stabilitási 1'!$A$33</definedName>
    <definedName name="pr27" localSheetId="27">'16. melléklet stabilitási 1'!$A$34</definedName>
    <definedName name="pr28" localSheetId="27">'16. melléklet stabilitási 1'!$A$35</definedName>
    <definedName name="pr312" localSheetId="25">'11. melléklet KÖZVETETT'!#REF!</definedName>
    <definedName name="pr312" localSheetId="28">'17.melléklet TÖBB ÉVES'!#REF!</definedName>
    <definedName name="pr312" localSheetId="1">'2. melléklet MÉRLEG'!#REF!</definedName>
    <definedName name="pr312" localSheetId="6">'6.melléklet középtávú'!#REF!</definedName>
    <definedName name="pr312" localSheetId="23">'MÉRLEG (2)'!$A$8</definedName>
    <definedName name="pr312" localSheetId="24">'MÉRLEG (3)'!$A$8</definedName>
    <definedName name="pr313" localSheetId="25">'11. melléklet KÖZVETETT'!#REF!</definedName>
    <definedName name="pr313" localSheetId="28">'17.melléklet TÖBB ÉVES'!$A$2</definedName>
    <definedName name="pr313" localSheetId="1">'2. melléklet MÉRLEG'!#REF!</definedName>
    <definedName name="pr313" localSheetId="6">'6.melléklet középtávú'!#REF!</definedName>
    <definedName name="pr313" localSheetId="23">'MÉRLEG (2)'!$A$9</definedName>
    <definedName name="pr313" localSheetId="24">'MÉRLEG (3)'!$A$9</definedName>
    <definedName name="pr314" localSheetId="25">'11. melléklet KÖZVETETT'!$A$2</definedName>
    <definedName name="pr314" localSheetId="28">'17.melléklet TÖBB ÉVES'!#REF!</definedName>
    <definedName name="pr314" localSheetId="1">'2. melléklet MÉRLEG'!#REF!</definedName>
    <definedName name="pr314" localSheetId="6">'6.melléklet középtávú'!#REF!</definedName>
    <definedName name="pr314" localSheetId="23">'MÉRLEG (2)'!$A$10</definedName>
    <definedName name="pr314" localSheetId="24">'MÉRLEG (3)'!$A$10</definedName>
    <definedName name="pr315" localSheetId="25">'11. melléklet KÖZVETETT'!#REF!</definedName>
    <definedName name="pr315" localSheetId="28">'17.melléklet TÖBB ÉVES'!$A$6</definedName>
    <definedName name="pr315" localSheetId="1">'2. melléklet MÉRLEG'!#REF!</definedName>
    <definedName name="pr315" localSheetId="6">'6.melléklet középtávú'!#REF!</definedName>
    <definedName name="pr315" localSheetId="23">'MÉRLEG (2)'!$A$11</definedName>
    <definedName name="pr315" localSheetId="24">'MÉRLEG (3)'!$A$11</definedName>
    <definedName name="pr347" localSheetId="6">'6.melléklet középtávú'!#REF!</definedName>
    <definedName name="pr348" localSheetId="6">'6.melléklet középtávú'!#REF!</definedName>
    <definedName name="pr349" localSheetId="6">'6.melléklet középtávú'!#REF!</definedName>
    <definedName name="pr395" localSheetId="6">'6.melléklet középtávú'!#REF!</definedName>
    <definedName name="pr396" localSheetId="6">'6.melléklet középtávú'!#REF!</definedName>
    <definedName name="pr397" localSheetId="6">'6.melléklet középtávú'!#REF!</definedName>
    <definedName name="pr7" localSheetId="26">'15.melléklet stabilitási 2'!#REF!</definedName>
    <definedName name="pr8" localSheetId="26">'15.melléklet stabilitási 2'!#REF!</definedName>
    <definedName name="pr9" localSheetId="26">'15.melléklet stabilitási 2'!#REF!</definedName>
  </definedNames>
  <calcPr fullCalcOnLoad="1"/>
</workbook>
</file>

<file path=xl/sharedStrings.xml><?xml version="1.0" encoding="utf-8"?>
<sst xmlns="http://schemas.openxmlformats.org/spreadsheetml/2006/main" count="6509" uniqueCount="1225">
  <si>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</si>
  <si>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</si>
  <si>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</si>
  <si>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</si>
  <si>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</si>
  <si>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</si>
  <si>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</si>
  <si>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</si>
  <si>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</si>
  <si>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</si>
  <si>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</si>
  <si>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</si>
  <si>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</si>
  <si>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</si>
  <si>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</si>
  <si>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</si>
  <si>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</si>
  <si>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</si>
  <si>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</si>
  <si>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</si>
  <si>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</si>
  <si>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</si>
  <si>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</si>
  <si>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</si>
  <si>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</si>
  <si>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</si>
  <si>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</si>
  <si>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</si>
  <si>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</si>
  <si>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</si>
  <si>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</si>
  <si>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</si>
  <si>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</si>
  <si>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</si>
  <si>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</si>
  <si>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</si>
  <si>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</si>
  <si>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</si>
  <si>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</si>
  <si>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</si>
  <si>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</si>
  <si>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</si>
  <si>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</si>
  <si>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</si>
  <si>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</si>
  <si>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</si>
  <si>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</si>
  <si>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</si>
  <si>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</si>
  <si>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</si>
  <si>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</si>
  <si>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</si>
  <si>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</si>
  <si>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</si>
  <si>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</si>
  <si>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</si>
  <si>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</si>
  <si>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</si>
  <si>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</si>
  <si>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</si>
  <si>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</si>
  <si>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</si>
  <si>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</si>
  <si>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</si>
  <si>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</si>
  <si>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</si>
  <si>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</si>
  <si>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</si>
  <si>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</si>
  <si>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</si>
  <si>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</si>
  <si>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</si>
  <si>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</si>
  <si>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</si>
  <si>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</si>
  <si>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</si>
  <si>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</si>
  <si>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</si>
  <si>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</si>
  <si>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</si>
  <si>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</si>
  <si>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</si>
  <si>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</si>
  <si>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</si>
  <si>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</si>
  <si>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</si>
  <si>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</si>
  <si>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</si>
  <si>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</si>
  <si>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</si>
  <si>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</si>
  <si>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</si>
  <si>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</si>
  <si>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</si>
  <si>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</si>
  <si>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</si>
  <si>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</si>
  <si>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</si>
  <si>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</si>
  <si>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</si>
  <si>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</si>
  <si>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</si>
  <si>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</si>
  <si>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</si>
  <si>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</si>
  <si>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</si>
  <si>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</si>
  <si>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</si>
  <si>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</si>
  <si>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</si>
  <si>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</si>
  <si>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</si>
  <si>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</si>
  <si>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</si>
  <si>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</si>
  <si>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</si>
  <si>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</si>
  <si>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</si>
  <si>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</si>
  <si>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</si>
  <si>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</si>
  <si>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</si>
  <si>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</si>
  <si>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</si>
  <si>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</si>
  <si>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</si>
  <si>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</si>
  <si>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</si>
  <si>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</si>
  <si>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</si>
  <si>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</si>
  <si>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</si>
  <si>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</si>
  <si>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</si>
  <si>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</si>
  <si>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</si>
  <si>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</si>
  <si>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</si>
  <si>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</si>
  <si>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</si>
  <si>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</si>
  <si>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</si>
  <si>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</si>
  <si>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</si>
  <si>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</si>
  <si>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</si>
  <si>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</si>
  <si>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</si>
  <si>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</si>
  <si>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</si>
  <si>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</si>
  <si>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</si>
  <si>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</si>
  <si>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</si>
  <si>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</si>
  <si>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</si>
  <si>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</si>
  <si>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</si>
  <si>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</si>
  <si>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</si>
  <si>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</si>
  <si>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</si>
  <si>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</si>
  <si>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</si>
  <si>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</si>
  <si>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</si>
  <si>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</si>
  <si>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</si>
  <si>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</si>
  <si>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</si>
  <si>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</si>
  <si>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</si>
  <si>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</si>
  <si>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</si>
  <si>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</si>
  <si>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</si>
  <si>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</si>
  <si>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</si>
  <si>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</si>
  <si>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</si>
  <si>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</si>
  <si>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</si>
  <si>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</si>
  <si>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</si>
  <si>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</si>
  <si>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</si>
  <si>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</si>
  <si>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</si>
  <si>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</si>
  <si>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</si>
  <si>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</si>
  <si>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</si>
  <si>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</si>
  <si>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</si>
  <si>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</si>
  <si>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</si>
  <si>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</si>
  <si>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</si>
  <si>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</si>
  <si>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</si>
  <si>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</si>
  <si>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</si>
  <si>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</si>
  <si>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</si>
  <si>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</si>
  <si>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</si>
  <si>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</si>
  <si>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</si>
  <si>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</si>
  <si>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</si>
  <si>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</si>
  <si>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</si>
  <si>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</si>
  <si>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</si>
  <si>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</si>
  <si>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</si>
  <si>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</si>
  <si>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</si>
  <si>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</si>
  <si>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</si>
  <si>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</si>
  <si>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</si>
  <si>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</si>
  <si>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</si>
  <si>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</si>
  <si>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</si>
  <si>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</si>
  <si>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</si>
  <si>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</si>
  <si>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</si>
  <si>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</si>
  <si>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</si>
  <si>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</si>
  <si>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</si>
  <si>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</si>
  <si>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</si>
  <si>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</si>
  <si>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</si>
  <si>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</si>
  <si>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</si>
  <si>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</si>
  <si>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</si>
  <si>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</si>
  <si>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</si>
  <si>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</si>
  <si>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</si>
  <si>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</si>
  <si>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</si>
  <si>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</si>
  <si>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</si>
  <si>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</si>
  <si>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</si>
  <si>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</si>
  <si>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</si>
  <si>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</si>
  <si>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</si>
  <si>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</si>
  <si>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</si>
  <si>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</si>
  <si>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</si>
  <si>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</si>
  <si>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</si>
  <si>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</si>
  <si>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</si>
  <si>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</si>
  <si>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</si>
  <si>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</si>
  <si>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</si>
  <si>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</si>
  <si>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</si>
  <si>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</si>
  <si>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</si>
  <si>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</si>
  <si>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</si>
  <si>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</si>
  <si>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</si>
  <si>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</si>
  <si>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</si>
  <si>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</si>
  <si>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</si>
  <si>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</si>
  <si>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</si>
  <si>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</si>
  <si>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</si>
  <si>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</si>
  <si>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</si>
  <si>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</si>
  <si>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</si>
  <si>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</si>
  <si>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</si>
  <si>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</si>
  <si>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</si>
  <si>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</si>
  <si>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</si>
  <si>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</si>
  <si>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</si>
  <si>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</si>
  <si>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</si>
  <si>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</si>
  <si>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</si>
  <si>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</si>
  <si>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</si>
  <si>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</si>
  <si>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</si>
  <si>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</si>
  <si>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</si>
  <si>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</si>
  <si>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</si>
  <si>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</si>
  <si>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</si>
  <si>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</si>
  <si>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</si>
  <si>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</si>
  <si>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</si>
  <si>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</si>
  <si>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</si>
  <si>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</si>
  <si>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</si>
  <si>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</si>
  <si>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</si>
  <si>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</si>
  <si>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</si>
  <si>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</si>
  <si>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</si>
  <si>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</si>
  <si>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</si>
  <si>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</si>
  <si>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</si>
  <si>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</si>
  <si>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</si>
  <si>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</si>
  <si>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</si>
  <si>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</si>
  <si>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</si>
  <si>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</si>
  <si>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</si>
  <si>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</si>
  <si>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</si>
  <si>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</si>
  <si>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</si>
  <si>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</si>
  <si>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</si>
  <si>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</si>
  <si>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</si>
  <si>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</si>
  <si>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</si>
  <si>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</si>
  <si>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</si>
  <si>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</si>
  <si>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</si>
  <si>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</si>
  <si>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</si>
  <si>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</si>
  <si>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</si>
  <si>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</si>
  <si>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</si>
  <si>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</si>
  <si>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</si>
  <si>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</si>
  <si>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</si>
  <si>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</si>
  <si>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</si>
  <si>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</si>
  <si>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</si>
  <si>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</si>
  <si>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</si>
  <si>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</si>
  <si>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</si>
  <si>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</si>
  <si>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</si>
  <si>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</si>
  <si>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</si>
  <si>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</si>
  <si>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</si>
  <si>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</si>
  <si>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</si>
  <si>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</si>
  <si>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</si>
  <si>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</si>
  <si>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</si>
  <si>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</si>
  <si>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</si>
  <si>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</si>
  <si>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</si>
  <si>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</si>
  <si>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</si>
  <si>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</si>
  <si>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</si>
  <si>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</si>
  <si>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</si>
  <si>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</si>
  <si>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</si>
  <si>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</si>
  <si>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</si>
  <si>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</si>
  <si>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</si>
  <si>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</si>
  <si>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</si>
  <si>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</si>
  <si>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</si>
  <si>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</si>
  <si>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</si>
  <si>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</si>
  <si>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</si>
  <si>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</si>
  <si>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</si>
  <si>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</si>
  <si>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</si>
  <si>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</si>
  <si>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</si>
  <si>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</si>
  <si>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</si>
  <si>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</si>
  <si>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</si>
  <si>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</si>
  <si>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</si>
  <si>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</si>
  <si>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</si>
  <si>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</si>
  <si>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</si>
  <si>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</si>
  <si>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</si>
  <si>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</si>
  <si>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</si>
  <si>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</si>
  <si>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</si>
  <si>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</si>
  <si>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</si>
  <si>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</si>
  <si>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</si>
  <si>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</si>
  <si>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</si>
  <si>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</si>
  <si>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</si>
  <si>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</si>
  <si>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</si>
  <si>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</si>
  <si>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</si>
  <si>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</si>
  <si>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</si>
  <si>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</si>
  <si>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</si>
  <si>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</si>
  <si>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</si>
  <si>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</si>
  <si>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</si>
  <si>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</si>
  <si>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</si>
  <si>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</si>
  <si>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</si>
  <si>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</si>
  <si>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</si>
  <si>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</si>
  <si>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</si>
  <si>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</si>
  <si>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</si>
  <si>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</si>
  <si>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</si>
  <si>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</si>
  <si>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</si>
  <si>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</si>
  <si>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</si>
  <si>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</si>
  <si>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</si>
  <si>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</si>
  <si>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</si>
  <si>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</si>
  <si>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</si>
  <si>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</si>
  <si>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</si>
  <si>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</si>
  <si>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</si>
  <si>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</si>
  <si>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</si>
  <si>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</si>
  <si>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</si>
  <si>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</si>
  <si>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</si>
  <si>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</si>
  <si>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</si>
  <si>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</si>
  <si>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</si>
  <si>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</si>
  <si>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</si>
  <si>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</si>
  <si>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</si>
  <si>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</si>
  <si>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</si>
  <si>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</si>
  <si>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</si>
  <si>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</si>
  <si>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</si>
  <si>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</si>
  <si>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</si>
  <si>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</si>
  <si>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</si>
  <si>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</si>
  <si>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</si>
  <si>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</si>
  <si>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</si>
  <si>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</si>
  <si>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</si>
  <si>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</si>
  <si>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</si>
  <si>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</si>
  <si>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</si>
  <si>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</si>
  <si>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</si>
  <si>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</si>
  <si>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</si>
  <si>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</si>
  <si>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</si>
  <si>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</si>
  <si>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</si>
  <si>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</si>
  <si>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</si>
  <si>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</si>
  <si>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</si>
  <si>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</si>
  <si>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</si>
  <si>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</si>
  <si>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</si>
  <si>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</si>
  <si>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</si>
  <si>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</si>
  <si>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</si>
  <si>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</si>
  <si>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</si>
  <si>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</si>
  <si>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</si>
  <si>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</si>
  <si>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</si>
  <si>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</si>
  <si>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</si>
  <si>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</si>
  <si>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</si>
  <si>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</si>
  <si>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</si>
  <si>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</si>
  <si>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</si>
  <si>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</si>
  <si>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</si>
  <si>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</si>
  <si>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</si>
  <si>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</si>
  <si>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</si>
  <si>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</si>
  <si>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</si>
  <si>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</si>
  <si>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</si>
  <si>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</si>
  <si>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</si>
  <si>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</si>
  <si>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</si>
  <si>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</si>
  <si>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</si>
  <si>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</si>
  <si>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</si>
  <si>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</si>
  <si>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</si>
  <si>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</si>
  <si>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</si>
  <si>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</si>
  <si>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</si>
  <si>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</si>
  <si>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</si>
  <si>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</si>
  <si>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</si>
  <si>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</si>
  <si>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</si>
  <si>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</si>
  <si>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</si>
  <si>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</si>
  <si>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</si>
  <si>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</si>
  <si>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</si>
  <si>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</si>
  <si>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</si>
  <si>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</si>
  <si>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</si>
  <si>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</si>
  <si>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</si>
  <si>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</si>
  <si>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</si>
  <si>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</si>
  <si>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</si>
  <si>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</si>
  <si>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</si>
  <si>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</si>
  <si>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</si>
  <si>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</si>
  <si>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</si>
  <si>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</si>
  <si>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</si>
  <si>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</si>
  <si>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</si>
  <si>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</si>
  <si>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</si>
  <si>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</si>
  <si>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</si>
  <si>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</si>
  <si>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</si>
  <si>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</si>
  <si>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</si>
  <si>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</si>
  <si>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</si>
  <si>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</si>
  <si>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</si>
  <si>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</si>
  <si>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</si>
  <si>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</si>
  <si>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</si>
  <si>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</si>
  <si>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</si>
  <si>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</si>
  <si>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</si>
  <si>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</si>
  <si>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</si>
  <si>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</si>
  <si>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</si>
  <si>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</si>
  <si>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</si>
  <si>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</si>
  <si>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</si>
  <si>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</si>
  <si>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</si>
  <si>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</si>
  <si>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</si>
  <si>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</si>
  <si>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</si>
  <si>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</si>
  <si>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</si>
  <si>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</si>
  <si>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</si>
  <si>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</si>
  <si>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</si>
  <si>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</si>
  <si>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</si>
  <si>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</si>
  <si>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</si>
  <si>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</si>
  <si>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</si>
  <si>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</si>
  <si>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</si>
  <si>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</si>
  <si>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</si>
  <si>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</si>
  <si>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</si>
  <si>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</si>
  <si>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</si>
  <si>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</si>
  <si>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</si>
  <si>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</si>
  <si>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</si>
  <si>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</si>
  <si>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</si>
  <si>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</si>
  <si>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</si>
  <si>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</si>
  <si>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</si>
  <si>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</si>
  <si>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</si>
  <si>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</si>
  <si>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</si>
  <si>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</si>
  <si>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</si>
  <si>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</si>
  <si>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</si>
  <si>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</si>
  <si>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</si>
  <si>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</si>
  <si>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</si>
  <si>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</si>
  <si>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</si>
  <si>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</si>
  <si>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</si>
  <si>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</si>
  <si>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</si>
  <si>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</si>
  <si>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</si>
  <si>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</si>
  <si>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</si>
  <si>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</si>
  <si>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</si>
  <si>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</si>
  <si>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</si>
  <si>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</si>
  <si>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</si>
  <si>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</si>
  <si>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</si>
  <si>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</si>
  <si>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</si>
  <si>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</si>
  <si>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</si>
  <si>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</si>
  <si>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</si>
  <si>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</si>
  <si>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</si>
  <si>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</si>
  <si>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</si>
  <si>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</si>
  <si>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</si>
  <si>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</si>
  <si>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</si>
  <si>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</si>
  <si>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</si>
  <si>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</si>
  <si>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</si>
  <si>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</si>
  <si>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</si>
  <si>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</si>
  <si>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</si>
  <si>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</si>
  <si>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</si>
  <si>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</si>
  <si>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</si>
  <si>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</si>
  <si>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</si>
  <si>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</si>
  <si>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</si>
  <si>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</si>
  <si>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</si>
  <si>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</si>
  <si>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</si>
  <si>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</si>
  <si>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</si>
  <si>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</si>
  <si>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</si>
  <si>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</si>
  <si>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</si>
  <si>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</si>
  <si>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</si>
  <si>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</si>
  <si>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</si>
  <si>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</si>
  <si>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</si>
  <si>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</si>
  <si>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</si>
  <si>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</si>
  <si>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</si>
  <si>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</si>
  <si>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</si>
  <si>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</si>
  <si>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</si>
  <si>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</si>
  <si>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</si>
  <si>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</si>
  <si>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</si>
  <si>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</si>
  <si>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</si>
  <si>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</si>
  <si>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</si>
  <si>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</si>
  <si>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</si>
  <si>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</si>
  <si>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</si>
  <si>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</si>
  <si>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</si>
  <si>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</si>
  <si>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</si>
  <si>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</si>
  <si>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</si>
  <si>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</si>
  <si>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</si>
  <si>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</si>
  <si>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</si>
  <si>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</si>
  <si>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</si>
  <si>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</si>
  <si>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</si>
  <si>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</si>
  <si>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</si>
  <si>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</si>
  <si>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</si>
  <si>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</si>
  <si>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</si>
  <si>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</si>
  <si>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</si>
  <si>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</si>
  <si>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</si>
  <si>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</si>
  <si>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</si>
  <si>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</si>
  <si>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</si>
  <si>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</si>
  <si>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</si>
  <si>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</si>
  <si>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</si>
  <si>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</si>
  <si>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</si>
  <si>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</si>
  <si>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</si>
  <si>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</si>
  <si>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</si>
  <si>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</si>
  <si>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</si>
  <si>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</si>
  <si>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</si>
  <si>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</si>
  <si>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</si>
  <si>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</si>
  <si>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</si>
  <si>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</si>
  <si>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</si>
  <si>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</si>
  <si>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</si>
  <si>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</si>
  <si>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</si>
  <si>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</si>
  <si>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</si>
  <si>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</si>
  <si>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</si>
  <si>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</si>
  <si>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</si>
  <si>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</si>
  <si>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</si>
  <si>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</si>
  <si>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</si>
  <si>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</si>
  <si>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</si>
  <si>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</si>
  <si>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</si>
  <si>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</si>
  <si>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</si>
  <si>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</si>
  <si>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</si>
  <si>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</si>
  <si>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</si>
  <si>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</si>
  <si>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</si>
  <si>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</si>
  <si>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</si>
  <si>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</si>
  <si>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</si>
  <si>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</si>
  <si>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</si>
  <si>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</si>
  <si>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</si>
  <si>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</si>
  <si>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</si>
  <si>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</si>
  <si>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</si>
  <si>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</si>
  <si>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</si>
  <si>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</si>
  <si>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</si>
  <si>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</si>
  <si>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</si>
  <si>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</si>
  <si>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</si>
  <si>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</si>
  <si>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</si>
  <si>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Önkormányzat 2016. évi költségvetése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</si>
  <si>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</si>
  <si>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</si>
  <si>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</si>
  <si>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</si>
  <si>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</si>
  <si>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</si>
  <si>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</si>
  <si>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</si>
  <si>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</si>
  <si>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</si>
  <si>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</si>
  <si>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</si>
  <si>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</si>
  <si>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</si>
  <si>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</si>
  <si>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</si>
  <si>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Középtávú tervezés - Önkormányzat 2016. évi költségvetése</t>
  </si>
  <si>
    <t>2019. évi előirányzat</t>
  </si>
  <si>
    <t>saját bevételek 2019.</t>
  </si>
  <si>
    <t>rendezési terv</t>
  </si>
  <si>
    <t>ház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</si>
  <si>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</si>
  <si>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</si>
  <si>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</si>
  <si>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 xml:space="preserve">     lakás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</si>
  <si>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</si>
  <si>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</si>
  <si>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</si>
  <si>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</si>
  <si>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</si>
  <si>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</si>
  <si>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</si>
  <si>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</si>
  <si>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</si>
  <si>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</si>
  <si>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</si>
  <si>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</si>
  <si>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</si>
  <si>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</si>
  <si>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</si>
  <si>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</si>
  <si>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</si>
  <si>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</si>
  <si>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</si>
  <si>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</si>
  <si>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</si>
  <si>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</si>
  <si>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</si>
  <si>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</si>
  <si>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</si>
  <si>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</si>
  <si>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</si>
  <si>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</si>
  <si>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</si>
  <si>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</si>
  <si>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</si>
  <si>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</si>
  <si>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</si>
  <si>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</si>
  <si>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</si>
  <si>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</si>
  <si>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</si>
  <si>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</si>
  <si>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</si>
  <si>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</si>
  <si>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</si>
  <si>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</si>
  <si>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</si>
  <si>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</si>
  <si>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</si>
  <si>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</si>
  <si>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</si>
  <si>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</si>
  <si>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</si>
  <si>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</si>
  <si>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</si>
  <si>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</si>
  <si>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</si>
  <si>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</si>
  <si>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</si>
  <si>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</si>
  <si>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</si>
  <si>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</si>
  <si>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</si>
  <si>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</si>
  <si>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</si>
  <si>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</si>
  <si>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</si>
  <si>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</si>
  <si>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</si>
  <si>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</si>
  <si>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</si>
  <si>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</si>
  <si>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</si>
  <si>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</si>
  <si>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</si>
  <si>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</si>
  <si>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</si>
  <si>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</si>
  <si>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</si>
  <si>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</si>
  <si>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</si>
  <si>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</si>
  <si>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</si>
  <si>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</si>
  <si>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</si>
  <si>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</si>
  <si>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</si>
  <si>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</si>
  <si>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</si>
  <si>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módosított ei.</t>
  </si>
  <si>
    <t>teljesítés</t>
  </si>
  <si>
    <t>Magyarlak Község Önkormányzatának 2016. évi zárszámadása</t>
  </si>
  <si>
    <t>2016. évi módosított ei.</t>
  </si>
  <si>
    <t>2016. évi teljesítés</t>
  </si>
  <si>
    <t>kötelező feladatok e.ei.</t>
  </si>
  <si>
    <t>önként vállalt feladatok e.ei.</t>
  </si>
  <si>
    <t>államigazgatási feladatok e.ei.</t>
  </si>
  <si>
    <t>kötelező feladatok m.ei.</t>
  </si>
  <si>
    <t>önként vállalt feladatok m.ei.</t>
  </si>
  <si>
    <t>államigazgatási feladatok m.ei.</t>
  </si>
  <si>
    <t>kötelező feladatok teljesítés</t>
  </si>
  <si>
    <t>önként vállalt feladatok teljesítés</t>
  </si>
  <si>
    <t>államigazgatási feladatok teljesítés</t>
  </si>
  <si>
    <t>Magyarlak Község Önkormányzat 2016. évi zárszámadása</t>
  </si>
  <si>
    <t>ÖSSZESEN e.ei.</t>
  </si>
  <si>
    <t>ÖSSZESEN m.ei</t>
  </si>
  <si>
    <t>ÖSSZESEN teljesítés</t>
  </si>
  <si>
    <t>Önkormányzat 2016. évi zárszámadása</t>
  </si>
  <si>
    <t>m.ei.</t>
  </si>
  <si>
    <t xml:space="preserve">Ingatlanok felújítása </t>
  </si>
  <si>
    <t>Magyarlak Község Önkormányzata zárszámadása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</si>
  <si>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</si>
  <si>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</si>
  <si>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</si>
  <si>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</si>
  <si>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</si>
  <si>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</si>
  <si>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</si>
  <si>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</si>
  <si>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</si>
  <si>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</si>
  <si>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</si>
  <si>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</si>
  <si>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</si>
  <si>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</si>
  <si>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</si>
  <si>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</si>
  <si>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</si>
  <si>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</si>
  <si>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</si>
  <si>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</si>
  <si>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</si>
  <si>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</si>
  <si>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</si>
  <si>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</si>
  <si>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</si>
  <si>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</si>
  <si>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</si>
  <si>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</si>
  <si>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</si>
  <si>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</si>
  <si>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</si>
  <si>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</si>
  <si>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</si>
  <si>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</si>
  <si>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</si>
  <si>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</si>
  <si>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</si>
  <si>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</si>
  <si>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</si>
  <si>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</si>
  <si>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</si>
  <si>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</si>
  <si>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</si>
  <si>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</si>
  <si>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</si>
  <si>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</si>
  <si>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</si>
  <si>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</si>
  <si>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</si>
  <si>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</si>
  <si>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</si>
  <si>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</si>
  <si>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</si>
  <si>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</si>
  <si>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</si>
  <si>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</si>
  <si>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</si>
  <si>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</si>
  <si>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</si>
  <si>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</si>
  <si>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</si>
  <si>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</si>
  <si>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</si>
  <si>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</si>
  <si>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</si>
  <si>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</si>
  <si>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</si>
  <si>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</si>
  <si>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</si>
  <si>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</si>
  <si>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</si>
  <si>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</si>
  <si>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</si>
  <si>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</si>
  <si>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</si>
  <si>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</si>
  <si>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</si>
  <si>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</si>
  <si>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</si>
  <si>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</si>
  <si>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</si>
  <si>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</si>
  <si>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</si>
  <si>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</si>
  <si>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</si>
  <si>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</si>
  <si>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</si>
  <si>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</si>
  <si>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</si>
  <si>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</si>
  <si>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</si>
  <si>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</si>
  <si>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</si>
  <si>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</si>
  <si>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</si>
  <si>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</si>
  <si>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</si>
  <si>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</si>
  <si>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</si>
  <si>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</si>
  <si>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</si>
  <si>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</si>
  <si>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</si>
  <si>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</si>
  <si>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</si>
  <si>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</si>
  <si>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</si>
  <si>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</si>
  <si>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</si>
  <si>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</si>
  <si>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</si>
  <si>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</si>
  <si>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</si>
  <si>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</si>
  <si>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</si>
  <si>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</si>
  <si>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</si>
  <si>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</si>
  <si>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</si>
  <si>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</si>
  <si>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</si>
  <si>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</si>
  <si>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</si>
  <si>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</si>
  <si>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</si>
  <si>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</si>
  <si>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</si>
  <si>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</si>
  <si>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</si>
  <si>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</si>
  <si>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</si>
  <si>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</si>
  <si>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</si>
  <si>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</si>
  <si>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</si>
  <si>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</si>
  <si>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</si>
  <si>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</si>
  <si>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</si>
  <si>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</si>
  <si>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</si>
  <si>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</si>
  <si>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</si>
  <si>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</si>
  <si>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</si>
  <si>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</si>
  <si>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</si>
  <si>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</si>
  <si>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</si>
  <si>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</si>
  <si>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</si>
  <si>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</si>
  <si>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</si>
  <si>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</si>
  <si>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</si>
  <si>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</si>
  <si>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</si>
  <si>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</si>
  <si>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</si>
  <si>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</si>
  <si>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</si>
  <si>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</si>
  <si>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</si>
  <si>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</si>
  <si>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</si>
  <si>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</si>
  <si>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</si>
  <si>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</si>
  <si>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</si>
  <si>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</si>
  <si>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</si>
  <si>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</si>
  <si>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</si>
  <si>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</si>
  <si>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</si>
  <si>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</si>
  <si>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</si>
  <si>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</si>
  <si>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</si>
  <si>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</si>
  <si>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</si>
  <si>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</si>
  <si>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</si>
  <si>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</si>
  <si>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</si>
  <si>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felhasználása 2015.év (adatok Ft)</t>
  </si>
  <si>
    <t>Környezetvédelmi alap nyitó</t>
  </si>
  <si>
    <t>átvezetés talajterhelési díj számláról</t>
  </si>
  <si>
    <t>2016. évi maradványkimutatás ( Ft.)</t>
  </si>
  <si>
    <t>Előző időszak (2015. év)</t>
  </si>
  <si>
    <t>Tárgyi időszak (2016. év)</t>
  </si>
  <si>
    <t>08        Felhalmozási célú támogatások eredmányszemléletű bevétele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</si>
  <si>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</si>
  <si>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</si>
  <si>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</si>
  <si>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</si>
  <si>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</si>
  <si>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</si>
  <si>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</si>
  <si>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</si>
  <si>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</si>
  <si>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</si>
  <si>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</si>
  <si>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</si>
  <si>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</si>
  <si>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</si>
  <si>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</si>
  <si>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</si>
  <si>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</si>
  <si>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</si>
  <si>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</si>
  <si>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</si>
  <si>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</si>
  <si>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</si>
  <si>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</si>
  <si>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</si>
  <si>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</si>
  <si>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</si>
  <si>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</si>
  <si>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</si>
  <si>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2016. évi Eredménykimutatás (adatok  Ft.)</t>
  </si>
  <si>
    <t>Vagyonmérleg 2016.év ( Ft)</t>
  </si>
  <si>
    <t xml:space="preserve">    A/III/1b -ebből: tartós részesedések nem pénzügyi vállalkozásban</t>
  </si>
  <si>
    <t xml:space="preserve">     D/I/3d - ebből költségvetési évben esedékes követelések vagyoni típusú adókra</t>
  </si>
  <si>
    <t xml:space="preserve">     D/I/3e - ebből költségvetési évben esedékes követelések termékek és szolgáltatások adóira</t>
  </si>
  <si>
    <t xml:space="preserve">     D/I/3f - ebből költségvetési évben esedékes egyéb közhatalmi bevételekre</t>
  </si>
  <si>
    <t xml:space="preserve">     D/I/4b -ebből: Költségvetési évben esedékes követelések tulajdonosi bevételre</t>
  </si>
  <si>
    <t xml:space="preserve">     D/I/4d -ebből: Költségvetési évben esedékes követelések kiszámlázott általános forgalmi adóra</t>
  </si>
  <si>
    <t xml:space="preserve">     D/I/4c -ebből: Költségvetési évben esedékes követelések ellátási díjakra</t>
  </si>
  <si>
    <t xml:space="preserve">     D/I/7c -ebből: Költségvetési évben esedékes követelések felhalmozási célú visszatérítendő támogatások, kölcsönök, visszatérülésére államháztaráson kívülről</t>
  </si>
  <si>
    <t xml:space="preserve">     D/II/4e ebből:  Költségvetési évet követően esedékes általános forgalmi adó visszatérítésére</t>
  </si>
  <si>
    <t>E/II/2 Más fizetendő ált.forg adó</t>
  </si>
  <si>
    <t>E/III/1 deceber havi illetmények, munkabérek elszámolása</t>
  </si>
  <si>
    <t>E/III/2 utalványok, bérletek és más hasonló, készpénz-helyettesítő fizetési eszköznek nem minősülő eszközök elszámolásai</t>
  </si>
  <si>
    <t>E/II  Fizetendő ált.forg adó elszámolása</t>
  </si>
  <si>
    <t>E/III       egyéb sajátos eszközoldali elszámolások</t>
  </si>
  <si>
    <t>E)        EGYÉB SAJÁTOS ELSZÁMOLÁSOK</t>
  </si>
  <si>
    <t xml:space="preserve">     D/I/4a -ebből: Költségvetési évben esedékes követelések készletértékesítés ellenértékére, szolgáltatások ellenértékére, közvetített szolgáltatások ellenértékére</t>
  </si>
  <si>
    <t>2016.évi Vagyonkimutatása (adatok Ft)</t>
  </si>
  <si>
    <t>Egyenleg 2016.12.31.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</si>
</sst>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i/>
      <sz val="12"/>
      <color indexed="23"/>
      <name val="Times New Roman"/>
      <family val="1"/>
    </font>
    <font>
      <b/>
      <i/>
      <sz val="12"/>
      <color indexed="23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0" tint="-0.4999699890613556"/>
      <name val="Times New Roman"/>
      <family val="1"/>
    </font>
    <font>
      <b/>
      <i/>
      <sz val="12"/>
      <color theme="0" tint="-0.4999699890613556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4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1" fillId="27" borderId="7" applyNumberFormat="0" applyFont="0" applyAlignment="0" applyProtection="0"/>
    <xf numFmtId="0" fontId="92" fillId="28" borderId="0" applyNumberFormat="0" applyBorder="0" applyAlignment="0" applyProtection="0"/>
    <xf numFmtId="0" fontId="93" fillId="29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>
      <alignment/>
      <protection/>
    </xf>
    <xf numFmtId="0" fontId="9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29" borderId="1" applyNumberFormat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10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00" fillId="0" borderId="0" xfId="0" applyNumberFormat="1" applyFont="1" applyBorder="1" applyAlignment="1">
      <alignment/>
    </xf>
    <xf numFmtId="165" fontId="12" fillId="37" borderId="10" xfId="0" applyNumberFormat="1" applyFont="1" applyFill="1" applyBorder="1" applyAlignment="1">
      <alignment vertical="center"/>
    </xf>
    <xf numFmtId="3" fontId="16" fillId="37" borderId="10" xfId="0" applyNumberFormat="1" applyFont="1" applyFill="1" applyBorder="1" applyAlignment="1">
      <alignment/>
    </xf>
    <xf numFmtId="3" fontId="100" fillId="37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01" fillId="0" borderId="10" xfId="0" applyNumberFormat="1" applyFont="1" applyBorder="1" applyAlignment="1">
      <alignment/>
    </xf>
    <xf numFmtId="3" fontId="96" fillId="0" borderId="10" xfId="0" applyNumberFormat="1" applyFont="1" applyBorder="1" applyAlignment="1">
      <alignment/>
    </xf>
    <xf numFmtId="0" fontId="96" fillId="0" borderId="0" xfId="0" applyFont="1" applyAlignment="1">
      <alignment/>
    </xf>
    <xf numFmtId="3" fontId="102" fillId="0" borderId="10" xfId="0" applyNumberFormat="1" applyFont="1" applyBorder="1" applyAlignment="1">
      <alignment/>
    </xf>
    <xf numFmtId="3" fontId="96" fillId="39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left" vertical="center" wrapText="1"/>
    </xf>
    <xf numFmtId="165" fontId="6" fillId="38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wrapText="1"/>
    </xf>
    <xf numFmtId="3" fontId="5" fillId="37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10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05" fillId="0" borderId="0" xfId="0" applyFont="1" applyAlignment="1">
      <alignment/>
    </xf>
    <xf numFmtId="3" fontId="105" fillId="0" borderId="10" xfId="0" applyNumberFormat="1" applyFont="1" applyBorder="1" applyAlignment="1">
      <alignment/>
    </xf>
    <xf numFmtId="3" fontId="105" fillId="0" borderId="0" xfId="0" applyNumberFormat="1" applyFont="1" applyBorder="1" applyAlignment="1">
      <alignment/>
    </xf>
    <xf numFmtId="0" fontId="105" fillId="0" borderId="0" xfId="0" applyFont="1" applyBorder="1" applyAlignment="1">
      <alignment/>
    </xf>
    <xf numFmtId="3" fontId="105" fillId="0" borderId="0" xfId="0" applyNumberFormat="1" applyFont="1" applyAlignment="1">
      <alignment/>
    </xf>
    <xf numFmtId="3" fontId="5" fillId="39" borderId="10" xfId="0" applyNumberFormat="1" applyFont="1" applyFill="1" applyBorder="1" applyAlignment="1">
      <alignment/>
    </xf>
    <xf numFmtId="3" fontId="105" fillId="37" borderId="10" xfId="0" applyNumberFormat="1" applyFont="1" applyFill="1" applyBorder="1" applyAlignment="1">
      <alignment/>
    </xf>
    <xf numFmtId="3" fontId="105" fillId="38" borderId="10" xfId="0" applyNumberFormat="1" applyFont="1" applyFill="1" applyBorder="1" applyAlignment="1">
      <alignment/>
    </xf>
    <xf numFmtId="3" fontId="105" fillId="40" borderId="10" xfId="0" applyNumberFormat="1" applyFont="1" applyFill="1" applyBorder="1" applyAlignment="1">
      <alignment/>
    </xf>
    <xf numFmtId="3" fontId="10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06" fillId="0" borderId="0" xfId="0" applyNumberFormat="1" applyFont="1" applyAlignment="1">
      <alignment horizontal="centerContinuous"/>
    </xf>
    <xf numFmtId="0" fontId="106" fillId="0" borderId="0" xfId="0" applyFont="1" applyAlignment="1">
      <alignment horizontal="centerContinuous"/>
    </xf>
    <xf numFmtId="0" fontId="106" fillId="0" borderId="0" xfId="0" applyFont="1" applyAlignment="1">
      <alignment/>
    </xf>
    <xf numFmtId="0" fontId="44" fillId="0" borderId="0" xfId="0" applyFont="1" applyAlignment="1">
      <alignment horizontal="centerContinuous" wrapText="1"/>
    </xf>
    <xf numFmtId="3" fontId="106" fillId="0" borderId="0" xfId="0" applyNumberFormat="1" applyFont="1" applyAlignment="1">
      <alignment/>
    </xf>
    <xf numFmtId="3" fontId="106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3" fontId="37" fillId="41" borderId="10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0" fontId="45" fillId="0" borderId="0" xfId="0" applyFont="1" applyAlignment="1">
      <alignment horizontal="centerContinuous"/>
    </xf>
    <xf numFmtId="0" fontId="46" fillId="37" borderId="10" xfId="0" applyFont="1" applyFill="1" applyBorder="1" applyAlignment="1">
      <alignment/>
    </xf>
    <xf numFmtId="0" fontId="43" fillId="38" borderId="10" xfId="0" applyFont="1" applyFill="1" applyBorder="1" applyAlignment="1">
      <alignment horizontal="left" vertical="center"/>
    </xf>
    <xf numFmtId="165" fontId="43" fillId="38" borderId="10" xfId="0" applyNumberFormat="1" applyFont="1" applyFill="1" applyBorder="1" applyAlignment="1">
      <alignment vertical="center"/>
    </xf>
    <xf numFmtId="0" fontId="47" fillId="38" borderId="10" xfId="0" applyFont="1" applyFill="1" applyBorder="1" applyAlignment="1">
      <alignment horizontal="left" vertical="center"/>
    </xf>
    <xf numFmtId="0" fontId="43" fillId="38" borderId="10" xfId="0" applyFont="1" applyFill="1" applyBorder="1" applyAlignment="1">
      <alignment horizontal="left" vertical="center" wrapText="1"/>
    </xf>
    <xf numFmtId="0" fontId="43" fillId="41" borderId="10" xfId="0" applyFont="1" applyFill="1" applyBorder="1" applyAlignment="1">
      <alignment/>
    </xf>
    <xf numFmtId="0" fontId="37" fillId="41" borderId="10" xfId="0" applyFont="1" applyFill="1" applyBorder="1" applyAlignment="1">
      <alignment/>
    </xf>
    <xf numFmtId="0" fontId="47" fillId="38" borderId="10" xfId="0" applyFont="1" applyFill="1" applyBorder="1" applyAlignment="1">
      <alignment horizontal="left" vertical="center" wrapText="1"/>
    </xf>
    <xf numFmtId="0" fontId="43" fillId="15" borderId="10" xfId="0" applyFont="1" applyFill="1" applyBorder="1" applyAlignment="1">
      <alignment/>
    </xf>
    <xf numFmtId="0" fontId="43" fillId="15" borderId="10" xfId="0" applyFont="1" applyFill="1" applyBorder="1" applyAlignment="1">
      <alignment horizontal="left" vertical="center"/>
    </xf>
    <xf numFmtId="3" fontId="107" fillId="0" borderId="0" xfId="0" applyNumberFormat="1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0" fontId="37" fillId="0" borderId="10" xfId="0" applyFont="1" applyFill="1" applyBorder="1" applyAlignment="1">
      <alignment vertical="center" wrapText="1"/>
    </xf>
    <xf numFmtId="165" fontId="37" fillId="0" borderId="10" xfId="0" applyNumberFormat="1" applyFont="1" applyFill="1" applyBorder="1" applyAlignment="1">
      <alignment vertical="center"/>
    </xf>
    <xf numFmtId="3" fontId="10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165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165" fontId="43" fillId="37" borderId="10" xfId="0" applyNumberFormat="1" applyFont="1" applyFill="1" applyBorder="1" applyAlignment="1">
      <alignment vertical="center"/>
    </xf>
    <xf numFmtId="3" fontId="107" fillId="37" borderId="10" xfId="0" applyNumberFormat="1" applyFont="1" applyFill="1" applyBorder="1" applyAlignment="1">
      <alignment/>
    </xf>
    <xf numFmtId="3" fontId="37" fillId="37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3" fontId="107" fillId="38" borderId="10" xfId="0" applyNumberFormat="1" applyFont="1" applyFill="1" applyBorder="1" applyAlignment="1">
      <alignment/>
    </xf>
    <xf numFmtId="3" fontId="37" fillId="38" borderId="10" xfId="0" applyNumberFormat="1" applyFont="1" applyFill="1" applyBorder="1" applyAlignment="1">
      <alignment/>
    </xf>
    <xf numFmtId="3" fontId="108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/>
    </xf>
    <xf numFmtId="3" fontId="108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/>
    </xf>
    <xf numFmtId="3" fontId="107" fillId="0" borderId="10" xfId="0" applyNumberFormat="1" applyFont="1" applyFill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3" fontId="107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108" fillId="38" borderId="10" xfId="0" applyNumberFormat="1" applyFont="1" applyFill="1" applyBorder="1" applyAlignment="1">
      <alignment horizontal="right" vertical="center"/>
    </xf>
    <xf numFmtId="3" fontId="47" fillId="38" borderId="10" xfId="0" applyNumberFormat="1" applyFont="1" applyFill="1" applyBorder="1" applyAlignment="1">
      <alignment horizontal="right" vertical="center"/>
    </xf>
    <xf numFmtId="3" fontId="107" fillId="41" borderId="10" xfId="0" applyNumberFormat="1" applyFont="1" applyFill="1" applyBorder="1" applyAlignment="1">
      <alignment/>
    </xf>
    <xf numFmtId="3" fontId="106" fillId="0" borderId="10" xfId="0" applyNumberFormat="1" applyFont="1" applyBorder="1" applyAlignment="1">
      <alignment/>
    </xf>
    <xf numFmtId="0" fontId="43" fillId="37" borderId="10" xfId="0" applyFont="1" applyFill="1" applyBorder="1" applyAlignment="1">
      <alignment horizontal="left" vertical="center"/>
    </xf>
    <xf numFmtId="3" fontId="106" fillId="37" borderId="10" xfId="0" applyNumberFormat="1" applyFont="1" applyFill="1" applyBorder="1" applyAlignment="1">
      <alignment/>
    </xf>
    <xf numFmtId="3" fontId="106" fillId="38" borderId="10" xfId="0" applyNumberFormat="1" applyFont="1" applyFill="1" applyBorder="1" applyAlignment="1">
      <alignment/>
    </xf>
    <xf numFmtId="3" fontId="107" fillId="15" borderId="10" xfId="0" applyNumberFormat="1" applyFont="1" applyFill="1" applyBorder="1" applyAlignment="1">
      <alignment/>
    </xf>
    <xf numFmtId="3" fontId="106" fillId="15" borderId="10" xfId="0" applyNumberFormat="1" applyFont="1" applyFill="1" applyBorder="1" applyAlignment="1">
      <alignment/>
    </xf>
    <xf numFmtId="3" fontId="106" fillId="41" borderId="10" xfId="0" applyNumberFormat="1" applyFont="1" applyFill="1" applyBorder="1" applyAlignment="1">
      <alignment/>
    </xf>
    <xf numFmtId="3" fontId="43" fillId="38" borderId="10" xfId="0" applyNumberFormat="1" applyFont="1" applyFill="1" applyBorder="1" applyAlignment="1">
      <alignment horizontal="left" vertical="center"/>
    </xf>
    <xf numFmtId="0" fontId="43" fillId="36" borderId="10" xfId="0" applyFont="1" applyFill="1" applyBorder="1" applyAlignment="1">
      <alignment/>
    </xf>
    <xf numFmtId="3" fontId="43" fillId="36" borderId="10" xfId="0" applyNumberFormat="1" applyFont="1" applyFill="1" applyBorder="1" applyAlignment="1">
      <alignment horizontal="left" vertical="center"/>
    </xf>
    <xf numFmtId="3" fontId="43" fillId="38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wrapText="1"/>
    </xf>
    <xf numFmtId="3" fontId="37" fillId="0" borderId="10" xfId="0" applyNumberFormat="1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left" vertical="center"/>
    </xf>
    <xf numFmtId="3" fontId="43" fillId="37" borderId="10" xfId="0" applyNumberFormat="1" applyFont="1" applyFill="1" applyBorder="1" applyAlignment="1">
      <alignment horizontal="left" vertical="center"/>
    </xf>
    <xf numFmtId="3" fontId="106" fillId="42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3" fontId="106" fillId="39" borderId="10" xfId="0" applyNumberFormat="1" applyFont="1" applyFill="1" applyBorder="1" applyAlignment="1">
      <alignment/>
    </xf>
    <xf numFmtId="0" fontId="106" fillId="0" borderId="0" xfId="0" applyFont="1" applyAlignment="1">
      <alignment/>
    </xf>
    <xf numFmtId="0" fontId="47" fillId="0" borderId="10" xfId="56" applyFont="1" applyFill="1" applyBorder="1" applyAlignment="1">
      <alignment horizontal="left" vertical="center" wrapText="1"/>
      <protection/>
    </xf>
    <xf numFmtId="0" fontId="48" fillId="0" borderId="10" xfId="56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16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52" fillId="43" borderId="10" xfId="0" applyFont="1" applyFill="1" applyBorder="1" applyAlignment="1">
      <alignment/>
    </xf>
    <xf numFmtId="0" fontId="51" fillId="43" borderId="10" xfId="0" applyFont="1" applyFill="1" applyBorder="1" applyAlignment="1">
      <alignment/>
    </xf>
    <xf numFmtId="0" fontId="52" fillId="6" borderId="10" xfId="0" applyFont="1" applyFill="1" applyBorder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6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51" fillId="43" borderId="10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11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06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abSelected="1" view="pageLayout" workbookViewId="0" topLeftCell="A1">
      <selection activeCell="A13" sqref="A13"/>
    </sheetView>
  </sheetViews>
  <sheetFormatPr defaultColWidth="9.140625" defaultRowHeight="15"/>
  <cols>
    <col min="1" max="1" width="85.57421875" style="232" customWidth="1"/>
    <col min="2" max="2" width="17.8515625" style="234" bestFit="1" customWidth="1"/>
    <col min="3" max="4" width="17.8515625" style="232" customWidth="1"/>
    <col min="5" max="16384" width="9.140625" style="232" customWidth="1"/>
  </cols>
  <sheetData>
    <row r="1" spans="1:4" ht="20.25">
      <c r="A1" s="244" t="s">
        <v>965</v>
      </c>
      <c r="B1" s="230"/>
      <c r="C1" s="231"/>
      <c r="D1" s="231"/>
    </row>
    <row r="2" spans="1:4" ht="50.25" customHeight="1">
      <c r="A2" s="233" t="s">
        <v>679</v>
      </c>
      <c r="B2" s="230"/>
      <c r="C2" s="231"/>
      <c r="D2" s="231"/>
    </row>
    <row r="3" ht="15.75">
      <c r="D3" s="235" t="s">
        <v>853</v>
      </c>
    </row>
    <row r="4" spans="2:9" ht="15.75">
      <c r="B4" s="236" t="s">
        <v>61</v>
      </c>
      <c r="C4" s="237" t="s">
        <v>963</v>
      </c>
      <c r="D4" s="237" t="s">
        <v>964</v>
      </c>
      <c r="E4" s="129"/>
      <c r="F4" s="129"/>
      <c r="G4" s="129"/>
      <c r="H4" s="129"/>
      <c r="I4" s="129"/>
    </row>
    <row r="5" spans="1:9" ht="15.75">
      <c r="A5" s="238" t="s">
        <v>137</v>
      </c>
      <c r="B5" s="239">
        <v>10605300</v>
      </c>
      <c r="C5" s="239">
        <v>12775765</v>
      </c>
      <c r="D5" s="239">
        <v>12510102</v>
      </c>
      <c r="E5" s="129"/>
      <c r="F5" s="129"/>
      <c r="G5" s="129"/>
      <c r="H5" s="129"/>
      <c r="I5" s="129"/>
    </row>
    <row r="6" spans="1:9" ht="15.75">
      <c r="A6" s="238" t="s">
        <v>138</v>
      </c>
      <c r="B6" s="239">
        <v>2869781</v>
      </c>
      <c r="C6" s="239">
        <v>3302806</v>
      </c>
      <c r="D6" s="239">
        <v>3081136</v>
      </c>
      <c r="E6" s="129"/>
      <c r="F6" s="129"/>
      <c r="G6" s="129"/>
      <c r="H6" s="129"/>
      <c r="I6" s="129"/>
    </row>
    <row r="7" spans="1:9" ht="15.75">
      <c r="A7" s="238" t="s">
        <v>139</v>
      </c>
      <c r="B7" s="239">
        <v>25751931</v>
      </c>
      <c r="C7" s="239">
        <v>29905266</v>
      </c>
      <c r="D7" s="239">
        <v>29851592</v>
      </c>
      <c r="E7" s="129"/>
      <c r="F7" s="129"/>
      <c r="G7" s="129"/>
      <c r="H7" s="129"/>
      <c r="I7" s="129"/>
    </row>
    <row r="8" spans="1:9" ht="15.75">
      <c r="A8" s="238" t="s">
        <v>140</v>
      </c>
      <c r="B8" s="239">
        <v>1672262</v>
      </c>
      <c r="C8" s="239">
        <v>357942</v>
      </c>
      <c r="D8" s="239">
        <v>357942</v>
      </c>
      <c r="E8" s="129"/>
      <c r="F8" s="129"/>
      <c r="G8" s="129"/>
      <c r="H8" s="129"/>
      <c r="I8" s="129"/>
    </row>
    <row r="9" spans="1:9" ht="15.75">
      <c r="A9" s="238" t="s">
        <v>141</v>
      </c>
      <c r="B9" s="239">
        <v>6788210</v>
      </c>
      <c r="C9" s="239">
        <v>7544581</v>
      </c>
      <c r="D9" s="239">
        <v>6932844</v>
      </c>
      <c r="E9" s="129"/>
      <c r="F9" s="129"/>
      <c r="G9" s="129"/>
      <c r="H9" s="129"/>
      <c r="I9" s="129"/>
    </row>
    <row r="10" spans="1:9" ht="15.75">
      <c r="A10" s="238" t="s">
        <v>142</v>
      </c>
      <c r="B10" s="239">
        <v>699000</v>
      </c>
      <c r="C10" s="239">
        <v>9336367</v>
      </c>
      <c r="D10" s="239">
        <v>102980</v>
      </c>
      <c r="E10" s="129"/>
      <c r="F10" s="129"/>
      <c r="G10" s="129"/>
      <c r="H10" s="129"/>
      <c r="I10" s="129"/>
    </row>
    <row r="11" spans="1:9" ht="15.75">
      <c r="A11" s="238" t="s">
        <v>143</v>
      </c>
      <c r="B11" s="239">
        <v>254000</v>
      </c>
      <c r="C11" s="239">
        <v>11572780</v>
      </c>
      <c r="D11" s="239">
        <v>1574800</v>
      </c>
      <c r="E11" s="129"/>
      <c r="F11" s="129"/>
      <c r="G11" s="129"/>
      <c r="H11" s="129"/>
      <c r="I11" s="129"/>
    </row>
    <row r="12" spans="1:9" ht="15.75">
      <c r="A12" s="238" t="s">
        <v>144</v>
      </c>
      <c r="B12" s="239">
        <v>0</v>
      </c>
      <c r="C12" s="239">
        <v>0</v>
      </c>
      <c r="D12" s="239">
        <v>0</v>
      </c>
      <c r="E12" s="129"/>
      <c r="F12" s="129"/>
      <c r="G12" s="129"/>
      <c r="H12" s="129"/>
      <c r="I12" s="129"/>
    </row>
    <row r="13" spans="1:9" ht="15.75">
      <c r="A13" s="240" t="s">
        <v>136</v>
      </c>
      <c r="B13" s="239">
        <f>SUM(B5:B12)</f>
        <v>48640484</v>
      </c>
      <c r="C13" s="239">
        <f>SUM(C5:C12)</f>
        <v>74795507</v>
      </c>
      <c r="D13" s="239">
        <f>SUM(D5:D12)</f>
        <v>54411396</v>
      </c>
      <c r="E13" s="129"/>
      <c r="F13" s="129"/>
      <c r="G13" s="129"/>
      <c r="H13" s="129"/>
      <c r="I13" s="129"/>
    </row>
    <row r="14" spans="1:9" ht="15.75">
      <c r="A14" s="240" t="s">
        <v>145</v>
      </c>
      <c r="B14" s="239">
        <v>2325199</v>
      </c>
      <c r="C14" s="239">
        <v>2993709</v>
      </c>
      <c r="D14" s="239">
        <v>1919511</v>
      </c>
      <c r="E14" s="129"/>
      <c r="F14" s="129"/>
      <c r="G14" s="129"/>
      <c r="H14" s="129"/>
      <c r="I14" s="129"/>
    </row>
    <row r="15" spans="1:9" ht="15.75">
      <c r="A15" s="241" t="s">
        <v>677</v>
      </c>
      <c r="B15" s="242">
        <f>SUM(B13:B14)</f>
        <v>50965683</v>
      </c>
      <c r="C15" s="242">
        <f>SUM(C13:C14)</f>
        <v>77789216</v>
      </c>
      <c r="D15" s="242">
        <f>SUM(D13:D14)</f>
        <v>56330907</v>
      </c>
      <c r="E15" s="129"/>
      <c r="F15" s="129"/>
      <c r="G15" s="129"/>
      <c r="H15" s="129"/>
      <c r="I15" s="129"/>
    </row>
    <row r="16" spans="1:9" ht="15.75">
      <c r="A16" s="238" t="s">
        <v>147</v>
      </c>
      <c r="B16" s="239">
        <v>31159092</v>
      </c>
      <c r="C16" s="239">
        <v>32887772</v>
      </c>
      <c r="D16" s="239">
        <v>32887772</v>
      </c>
      <c r="E16" s="129"/>
      <c r="F16" s="129"/>
      <c r="G16" s="129"/>
      <c r="H16" s="129"/>
      <c r="I16" s="129"/>
    </row>
    <row r="17" spans="1:9" ht="15.75">
      <c r="A17" s="238" t="s">
        <v>148</v>
      </c>
      <c r="B17" s="239">
        <v>0</v>
      </c>
      <c r="C17" s="239">
        <v>9997440</v>
      </c>
      <c r="D17" s="239">
        <v>9997440</v>
      </c>
      <c r="E17" s="129"/>
      <c r="F17" s="129"/>
      <c r="G17" s="129"/>
      <c r="H17" s="129"/>
      <c r="I17" s="129"/>
    </row>
    <row r="18" spans="1:9" ht="15.75">
      <c r="A18" s="238" t="s">
        <v>149</v>
      </c>
      <c r="B18" s="239">
        <v>7071000</v>
      </c>
      <c r="C18" s="239">
        <v>7816179</v>
      </c>
      <c r="D18" s="239">
        <v>7515296</v>
      </c>
      <c r="E18" s="129"/>
      <c r="F18" s="129"/>
      <c r="G18" s="129"/>
      <c r="H18" s="129"/>
      <c r="I18" s="129"/>
    </row>
    <row r="19" spans="1:9" ht="15.75">
      <c r="A19" s="238" t="s">
        <v>150</v>
      </c>
      <c r="B19" s="239">
        <v>10351591</v>
      </c>
      <c r="C19" s="239">
        <v>21094196</v>
      </c>
      <c r="D19" s="239">
        <v>18287827</v>
      </c>
      <c r="E19" s="129"/>
      <c r="F19" s="129"/>
      <c r="G19" s="129"/>
      <c r="H19" s="129"/>
      <c r="I19" s="129"/>
    </row>
    <row r="20" spans="1:9" ht="15.75">
      <c r="A20" s="238" t="s">
        <v>151</v>
      </c>
      <c r="B20" s="239">
        <v>0</v>
      </c>
      <c r="C20" s="239">
        <v>115431</v>
      </c>
      <c r="D20" s="239">
        <v>115431</v>
      </c>
      <c r="E20" s="129"/>
      <c r="F20" s="129"/>
      <c r="G20" s="129"/>
      <c r="H20" s="129"/>
      <c r="I20" s="129"/>
    </row>
    <row r="21" spans="1:9" ht="15.75">
      <c r="A21" s="238" t="s">
        <v>152</v>
      </c>
      <c r="B21" s="239">
        <v>0</v>
      </c>
      <c r="C21" s="239">
        <v>0</v>
      </c>
      <c r="D21" s="239">
        <v>0</v>
      </c>
      <c r="E21" s="129"/>
      <c r="F21" s="129"/>
      <c r="G21" s="129"/>
      <c r="H21" s="129"/>
      <c r="I21" s="129"/>
    </row>
    <row r="22" spans="1:9" ht="15.75">
      <c r="A22" s="238" t="s">
        <v>153</v>
      </c>
      <c r="B22" s="239">
        <v>1038000</v>
      </c>
      <c r="C22" s="239">
        <v>2748000</v>
      </c>
      <c r="D22" s="239">
        <v>2748250</v>
      </c>
      <c r="E22" s="129"/>
      <c r="F22" s="129"/>
      <c r="G22" s="129"/>
      <c r="H22" s="129"/>
      <c r="I22" s="129"/>
    </row>
    <row r="23" spans="1:9" ht="15.75">
      <c r="A23" s="240" t="s">
        <v>146</v>
      </c>
      <c r="B23" s="239">
        <f>SUM(B16:B22)</f>
        <v>49619683</v>
      </c>
      <c r="C23" s="239">
        <f>SUM(C16:C22)</f>
        <v>74659018</v>
      </c>
      <c r="D23" s="239">
        <f>SUM(D16:D22)</f>
        <v>71552016</v>
      </c>
      <c r="E23" s="129"/>
      <c r="F23" s="129"/>
      <c r="G23" s="129"/>
      <c r="H23" s="129"/>
      <c r="I23" s="129"/>
    </row>
    <row r="24" spans="1:9" ht="15.75">
      <c r="A24" s="240" t="s">
        <v>154</v>
      </c>
      <c r="B24" s="239">
        <v>1346000</v>
      </c>
      <c r="C24" s="239">
        <v>3130198</v>
      </c>
      <c r="D24" s="239">
        <v>3130198</v>
      </c>
      <c r="E24" s="129"/>
      <c r="F24" s="129"/>
      <c r="G24" s="129"/>
      <c r="H24" s="129"/>
      <c r="I24" s="129"/>
    </row>
    <row r="25" spans="1:9" ht="15.75">
      <c r="A25" s="241" t="s">
        <v>678</v>
      </c>
      <c r="B25" s="242">
        <f>SUM(B23:B24)</f>
        <v>50965683</v>
      </c>
      <c r="C25" s="242">
        <f>SUM(C23:C24)</f>
        <v>77789216</v>
      </c>
      <c r="D25" s="242">
        <f>SUM(D23:D24)</f>
        <v>74682214</v>
      </c>
      <c r="E25" s="129"/>
      <c r="F25" s="129"/>
      <c r="G25" s="129"/>
      <c r="H25" s="129"/>
      <c r="I25" s="129"/>
    </row>
    <row r="26" spans="1:9" ht="15.75">
      <c r="A26" s="129"/>
      <c r="B26" s="243"/>
      <c r="C26" s="129"/>
      <c r="D26" s="129"/>
      <c r="E26" s="129"/>
      <c r="F26" s="129"/>
      <c r="G26" s="129"/>
      <c r="H26" s="129"/>
      <c r="I26" s="129"/>
    </row>
    <row r="27" spans="1:9" ht="15.75">
      <c r="A27" s="129"/>
      <c r="B27" s="243"/>
      <c r="C27" s="129"/>
      <c r="D27" s="129"/>
      <c r="E27" s="129"/>
      <c r="F27" s="129"/>
      <c r="G27" s="129"/>
      <c r="H27" s="129"/>
      <c r="I27" s="129"/>
    </row>
    <row r="28" spans="1:9" ht="15.75">
      <c r="A28" s="129"/>
      <c r="B28" s="243"/>
      <c r="C28" s="129"/>
      <c r="D28" s="129"/>
      <c r="E28" s="129"/>
      <c r="F28" s="129"/>
      <c r="G28" s="129"/>
      <c r="H28" s="129"/>
      <c r="I28" s="129"/>
    </row>
    <row r="29" spans="1:9" ht="15.75">
      <c r="A29" s="129"/>
      <c r="B29" s="243"/>
      <c r="C29" s="129"/>
      <c r="D29" s="129"/>
      <c r="E29" s="129"/>
      <c r="F29" s="129"/>
      <c r="G29" s="129"/>
      <c r="H29" s="129"/>
      <c r="I29" s="129"/>
    </row>
    <row r="30" spans="1:9" ht="15.75">
      <c r="A30" s="129"/>
      <c r="B30" s="243"/>
      <c r="C30" s="129"/>
      <c r="D30" s="129"/>
      <c r="E30" s="129"/>
      <c r="F30" s="129"/>
      <c r="G30" s="129"/>
      <c r="H30" s="129"/>
      <c r="I30" s="129"/>
    </row>
    <row r="31" spans="1:9" ht="15.75">
      <c r="A31" s="129"/>
      <c r="B31" s="243"/>
      <c r="C31" s="129"/>
      <c r="D31" s="129"/>
      <c r="E31" s="129"/>
      <c r="F31" s="129"/>
      <c r="G31" s="129"/>
      <c r="H31" s="129"/>
      <c r="I31" s="129"/>
    </row>
    <row r="32" spans="1:9" ht="15.75">
      <c r="A32" s="129"/>
      <c r="B32" s="243"/>
      <c r="C32" s="129"/>
      <c r="D32" s="129"/>
      <c r="E32" s="129"/>
      <c r="F32" s="129"/>
      <c r="G32" s="129"/>
      <c r="H32" s="129"/>
      <c r="I32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1. melléklet az 7/2017.(V.31.)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172"/>
  <sheetViews>
    <sheetView view="pageLayout" workbookViewId="0" topLeftCell="A1">
      <selection activeCell="A5" sqref="A5"/>
    </sheetView>
  </sheetViews>
  <sheetFormatPr defaultColWidth="9.140625" defaultRowHeight="15"/>
  <cols>
    <col min="1" max="1" width="90.28125" style="0" customWidth="1"/>
    <col min="3" max="6" width="13.140625" style="220" customWidth="1"/>
  </cols>
  <sheetData>
    <row r="1" spans="1:6" ht="21" customHeight="1">
      <c r="A1" s="374" t="s">
        <v>852</v>
      </c>
      <c r="B1" s="382"/>
      <c r="C1" s="382"/>
      <c r="D1" s="382"/>
      <c r="E1" s="382"/>
      <c r="F1" s="376"/>
    </row>
    <row r="2" spans="1:6" ht="18.75" customHeight="1">
      <c r="A2" s="377" t="s">
        <v>879</v>
      </c>
      <c r="B2" s="375"/>
      <c r="C2" s="375"/>
      <c r="D2" s="375"/>
      <c r="E2" s="375"/>
      <c r="F2" s="376"/>
    </row>
    <row r="3" ht="18">
      <c r="A3" s="61"/>
    </row>
    <row r="4" ht="15">
      <c r="A4" s="3" t="s">
        <v>97</v>
      </c>
    </row>
    <row r="5" spans="1:6" ht="25.5">
      <c r="A5" s="1" t="s">
        <v>155</v>
      </c>
      <c r="B5" s="2" t="s">
        <v>156</v>
      </c>
      <c r="C5" s="196" t="s">
        <v>95</v>
      </c>
      <c r="D5" s="196" t="s">
        <v>94</v>
      </c>
      <c r="E5" s="196" t="s">
        <v>126</v>
      </c>
      <c r="F5" s="167" t="s">
        <v>880</v>
      </c>
    </row>
    <row r="6" spans="1:6" ht="15.75">
      <c r="A6" s="37" t="s">
        <v>157</v>
      </c>
      <c r="B6" s="38" t="s">
        <v>158</v>
      </c>
      <c r="C6" s="188">
        <v>4892300</v>
      </c>
      <c r="D6" s="188">
        <v>4893000</v>
      </c>
      <c r="E6" s="188">
        <v>4893000</v>
      </c>
      <c r="F6" s="183">
        <v>4893000</v>
      </c>
    </row>
    <row r="7" spans="1:6" ht="15.75">
      <c r="A7" s="37" t="s">
        <v>159</v>
      </c>
      <c r="B7" s="39" t="s">
        <v>160</v>
      </c>
      <c r="C7" s="188"/>
      <c r="D7" s="188"/>
      <c r="E7" s="188"/>
      <c r="F7" s="183"/>
    </row>
    <row r="8" spans="1:6" ht="15.75">
      <c r="A8" s="37" t="s">
        <v>161</v>
      </c>
      <c r="B8" s="39" t="s">
        <v>162</v>
      </c>
      <c r="C8" s="188"/>
      <c r="D8" s="188"/>
      <c r="E8" s="188"/>
      <c r="F8" s="183"/>
    </row>
    <row r="9" spans="1:6" ht="15.75">
      <c r="A9" s="40" t="s">
        <v>163</v>
      </c>
      <c r="B9" s="39" t="s">
        <v>164</v>
      </c>
      <c r="C9" s="188"/>
      <c r="D9" s="188"/>
      <c r="E9" s="188"/>
      <c r="F9" s="183"/>
    </row>
    <row r="10" spans="1:6" ht="15.75">
      <c r="A10" s="40" t="s">
        <v>165</v>
      </c>
      <c r="B10" s="39" t="s">
        <v>166</v>
      </c>
      <c r="C10" s="188"/>
      <c r="D10" s="188"/>
      <c r="E10" s="188"/>
      <c r="F10" s="183"/>
    </row>
    <row r="11" spans="1:6" ht="15.75">
      <c r="A11" s="40" t="s">
        <v>167</v>
      </c>
      <c r="B11" s="39" t="s">
        <v>168</v>
      </c>
      <c r="C11" s="188"/>
      <c r="D11" s="188"/>
      <c r="E11" s="188"/>
      <c r="F11" s="183"/>
    </row>
    <row r="12" spans="1:6" ht="15.75">
      <c r="A12" s="40" t="s">
        <v>169</v>
      </c>
      <c r="B12" s="39" t="s">
        <v>170</v>
      </c>
      <c r="C12" s="188">
        <v>288000</v>
      </c>
      <c r="D12" s="188">
        <v>288000</v>
      </c>
      <c r="E12" s="188">
        <v>288000</v>
      </c>
      <c r="F12" s="183">
        <v>288000</v>
      </c>
    </row>
    <row r="13" spans="1:6" ht="15.75">
      <c r="A13" s="40" t="s">
        <v>171</v>
      </c>
      <c r="B13" s="39" t="s">
        <v>172</v>
      </c>
      <c r="C13" s="188"/>
      <c r="D13" s="188"/>
      <c r="E13" s="188"/>
      <c r="F13" s="183"/>
    </row>
    <row r="14" spans="1:6" ht="15.75">
      <c r="A14" s="4" t="s">
        <v>173</v>
      </c>
      <c r="B14" s="39" t="s">
        <v>174</v>
      </c>
      <c r="C14" s="188">
        <v>15000</v>
      </c>
      <c r="D14" s="188">
        <v>15000</v>
      </c>
      <c r="E14" s="188">
        <v>15000</v>
      </c>
      <c r="F14" s="183">
        <v>15000</v>
      </c>
    </row>
    <row r="15" spans="1:6" ht="15.75">
      <c r="A15" s="4" t="s">
        <v>175</v>
      </c>
      <c r="B15" s="39" t="s">
        <v>176</v>
      </c>
      <c r="C15" s="188">
        <v>48000</v>
      </c>
      <c r="D15" s="188">
        <v>48000</v>
      </c>
      <c r="E15" s="188">
        <v>48000</v>
      </c>
      <c r="F15" s="183">
        <v>36000</v>
      </c>
    </row>
    <row r="16" spans="1:6" ht="15.75">
      <c r="A16" s="4" t="s">
        <v>177</v>
      </c>
      <c r="B16" s="39" t="s">
        <v>178</v>
      </c>
      <c r="C16" s="188"/>
      <c r="D16" s="188"/>
      <c r="E16" s="188"/>
      <c r="F16" s="183"/>
    </row>
    <row r="17" spans="1:6" ht="15.75">
      <c r="A17" s="4" t="s">
        <v>179</v>
      </c>
      <c r="B17" s="39" t="s">
        <v>180</v>
      </c>
      <c r="C17" s="188"/>
      <c r="D17" s="188"/>
      <c r="E17" s="188"/>
      <c r="F17" s="183"/>
    </row>
    <row r="18" spans="1:6" ht="15.75">
      <c r="A18" s="4" t="s">
        <v>607</v>
      </c>
      <c r="B18" s="39" t="s">
        <v>181</v>
      </c>
      <c r="C18" s="188"/>
      <c r="D18" s="188"/>
      <c r="E18" s="188"/>
      <c r="F18" s="183"/>
    </row>
    <row r="19" spans="1:6" ht="15.75">
      <c r="A19" s="41" t="s">
        <v>505</v>
      </c>
      <c r="B19" s="42" t="s">
        <v>183</v>
      </c>
      <c r="C19" s="188">
        <f>SUM(C6:C18)</f>
        <v>5243300</v>
      </c>
      <c r="D19" s="188">
        <f>SUM(D6:D18)</f>
        <v>5244000</v>
      </c>
      <c r="E19" s="188">
        <f>SUM(E6:E18)</f>
        <v>5244000</v>
      </c>
      <c r="F19" s="188">
        <f>SUM(F6:F18)</f>
        <v>5232000</v>
      </c>
    </row>
    <row r="20" spans="1:6" ht="15.75">
      <c r="A20" s="4" t="s">
        <v>184</v>
      </c>
      <c r="B20" s="39" t="s">
        <v>185</v>
      </c>
      <c r="C20" s="188">
        <v>5362000</v>
      </c>
      <c r="D20" s="188">
        <v>5362000</v>
      </c>
      <c r="E20" s="188">
        <v>5362000</v>
      </c>
      <c r="F20" s="183">
        <v>5362000</v>
      </c>
    </row>
    <row r="21" spans="1:6" ht="30">
      <c r="A21" s="4" t="s">
        <v>186</v>
      </c>
      <c r="B21" s="39" t="s">
        <v>187</v>
      </c>
      <c r="C21" s="188"/>
      <c r="D21" s="188"/>
      <c r="E21" s="188"/>
      <c r="F21" s="183"/>
    </row>
    <row r="22" spans="1:6" ht="15.75">
      <c r="A22" s="5" t="s">
        <v>188</v>
      </c>
      <c r="B22" s="39" t="s">
        <v>189</v>
      </c>
      <c r="C22" s="188"/>
      <c r="D22" s="188"/>
      <c r="E22" s="188"/>
      <c r="F22" s="183"/>
    </row>
    <row r="23" spans="1:6" ht="15.75">
      <c r="A23" s="8" t="s">
        <v>506</v>
      </c>
      <c r="B23" s="42" t="s">
        <v>190</v>
      </c>
      <c r="C23" s="188">
        <f>SUM(C20:C22)</f>
        <v>5362000</v>
      </c>
      <c r="D23" s="188">
        <f>SUM(D20:D22)</f>
        <v>5362000</v>
      </c>
      <c r="E23" s="188">
        <f>SUM(E20:E22)</f>
        <v>5362000</v>
      </c>
      <c r="F23" s="188">
        <f>SUM(F20:F22)</f>
        <v>5362000</v>
      </c>
    </row>
    <row r="24" spans="1:6" ht="15.75">
      <c r="A24" s="64" t="s">
        <v>637</v>
      </c>
      <c r="B24" s="65" t="s">
        <v>191</v>
      </c>
      <c r="C24" s="188">
        <f>C23+C19</f>
        <v>10605300</v>
      </c>
      <c r="D24" s="188">
        <f>D23+D19</f>
        <v>10606000</v>
      </c>
      <c r="E24" s="188">
        <f>E23+E19</f>
        <v>10606000</v>
      </c>
      <c r="F24" s="188">
        <f>F23+F19</f>
        <v>10594000</v>
      </c>
    </row>
    <row r="25" spans="1:6" ht="15.75">
      <c r="A25" s="48" t="s">
        <v>608</v>
      </c>
      <c r="B25" s="65" t="s">
        <v>192</v>
      </c>
      <c r="C25" s="188">
        <v>2869781</v>
      </c>
      <c r="D25" s="188">
        <v>2864000</v>
      </c>
      <c r="E25" s="188">
        <v>2864000</v>
      </c>
      <c r="F25" s="183">
        <v>2860000</v>
      </c>
    </row>
    <row r="26" spans="1:6" ht="15.75">
      <c r="A26" s="4" t="s">
        <v>193</v>
      </c>
      <c r="B26" s="39" t="s">
        <v>194</v>
      </c>
      <c r="C26" s="188"/>
      <c r="D26" s="188"/>
      <c r="E26" s="188"/>
      <c r="F26" s="183"/>
    </row>
    <row r="27" spans="1:6" ht="15.75">
      <c r="A27" s="4" t="s">
        <v>195</v>
      </c>
      <c r="B27" s="39" t="s">
        <v>196</v>
      </c>
      <c r="C27" s="188">
        <v>1506000</v>
      </c>
      <c r="D27" s="188">
        <v>1520000</v>
      </c>
      <c r="E27" s="188">
        <v>1530000</v>
      </c>
      <c r="F27" s="183">
        <v>1530000</v>
      </c>
    </row>
    <row r="28" spans="1:6" ht="15.75">
      <c r="A28" s="4" t="s">
        <v>197</v>
      </c>
      <c r="B28" s="39" t="s">
        <v>198</v>
      </c>
      <c r="C28" s="188"/>
      <c r="D28" s="188"/>
      <c r="E28" s="188"/>
      <c r="F28" s="183"/>
    </row>
    <row r="29" spans="1:6" ht="15.75">
      <c r="A29" s="8" t="s">
        <v>516</v>
      </c>
      <c r="B29" s="42" t="s">
        <v>199</v>
      </c>
      <c r="C29" s="188">
        <f>SUM(C26:C28)</f>
        <v>1506000</v>
      </c>
      <c r="D29" s="188">
        <f>SUM(D26:D28)</f>
        <v>1520000</v>
      </c>
      <c r="E29" s="188">
        <f>SUM(E26:E28)</f>
        <v>1530000</v>
      </c>
      <c r="F29" s="188">
        <f>SUM(F26:F28)</f>
        <v>1530000</v>
      </c>
    </row>
    <row r="30" spans="1:6" ht="15.75">
      <c r="A30" s="4" t="s">
        <v>200</v>
      </c>
      <c r="B30" s="39" t="s">
        <v>201</v>
      </c>
      <c r="C30" s="188">
        <v>26000</v>
      </c>
      <c r="D30" s="188">
        <v>26000</v>
      </c>
      <c r="E30" s="188">
        <v>26000</v>
      </c>
      <c r="F30" s="183">
        <v>26000</v>
      </c>
    </row>
    <row r="31" spans="1:6" ht="15.75">
      <c r="A31" s="4" t="s">
        <v>202</v>
      </c>
      <c r="B31" s="39" t="s">
        <v>203</v>
      </c>
      <c r="C31" s="188">
        <v>136000</v>
      </c>
      <c r="D31" s="188">
        <v>135000</v>
      </c>
      <c r="E31" s="188">
        <v>135000</v>
      </c>
      <c r="F31" s="183">
        <v>135000</v>
      </c>
    </row>
    <row r="32" spans="1:6" ht="15" customHeight="1">
      <c r="A32" s="8" t="s">
        <v>638</v>
      </c>
      <c r="B32" s="42" t="s">
        <v>204</v>
      </c>
      <c r="C32" s="188">
        <f>SUM(C30:C31)</f>
        <v>162000</v>
      </c>
      <c r="D32" s="188">
        <f>SUM(D30:D31)</f>
        <v>161000</v>
      </c>
      <c r="E32" s="188">
        <f>SUM(E30:E31)</f>
        <v>161000</v>
      </c>
      <c r="F32" s="188">
        <f>SUM(F30:F31)</f>
        <v>161000</v>
      </c>
    </row>
    <row r="33" spans="1:6" ht="15.75">
      <c r="A33" s="4" t="s">
        <v>205</v>
      </c>
      <c r="B33" s="39" t="s">
        <v>206</v>
      </c>
      <c r="C33" s="188">
        <v>3306000</v>
      </c>
      <c r="D33" s="188">
        <v>3500000</v>
      </c>
      <c r="E33" s="188">
        <v>3500000</v>
      </c>
      <c r="F33" s="183">
        <v>3500000</v>
      </c>
    </row>
    <row r="34" spans="1:6" ht="15.75">
      <c r="A34" s="4" t="s">
        <v>207</v>
      </c>
      <c r="B34" s="39" t="s">
        <v>208</v>
      </c>
      <c r="C34" s="188">
        <v>12550196</v>
      </c>
      <c r="D34" s="188">
        <v>12500000</v>
      </c>
      <c r="E34" s="188">
        <v>13000000</v>
      </c>
      <c r="F34" s="183">
        <v>13000000</v>
      </c>
    </row>
    <row r="35" spans="1:6" ht="15.75">
      <c r="A35" s="4" t="s">
        <v>609</v>
      </c>
      <c r="B35" s="39" t="s">
        <v>209</v>
      </c>
      <c r="C35" s="188"/>
      <c r="D35" s="188"/>
      <c r="E35" s="188"/>
      <c r="F35" s="183"/>
    </row>
    <row r="36" spans="1:6" ht="15.75">
      <c r="A36" s="4" t="s">
        <v>211</v>
      </c>
      <c r="B36" s="39" t="s">
        <v>212</v>
      </c>
      <c r="C36" s="188">
        <v>757512</v>
      </c>
      <c r="D36" s="188">
        <v>1000000</v>
      </c>
      <c r="E36" s="188">
        <v>0</v>
      </c>
      <c r="F36" s="183">
        <v>0</v>
      </c>
    </row>
    <row r="37" spans="1:6" ht="15.75">
      <c r="A37" s="13" t="s">
        <v>610</v>
      </c>
      <c r="B37" s="39" t="s">
        <v>213</v>
      </c>
      <c r="C37" s="188">
        <v>849702</v>
      </c>
      <c r="D37" s="188">
        <v>850000</v>
      </c>
      <c r="E37" s="188">
        <v>850000</v>
      </c>
      <c r="F37" s="183">
        <v>850000</v>
      </c>
    </row>
    <row r="38" spans="1:6" ht="15.75">
      <c r="A38" s="5" t="s">
        <v>215</v>
      </c>
      <c r="B38" s="39" t="s">
        <v>216</v>
      </c>
      <c r="C38" s="188">
        <v>100000</v>
      </c>
      <c r="D38" s="188">
        <v>100000</v>
      </c>
      <c r="E38" s="188">
        <v>100000</v>
      </c>
      <c r="F38" s="183">
        <v>100000</v>
      </c>
    </row>
    <row r="39" spans="1:6" ht="15.75">
      <c r="A39" s="4" t="s">
        <v>611</v>
      </c>
      <c r="B39" s="39" t="s">
        <v>217</v>
      </c>
      <c r="C39" s="188">
        <v>1266000</v>
      </c>
      <c r="D39" s="188">
        <v>1000000</v>
      </c>
      <c r="E39" s="188">
        <v>1000000</v>
      </c>
      <c r="F39" s="183">
        <v>1000000</v>
      </c>
    </row>
    <row r="40" spans="1:6" ht="15.75">
      <c r="A40" s="8" t="s">
        <v>521</v>
      </c>
      <c r="B40" s="42" t="s">
        <v>219</v>
      </c>
      <c r="C40" s="188">
        <f>SUM(C33:C39)</f>
        <v>18829410</v>
      </c>
      <c r="D40" s="188">
        <f>SUM(D33:D39)</f>
        <v>18950000</v>
      </c>
      <c r="E40" s="188">
        <f>SUM(E33:E39)</f>
        <v>18450000</v>
      </c>
      <c r="F40" s="188">
        <f>SUM(F33:F39)</f>
        <v>18450000</v>
      </c>
    </row>
    <row r="41" spans="1:6" ht="15.75">
      <c r="A41" s="4" t="s">
        <v>220</v>
      </c>
      <c r="B41" s="39" t="s">
        <v>221</v>
      </c>
      <c r="C41" s="188">
        <v>15000</v>
      </c>
      <c r="D41" s="188">
        <v>15000</v>
      </c>
      <c r="E41" s="188">
        <v>15000</v>
      </c>
      <c r="F41" s="183">
        <v>15000</v>
      </c>
    </row>
    <row r="42" spans="1:6" ht="15.75">
      <c r="A42" s="4" t="s">
        <v>222</v>
      </c>
      <c r="B42" s="39" t="s">
        <v>223</v>
      </c>
      <c r="C42" s="188"/>
      <c r="D42" s="188"/>
      <c r="E42" s="188"/>
      <c r="F42" s="183"/>
    </row>
    <row r="43" spans="1:6" ht="15.75">
      <c r="A43" s="8" t="s">
        <v>522</v>
      </c>
      <c r="B43" s="42" t="s">
        <v>224</v>
      </c>
      <c r="C43" s="188">
        <f>SUM(C41:C42)</f>
        <v>15000</v>
      </c>
      <c r="D43" s="188">
        <f>SUM(D41:D42)</f>
        <v>15000</v>
      </c>
      <c r="E43" s="188">
        <f>SUM(E41:E42)</f>
        <v>15000</v>
      </c>
      <c r="F43" s="188">
        <f>SUM(F41:F42)</f>
        <v>15000</v>
      </c>
    </row>
    <row r="44" spans="1:6" ht="15.75">
      <c r="A44" s="4" t="s">
        <v>225</v>
      </c>
      <c r="B44" s="39" t="s">
        <v>226</v>
      </c>
      <c r="C44" s="188">
        <v>4975521</v>
      </c>
      <c r="D44" s="188">
        <f>(D27+D32+D40)*0.27</f>
        <v>5570370</v>
      </c>
      <c r="E44" s="188">
        <f>(E27+E32+E40)*0.27</f>
        <v>5438070</v>
      </c>
      <c r="F44" s="188">
        <f>(F27+F32+F40)*0.27</f>
        <v>5438070</v>
      </c>
    </row>
    <row r="45" spans="1:6" ht="15.75">
      <c r="A45" s="4" t="s">
        <v>227</v>
      </c>
      <c r="B45" s="39" t="s">
        <v>228</v>
      </c>
      <c r="C45" s="188"/>
      <c r="D45" s="188"/>
      <c r="E45" s="188"/>
      <c r="F45" s="183"/>
    </row>
    <row r="46" spans="1:6" ht="15.75">
      <c r="A46" s="4" t="s">
        <v>612</v>
      </c>
      <c r="B46" s="39" t="s">
        <v>229</v>
      </c>
      <c r="C46" s="188"/>
      <c r="D46" s="188"/>
      <c r="E46" s="188"/>
      <c r="F46" s="183"/>
    </row>
    <row r="47" spans="1:6" ht="15.75">
      <c r="A47" s="4" t="s">
        <v>613</v>
      </c>
      <c r="B47" s="39" t="s">
        <v>231</v>
      </c>
      <c r="C47" s="188"/>
      <c r="D47" s="188"/>
      <c r="E47" s="188"/>
      <c r="F47" s="183"/>
    </row>
    <row r="48" spans="1:6" ht="15.75">
      <c r="A48" s="4" t="s">
        <v>235</v>
      </c>
      <c r="B48" s="39" t="s">
        <v>236</v>
      </c>
      <c r="C48" s="188">
        <v>264000</v>
      </c>
      <c r="D48" s="188">
        <v>250000</v>
      </c>
      <c r="E48" s="188">
        <v>250000</v>
      </c>
      <c r="F48" s="183">
        <v>250000</v>
      </c>
    </row>
    <row r="49" spans="1:6" ht="15.75">
      <c r="A49" s="8" t="s">
        <v>525</v>
      </c>
      <c r="B49" s="42" t="s">
        <v>237</v>
      </c>
      <c r="C49" s="188">
        <f>SUM(C44:C48)</f>
        <v>5239521</v>
      </c>
      <c r="D49" s="188">
        <f>SUM(D44:D48)</f>
        <v>5820370</v>
      </c>
      <c r="E49" s="188">
        <f>SUM(E44:E48)</f>
        <v>5688070</v>
      </c>
      <c r="F49" s="188">
        <f>SUM(F44:F48)</f>
        <v>5688070</v>
      </c>
    </row>
    <row r="50" spans="1:6" ht="15.75">
      <c r="A50" s="48" t="s">
        <v>526</v>
      </c>
      <c r="B50" s="65" t="s">
        <v>238</v>
      </c>
      <c r="C50" s="188">
        <f>C49+C43+C40+C32+C29</f>
        <v>25751931</v>
      </c>
      <c r="D50" s="188">
        <f>D49+D43+D40+D32+D29</f>
        <v>26466370</v>
      </c>
      <c r="E50" s="188">
        <f>E49+E43+E40+E32+E29</f>
        <v>25844070</v>
      </c>
      <c r="F50" s="188">
        <f>F49+F43+F40+F32+F29</f>
        <v>25844070</v>
      </c>
    </row>
    <row r="51" spans="1:6" ht="15.75">
      <c r="A51" s="16" t="s">
        <v>239</v>
      </c>
      <c r="B51" s="39" t="s">
        <v>240</v>
      </c>
      <c r="C51" s="188"/>
      <c r="D51" s="188"/>
      <c r="E51" s="188"/>
      <c r="F51" s="183"/>
    </row>
    <row r="52" spans="1:6" ht="15.75">
      <c r="A52" s="16" t="s">
        <v>543</v>
      </c>
      <c r="B52" s="39" t="s">
        <v>241</v>
      </c>
      <c r="C52" s="188"/>
      <c r="D52" s="188"/>
      <c r="E52" s="188"/>
      <c r="F52" s="183"/>
    </row>
    <row r="53" spans="1:6" ht="15.75">
      <c r="A53" s="21" t="s">
        <v>614</v>
      </c>
      <c r="B53" s="39" t="s">
        <v>242</v>
      </c>
      <c r="C53" s="188"/>
      <c r="D53" s="188"/>
      <c r="E53" s="188"/>
      <c r="F53" s="183"/>
    </row>
    <row r="54" spans="1:6" ht="15.75">
      <c r="A54" s="21" t="s">
        <v>615</v>
      </c>
      <c r="B54" s="39" t="s">
        <v>243</v>
      </c>
      <c r="C54" s="188"/>
      <c r="D54" s="188"/>
      <c r="E54" s="188"/>
      <c r="F54" s="183"/>
    </row>
    <row r="55" spans="1:6" ht="15.75">
      <c r="A55" s="21" t="s">
        <v>616</v>
      </c>
      <c r="B55" s="39" t="s">
        <v>244</v>
      </c>
      <c r="C55" s="188"/>
      <c r="D55" s="188"/>
      <c r="E55" s="188"/>
      <c r="F55" s="183"/>
    </row>
    <row r="56" spans="1:6" ht="15.75">
      <c r="A56" s="16" t="s">
        <v>617</v>
      </c>
      <c r="B56" s="39" t="s">
        <v>245</v>
      </c>
      <c r="C56" s="188"/>
      <c r="D56" s="188"/>
      <c r="E56" s="188"/>
      <c r="F56" s="183"/>
    </row>
    <row r="57" spans="1:6" ht="15.75">
      <c r="A57" s="16" t="s">
        <v>618</v>
      </c>
      <c r="B57" s="39" t="s">
        <v>246</v>
      </c>
      <c r="C57" s="188"/>
      <c r="D57" s="188"/>
      <c r="E57" s="188"/>
      <c r="F57" s="183"/>
    </row>
    <row r="58" spans="1:6" ht="15.75">
      <c r="A58" s="16" t="s">
        <v>619</v>
      </c>
      <c r="B58" s="39" t="s">
        <v>247</v>
      </c>
      <c r="C58" s="188">
        <v>1672262</v>
      </c>
      <c r="D58" s="188">
        <v>1700000</v>
      </c>
      <c r="E58" s="188">
        <v>1700000</v>
      </c>
      <c r="F58" s="183">
        <v>1700000</v>
      </c>
    </row>
    <row r="59" spans="1:6" ht="15.75">
      <c r="A59" s="62" t="s">
        <v>576</v>
      </c>
      <c r="B59" s="65" t="s">
        <v>248</v>
      </c>
      <c r="C59" s="188">
        <f>SUM(C51:C58)</f>
        <v>1672262</v>
      </c>
      <c r="D59" s="188">
        <f>SUM(D51:D58)</f>
        <v>1700000</v>
      </c>
      <c r="E59" s="188">
        <f>SUM(E51:E58)</f>
        <v>1700000</v>
      </c>
      <c r="F59" s="188">
        <f>SUM(F51:F58)</f>
        <v>1700000</v>
      </c>
    </row>
    <row r="60" spans="1:6" ht="15.75">
      <c r="A60" s="15" t="s">
        <v>620</v>
      </c>
      <c r="B60" s="39" t="s">
        <v>249</v>
      </c>
      <c r="C60" s="188"/>
      <c r="D60" s="188"/>
      <c r="E60" s="188"/>
      <c r="F60" s="183"/>
    </row>
    <row r="61" spans="1:6" ht="15.75">
      <c r="A61" s="15" t="s">
        <v>251</v>
      </c>
      <c r="B61" s="39" t="s">
        <v>252</v>
      </c>
      <c r="C61" s="188"/>
      <c r="D61" s="188"/>
      <c r="E61" s="188"/>
      <c r="F61" s="183"/>
    </row>
    <row r="62" spans="1:6" ht="30">
      <c r="A62" s="15" t="s">
        <v>253</v>
      </c>
      <c r="B62" s="39" t="s">
        <v>254</v>
      </c>
      <c r="C62" s="188"/>
      <c r="D62" s="188"/>
      <c r="E62" s="188"/>
      <c r="F62" s="183"/>
    </row>
    <row r="63" spans="1:6" ht="15.75">
      <c r="A63" s="15" t="s">
        <v>578</v>
      </c>
      <c r="B63" s="39" t="s">
        <v>255</v>
      </c>
      <c r="C63" s="188"/>
      <c r="D63" s="188"/>
      <c r="E63" s="188"/>
      <c r="F63" s="183"/>
    </row>
    <row r="64" spans="1:6" ht="15.75">
      <c r="A64" s="15" t="s">
        <v>621</v>
      </c>
      <c r="B64" s="39" t="s">
        <v>256</v>
      </c>
      <c r="C64" s="188"/>
      <c r="D64" s="188"/>
      <c r="E64" s="188"/>
      <c r="F64" s="183"/>
    </row>
    <row r="65" spans="1:6" ht="15.75">
      <c r="A65" s="15" t="s">
        <v>580</v>
      </c>
      <c r="B65" s="39" t="s">
        <v>257</v>
      </c>
      <c r="C65" s="188">
        <v>5946210</v>
      </c>
      <c r="D65" s="188">
        <v>6000000</v>
      </c>
      <c r="E65" s="188">
        <v>6000000</v>
      </c>
      <c r="F65" s="183">
        <v>6000000</v>
      </c>
    </row>
    <row r="66" spans="1:6" ht="30">
      <c r="A66" s="15" t="s">
        <v>622</v>
      </c>
      <c r="B66" s="39" t="s">
        <v>258</v>
      </c>
      <c r="C66" s="188"/>
      <c r="D66" s="188"/>
      <c r="E66" s="188"/>
      <c r="F66" s="183"/>
    </row>
    <row r="67" spans="1:6" ht="15.75">
      <c r="A67" s="15" t="s">
        <v>623</v>
      </c>
      <c r="B67" s="39" t="s">
        <v>260</v>
      </c>
      <c r="C67" s="188"/>
      <c r="D67" s="188"/>
      <c r="E67" s="188"/>
      <c r="F67" s="183"/>
    </row>
    <row r="68" spans="1:6" ht="15.75">
      <c r="A68" s="15" t="s">
        <v>261</v>
      </c>
      <c r="B68" s="39" t="s">
        <v>262</v>
      </c>
      <c r="C68" s="188"/>
      <c r="D68" s="188"/>
      <c r="E68" s="188"/>
      <c r="F68" s="183"/>
    </row>
    <row r="69" spans="1:6" ht="15.75">
      <c r="A69" s="28" t="s">
        <v>263</v>
      </c>
      <c r="B69" s="39" t="s">
        <v>264</v>
      </c>
      <c r="C69" s="188"/>
      <c r="D69" s="188"/>
      <c r="E69" s="188"/>
      <c r="F69" s="183"/>
    </row>
    <row r="70" spans="1:6" ht="15.75">
      <c r="A70" s="28" t="s">
        <v>962</v>
      </c>
      <c r="B70" s="39" t="s">
        <v>265</v>
      </c>
      <c r="C70" s="188"/>
      <c r="D70" s="188"/>
      <c r="E70" s="188"/>
      <c r="F70" s="183"/>
    </row>
    <row r="71" spans="1:6" ht="15.75">
      <c r="A71" s="15" t="s">
        <v>624</v>
      </c>
      <c r="B71" s="39" t="s">
        <v>266</v>
      </c>
      <c r="C71" s="188">
        <v>842000</v>
      </c>
      <c r="D71" s="188">
        <v>842000</v>
      </c>
      <c r="E71" s="188">
        <v>842000</v>
      </c>
      <c r="F71" s="183">
        <v>842000</v>
      </c>
    </row>
    <row r="72" spans="1:6" ht="15.75">
      <c r="A72" s="28" t="s">
        <v>829</v>
      </c>
      <c r="B72" s="39" t="s">
        <v>882</v>
      </c>
      <c r="C72" s="188"/>
      <c r="D72" s="188"/>
      <c r="E72" s="188"/>
      <c r="F72" s="183"/>
    </row>
    <row r="73" spans="1:6" ht="15.75">
      <c r="A73" s="28" t="s">
        <v>830</v>
      </c>
      <c r="B73" s="39" t="s">
        <v>882</v>
      </c>
      <c r="C73" s="188"/>
      <c r="D73" s="188"/>
      <c r="E73" s="188"/>
      <c r="F73" s="183"/>
    </row>
    <row r="74" spans="1:6" ht="15.75">
      <c r="A74" s="62" t="s">
        <v>584</v>
      </c>
      <c r="B74" s="65" t="s">
        <v>267</v>
      </c>
      <c r="C74" s="188">
        <f>SUM(C60:C73)</f>
        <v>6788210</v>
      </c>
      <c r="D74" s="188">
        <f>SUM(D60:D73)</f>
        <v>6842000</v>
      </c>
      <c r="E74" s="188">
        <f>SUM(E60:E73)</f>
        <v>6842000</v>
      </c>
      <c r="F74" s="188">
        <f>SUM(F60:F73)</f>
        <v>6842000</v>
      </c>
    </row>
    <row r="75" spans="1:6" ht="16.5">
      <c r="A75" s="178" t="s">
        <v>99</v>
      </c>
      <c r="B75" s="171"/>
      <c r="C75" s="197">
        <f>C74+C59+C50+C25+C24</f>
        <v>47687484</v>
      </c>
      <c r="D75" s="197">
        <f>D74+D59+D50+D25+D24</f>
        <v>48478370</v>
      </c>
      <c r="E75" s="197">
        <f>E74+E59+E50+E25+E24</f>
        <v>47856070</v>
      </c>
      <c r="F75" s="197">
        <f>F74+F59+F50+F25+F24</f>
        <v>47840070</v>
      </c>
    </row>
    <row r="76" spans="1:6" ht="15.75">
      <c r="A76" s="43" t="s">
        <v>268</v>
      </c>
      <c r="B76" s="39" t="s">
        <v>269</v>
      </c>
      <c r="C76" s="188">
        <v>550000</v>
      </c>
      <c r="D76" s="188"/>
      <c r="E76" s="188"/>
      <c r="F76" s="183"/>
    </row>
    <row r="77" spans="1:6" ht="15.75">
      <c r="A77" s="43" t="s">
        <v>625</v>
      </c>
      <c r="B77" s="39" t="s">
        <v>270</v>
      </c>
      <c r="C77" s="188"/>
      <c r="D77" s="188"/>
      <c r="E77" s="188"/>
      <c r="F77" s="183"/>
    </row>
    <row r="78" spans="1:6" ht="15.75">
      <c r="A78" s="43" t="s">
        <v>272</v>
      </c>
      <c r="B78" s="39" t="s">
        <v>273</v>
      </c>
      <c r="C78" s="188"/>
      <c r="D78" s="188"/>
      <c r="E78" s="188"/>
      <c r="F78" s="183"/>
    </row>
    <row r="79" spans="1:6" ht="15.75">
      <c r="A79" s="43" t="s">
        <v>274</v>
      </c>
      <c r="B79" s="39" t="s">
        <v>275</v>
      </c>
      <c r="C79" s="188"/>
      <c r="D79" s="188"/>
      <c r="E79" s="188"/>
      <c r="F79" s="183"/>
    </row>
    <row r="80" spans="1:6" ht="15.75">
      <c r="A80" s="5" t="s">
        <v>276</v>
      </c>
      <c r="B80" s="39" t="s">
        <v>277</v>
      </c>
      <c r="C80" s="188"/>
      <c r="D80" s="188"/>
      <c r="E80" s="188"/>
      <c r="F80" s="183"/>
    </row>
    <row r="81" spans="1:6" ht="15.75">
      <c r="A81" s="5" t="s">
        <v>278</v>
      </c>
      <c r="B81" s="39" t="s">
        <v>279</v>
      </c>
      <c r="C81" s="188"/>
      <c r="D81" s="188"/>
      <c r="E81" s="188"/>
      <c r="F81" s="183"/>
    </row>
    <row r="82" spans="1:6" ht="15.75">
      <c r="A82" s="5" t="s">
        <v>280</v>
      </c>
      <c r="B82" s="39" t="s">
        <v>281</v>
      </c>
      <c r="C82" s="188">
        <v>149000</v>
      </c>
      <c r="D82" s="188"/>
      <c r="E82" s="188"/>
      <c r="F82" s="183"/>
    </row>
    <row r="83" spans="1:6" ht="15.75">
      <c r="A83" s="63" t="s">
        <v>586</v>
      </c>
      <c r="B83" s="65" t="s">
        <v>282</v>
      </c>
      <c r="C83" s="188">
        <f>SUM(C76:C82)</f>
        <v>699000</v>
      </c>
      <c r="D83" s="188">
        <f>SUM(D76:D82)</f>
        <v>0</v>
      </c>
      <c r="E83" s="188">
        <f>SUM(E76:E82)</f>
        <v>0</v>
      </c>
      <c r="F83" s="188">
        <f>SUM(F76:F82)</f>
        <v>0</v>
      </c>
    </row>
    <row r="84" spans="1:6" ht="15.75">
      <c r="A84" s="16" t="s">
        <v>283</v>
      </c>
      <c r="B84" s="39" t="s">
        <v>284</v>
      </c>
      <c r="C84" s="188">
        <v>200000</v>
      </c>
      <c r="D84" s="188">
        <v>1000000</v>
      </c>
      <c r="E84" s="188"/>
      <c r="F84" s="183"/>
    </row>
    <row r="85" spans="1:6" ht="15.75">
      <c r="A85" s="16" t="s">
        <v>285</v>
      </c>
      <c r="B85" s="39" t="s">
        <v>286</v>
      </c>
      <c r="C85" s="188"/>
      <c r="D85" s="188"/>
      <c r="E85" s="188"/>
      <c r="F85" s="183"/>
    </row>
    <row r="86" spans="1:6" ht="15.75">
      <c r="A86" s="16" t="s">
        <v>287</v>
      </c>
      <c r="B86" s="39" t="s">
        <v>288</v>
      </c>
      <c r="C86" s="188"/>
      <c r="D86" s="188"/>
      <c r="E86" s="188"/>
      <c r="F86" s="183"/>
    </row>
    <row r="87" spans="1:6" ht="15.75">
      <c r="A87" s="16" t="s">
        <v>289</v>
      </c>
      <c r="B87" s="39" t="s">
        <v>290</v>
      </c>
      <c r="C87" s="188">
        <v>54000</v>
      </c>
      <c r="D87" s="188">
        <v>270000</v>
      </c>
      <c r="E87" s="188"/>
      <c r="F87" s="183"/>
    </row>
    <row r="88" spans="1:6" ht="15.75">
      <c r="A88" s="62" t="s">
        <v>587</v>
      </c>
      <c r="B88" s="65" t="s">
        <v>291</v>
      </c>
      <c r="C88" s="188">
        <f>SUM(C84:C87)</f>
        <v>254000</v>
      </c>
      <c r="D88" s="188">
        <f>SUM(D84:D87)</f>
        <v>1270000</v>
      </c>
      <c r="E88" s="188">
        <f>SUM(E84:E87)</f>
        <v>0</v>
      </c>
      <c r="F88" s="188">
        <f>SUM(F84:F87)</f>
        <v>0</v>
      </c>
    </row>
    <row r="89" spans="1:6" ht="30">
      <c r="A89" s="16" t="s">
        <v>292</v>
      </c>
      <c r="B89" s="39" t="s">
        <v>293</v>
      </c>
      <c r="C89" s="188"/>
      <c r="D89" s="188"/>
      <c r="E89" s="188"/>
      <c r="F89" s="183"/>
    </row>
    <row r="90" spans="1:6" ht="30">
      <c r="A90" s="16" t="s">
        <v>626</v>
      </c>
      <c r="B90" s="39" t="s">
        <v>294</v>
      </c>
      <c r="C90" s="188"/>
      <c r="D90" s="188"/>
      <c r="E90" s="188"/>
      <c r="F90" s="183"/>
    </row>
    <row r="91" spans="1:6" ht="30">
      <c r="A91" s="16" t="s">
        <v>627</v>
      </c>
      <c r="B91" s="39" t="s">
        <v>295</v>
      </c>
      <c r="C91" s="188"/>
      <c r="D91" s="188"/>
      <c r="E91" s="188"/>
      <c r="F91" s="183"/>
    </row>
    <row r="92" spans="1:6" ht="15.75">
      <c r="A92" s="16" t="s">
        <v>628</v>
      </c>
      <c r="B92" s="39" t="s">
        <v>296</v>
      </c>
      <c r="C92" s="188"/>
      <c r="D92" s="188"/>
      <c r="E92" s="188"/>
      <c r="F92" s="183"/>
    </row>
    <row r="93" spans="1:6" ht="30">
      <c r="A93" s="16" t="s">
        <v>629</v>
      </c>
      <c r="B93" s="39" t="s">
        <v>297</v>
      </c>
      <c r="C93" s="188"/>
      <c r="D93" s="188"/>
      <c r="E93" s="188"/>
      <c r="F93" s="183"/>
    </row>
    <row r="94" spans="1:6" ht="30">
      <c r="A94" s="16" t="s">
        <v>630</v>
      </c>
      <c r="B94" s="39" t="s">
        <v>298</v>
      </c>
      <c r="C94" s="188"/>
      <c r="D94" s="188"/>
      <c r="E94" s="188"/>
      <c r="F94" s="183"/>
    </row>
    <row r="95" spans="1:6" ht="15.75">
      <c r="A95" s="16" t="s">
        <v>299</v>
      </c>
      <c r="B95" s="39" t="s">
        <v>300</v>
      </c>
      <c r="C95" s="188"/>
      <c r="D95" s="188"/>
      <c r="E95" s="188"/>
      <c r="F95" s="183"/>
    </row>
    <row r="96" spans="1:6" ht="15.75">
      <c r="A96" s="16" t="s">
        <v>631</v>
      </c>
      <c r="B96" s="39" t="s">
        <v>301</v>
      </c>
      <c r="C96" s="188"/>
      <c r="D96" s="188"/>
      <c r="E96" s="188"/>
      <c r="F96" s="183"/>
    </row>
    <row r="97" spans="1:6" ht="15.75">
      <c r="A97" s="62" t="s">
        <v>588</v>
      </c>
      <c r="B97" s="65" t="s">
        <v>302</v>
      </c>
      <c r="C97" s="188">
        <f>SUM(C89:C96)</f>
        <v>0</v>
      </c>
      <c r="D97" s="188">
        <f>SUM(D89:D96)</f>
        <v>0</v>
      </c>
      <c r="E97" s="188">
        <f>SUM(E89:E96)</f>
        <v>0</v>
      </c>
      <c r="F97" s="188">
        <f>SUM(F89:F96)</f>
        <v>0</v>
      </c>
    </row>
    <row r="98" spans="1:6" ht="16.5">
      <c r="A98" s="178" t="s">
        <v>100</v>
      </c>
      <c r="B98" s="171"/>
      <c r="C98" s="197">
        <f>C97+C88+C83</f>
        <v>953000</v>
      </c>
      <c r="D98" s="197">
        <f>D97+D88+D83</f>
        <v>1270000</v>
      </c>
      <c r="E98" s="197">
        <f>E97+E88+E83</f>
        <v>0</v>
      </c>
      <c r="F98" s="197">
        <f>F97+F88+F83</f>
        <v>0</v>
      </c>
    </row>
    <row r="99" spans="1:6" ht="15.75">
      <c r="A99" s="177" t="s">
        <v>639</v>
      </c>
      <c r="B99" s="195" t="s">
        <v>303</v>
      </c>
      <c r="C99" s="198">
        <f>C98+C75</f>
        <v>48640484</v>
      </c>
      <c r="D99" s="198">
        <f>D98+D75</f>
        <v>49748370</v>
      </c>
      <c r="E99" s="198">
        <f>E98+E75</f>
        <v>47856070</v>
      </c>
      <c r="F99" s="198">
        <f>F98+F75</f>
        <v>47840070</v>
      </c>
    </row>
    <row r="100" spans="1:25" ht="15">
      <c r="A100" s="16" t="s">
        <v>632</v>
      </c>
      <c r="B100" s="4" t="s">
        <v>304</v>
      </c>
      <c r="C100" s="202"/>
      <c r="D100" s="202"/>
      <c r="E100" s="202"/>
      <c r="F100" s="202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307</v>
      </c>
      <c r="B101" s="4" t="s">
        <v>308</v>
      </c>
      <c r="C101" s="202"/>
      <c r="D101" s="202"/>
      <c r="E101" s="202"/>
      <c r="F101" s="202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6" t="s">
        <v>633</v>
      </c>
      <c r="B102" s="4" t="s">
        <v>309</v>
      </c>
      <c r="C102" s="202"/>
      <c r="D102" s="202"/>
      <c r="E102" s="202"/>
      <c r="F102" s="202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2"/>
    </row>
    <row r="103" spans="1:25" ht="15">
      <c r="A103" s="19" t="s">
        <v>595</v>
      </c>
      <c r="B103" s="8" t="s">
        <v>311</v>
      </c>
      <c r="C103" s="199">
        <f>SUM(C100:C102)</f>
        <v>0</v>
      </c>
      <c r="D103" s="199">
        <f>SUM(D100:D102)</f>
        <v>0</v>
      </c>
      <c r="E103" s="199">
        <f>SUM(E100:E102)</f>
        <v>0</v>
      </c>
      <c r="F103" s="199">
        <f>SUM(F100:F102)</f>
        <v>0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  <c r="Y103" s="32"/>
    </row>
    <row r="104" spans="1:25" ht="15">
      <c r="A104" s="46" t="s">
        <v>634</v>
      </c>
      <c r="B104" s="4" t="s">
        <v>312</v>
      </c>
      <c r="C104" s="201">
        <v>1038000</v>
      </c>
      <c r="D104" s="201"/>
      <c r="E104" s="201"/>
      <c r="F104" s="201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46" t="s">
        <v>601</v>
      </c>
      <c r="B105" s="4" t="s">
        <v>315</v>
      </c>
      <c r="C105" s="201"/>
      <c r="D105" s="201"/>
      <c r="E105" s="201"/>
      <c r="F105" s="201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2"/>
      <c r="Y105" s="32"/>
    </row>
    <row r="106" spans="1:25" ht="15">
      <c r="A106" s="16" t="s">
        <v>316</v>
      </c>
      <c r="B106" s="4" t="s">
        <v>317</v>
      </c>
      <c r="C106" s="202"/>
      <c r="D106" s="202"/>
      <c r="E106" s="202"/>
      <c r="F106" s="202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6" t="s">
        <v>635</v>
      </c>
      <c r="B107" s="4" t="s">
        <v>318</v>
      </c>
      <c r="C107" s="202"/>
      <c r="D107" s="202"/>
      <c r="E107" s="202"/>
      <c r="F107" s="20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2"/>
      <c r="Y107" s="32"/>
    </row>
    <row r="108" spans="1:25" ht="15">
      <c r="A108" s="17" t="s">
        <v>598</v>
      </c>
      <c r="B108" s="8" t="s">
        <v>319</v>
      </c>
      <c r="C108" s="200">
        <f>SUM(C104:C107)</f>
        <v>1038000</v>
      </c>
      <c r="D108" s="200">
        <f>SUM(D104:D107)</f>
        <v>0</v>
      </c>
      <c r="E108" s="200">
        <f>SUM(E104:E107)</f>
        <v>0</v>
      </c>
      <c r="F108" s="200">
        <f>SUM(F104:F107)</f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2"/>
      <c r="Y108" s="32"/>
    </row>
    <row r="109" spans="1:25" ht="15">
      <c r="A109" s="46" t="s">
        <v>320</v>
      </c>
      <c r="B109" s="4" t="s">
        <v>321</v>
      </c>
      <c r="C109" s="201"/>
      <c r="D109" s="201"/>
      <c r="E109" s="201"/>
      <c r="F109" s="201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46" t="s">
        <v>322</v>
      </c>
      <c r="B110" s="4" t="s">
        <v>323</v>
      </c>
      <c r="C110" s="201">
        <v>1027000</v>
      </c>
      <c r="D110" s="201"/>
      <c r="E110" s="201"/>
      <c r="F110" s="201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17" t="s">
        <v>324</v>
      </c>
      <c r="B111" s="8" t="s">
        <v>325</v>
      </c>
      <c r="C111" s="201"/>
      <c r="D111" s="201"/>
      <c r="E111" s="201"/>
      <c r="F111" s="201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326</v>
      </c>
      <c r="B112" s="4" t="s">
        <v>327</v>
      </c>
      <c r="C112" s="201"/>
      <c r="D112" s="201"/>
      <c r="E112" s="201"/>
      <c r="F112" s="201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328</v>
      </c>
      <c r="B113" s="4" t="s">
        <v>329</v>
      </c>
      <c r="C113" s="201"/>
      <c r="D113" s="201"/>
      <c r="E113" s="201"/>
      <c r="F113" s="201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6" t="s">
        <v>330</v>
      </c>
      <c r="B114" s="4" t="s">
        <v>331</v>
      </c>
      <c r="C114" s="201"/>
      <c r="D114" s="201"/>
      <c r="E114" s="201"/>
      <c r="F114" s="201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2"/>
      <c r="Y114" s="32"/>
    </row>
    <row r="115" spans="1:25" ht="15">
      <c r="A115" s="47" t="s">
        <v>599</v>
      </c>
      <c r="B115" s="48" t="s">
        <v>332</v>
      </c>
      <c r="C115" s="200">
        <f>SUM(C109:C114)</f>
        <v>1027000</v>
      </c>
      <c r="D115" s="200">
        <f>SUM(D109:D114)</f>
        <v>0</v>
      </c>
      <c r="E115" s="200">
        <f>SUM(E109:E114)</f>
        <v>0</v>
      </c>
      <c r="F115" s="200">
        <f>SUM(F109:F114)</f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2"/>
      <c r="Y115" s="32"/>
    </row>
    <row r="116" spans="1:25" ht="15">
      <c r="A116" s="46" t="s">
        <v>333</v>
      </c>
      <c r="B116" s="4" t="s">
        <v>334</v>
      </c>
      <c r="C116" s="201"/>
      <c r="D116" s="201"/>
      <c r="E116" s="201"/>
      <c r="F116" s="201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2"/>
      <c r="Y116" s="32"/>
    </row>
    <row r="117" spans="1:25" ht="15">
      <c r="A117" s="16" t="s">
        <v>335</v>
      </c>
      <c r="B117" s="4" t="s">
        <v>336</v>
      </c>
      <c r="C117" s="202"/>
      <c r="D117" s="202"/>
      <c r="E117" s="202"/>
      <c r="F117" s="202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2"/>
      <c r="Y117" s="32"/>
    </row>
    <row r="118" spans="1:25" ht="15">
      <c r="A118" s="46" t="s">
        <v>636</v>
      </c>
      <c r="B118" s="4" t="s">
        <v>337</v>
      </c>
      <c r="C118" s="201"/>
      <c r="D118" s="201"/>
      <c r="E118" s="201"/>
      <c r="F118" s="201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6" t="s">
        <v>604</v>
      </c>
      <c r="B119" s="4" t="s">
        <v>338</v>
      </c>
      <c r="C119" s="201"/>
      <c r="D119" s="201"/>
      <c r="E119" s="201"/>
      <c r="F119" s="201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2"/>
      <c r="Y119" s="32"/>
    </row>
    <row r="120" spans="1:25" ht="15">
      <c r="A120" s="47" t="s">
        <v>605</v>
      </c>
      <c r="B120" s="48" t="s">
        <v>342</v>
      </c>
      <c r="C120" s="200">
        <f>SUM(C116:C119)</f>
        <v>0</v>
      </c>
      <c r="D120" s="200">
        <f>SUM(D116:D119)</f>
        <v>0</v>
      </c>
      <c r="E120" s="200">
        <f>SUM(E116:E119)</f>
        <v>0</v>
      </c>
      <c r="F120" s="200">
        <f>SUM(F116:F119)</f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2"/>
      <c r="Y120" s="32"/>
    </row>
    <row r="121" spans="1:25" ht="15">
      <c r="A121" s="16" t="s">
        <v>343</v>
      </c>
      <c r="B121" s="4" t="s">
        <v>344</v>
      </c>
      <c r="C121" s="202"/>
      <c r="D121" s="202"/>
      <c r="E121" s="202"/>
      <c r="F121" s="202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  <c r="Y121" s="32"/>
    </row>
    <row r="122" spans="1:25" ht="15.75">
      <c r="A122" s="174" t="s">
        <v>640</v>
      </c>
      <c r="B122" s="175" t="s">
        <v>345</v>
      </c>
      <c r="C122" s="203">
        <f>C121+C120+C115+C108+C103</f>
        <v>2065000</v>
      </c>
      <c r="D122" s="203">
        <f>D121+D120+D115+D108+D103</f>
        <v>0</v>
      </c>
      <c r="E122" s="203">
        <f>E121+E120+E115+E108+E103</f>
        <v>0</v>
      </c>
      <c r="F122" s="203">
        <f>F121+F120+F115+F108+F103</f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2"/>
      <c r="Y122" s="32"/>
    </row>
    <row r="123" spans="1:25" ht="16.5">
      <c r="A123" s="205" t="s">
        <v>677</v>
      </c>
      <c r="B123" s="206"/>
      <c r="C123" s="221">
        <f>C122+C99</f>
        <v>50705484</v>
      </c>
      <c r="D123" s="221">
        <f>D122+D99</f>
        <v>49748370</v>
      </c>
      <c r="E123" s="221">
        <f>E122+E99</f>
        <v>47856070</v>
      </c>
      <c r="F123" s="221">
        <f>F122+F99</f>
        <v>47840070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218"/>
      <c r="D124" s="218"/>
      <c r="E124" s="218"/>
      <c r="F124" s="218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218"/>
      <c r="D125" s="218"/>
      <c r="E125" s="218"/>
      <c r="F125" s="218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218"/>
      <c r="D126" s="218"/>
      <c r="E126" s="218"/>
      <c r="F126" s="218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218"/>
      <c r="D127" s="218"/>
      <c r="E127" s="218"/>
      <c r="F127" s="218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218"/>
      <c r="D128" s="218"/>
      <c r="E128" s="218"/>
      <c r="F128" s="218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218"/>
      <c r="D129" s="218"/>
      <c r="E129" s="218"/>
      <c r="F129" s="218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218"/>
      <c r="D130" s="218"/>
      <c r="E130" s="218"/>
      <c r="F130" s="218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218"/>
      <c r="D131" s="218"/>
      <c r="E131" s="218"/>
      <c r="F131" s="218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218"/>
      <c r="D132" s="218"/>
      <c r="E132" s="218"/>
      <c r="F132" s="218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218"/>
      <c r="D133" s="218"/>
      <c r="E133" s="218"/>
      <c r="F133" s="218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218"/>
      <c r="D134" s="218"/>
      <c r="E134" s="218"/>
      <c r="F134" s="218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218"/>
      <c r="D135" s="218"/>
      <c r="E135" s="218"/>
      <c r="F135" s="218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218"/>
      <c r="D136" s="218"/>
      <c r="E136" s="218"/>
      <c r="F136" s="218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218"/>
      <c r="D137" s="218"/>
      <c r="E137" s="218"/>
      <c r="F137" s="218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218"/>
      <c r="D138" s="218"/>
      <c r="E138" s="218"/>
      <c r="F138" s="218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218"/>
      <c r="D139" s="218"/>
      <c r="E139" s="218"/>
      <c r="F139" s="218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218"/>
      <c r="D140" s="218"/>
      <c r="E140" s="218"/>
      <c r="F140" s="218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218"/>
      <c r="D141" s="218"/>
      <c r="E141" s="218"/>
      <c r="F141" s="218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218"/>
      <c r="D142" s="218"/>
      <c r="E142" s="218"/>
      <c r="F142" s="218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218"/>
      <c r="D143" s="218"/>
      <c r="E143" s="218"/>
      <c r="F143" s="218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218"/>
      <c r="D144" s="218"/>
      <c r="E144" s="218"/>
      <c r="F144" s="218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218"/>
      <c r="D145" s="218"/>
      <c r="E145" s="218"/>
      <c r="F145" s="218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218"/>
      <c r="D146" s="218"/>
      <c r="E146" s="218"/>
      <c r="F146" s="218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218"/>
      <c r="D147" s="218"/>
      <c r="E147" s="218"/>
      <c r="F147" s="21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218"/>
      <c r="D148" s="218"/>
      <c r="E148" s="218"/>
      <c r="F148" s="218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218"/>
      <c r="D149" s="218"/>
      <c r="E149" s="218"/>
      <c r="F149" s="218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218"/>
      <c r="D150" s="218"/>
      <c r="E150" s="218"/>
      <c r="F150" s="21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218"/>
      <c r="D151" s="218"/>
      <c r="E151" s="218"/>
      <c r="F151" s="21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218"/>
      <c r="D152" s="218"/>
      <c r="E152" s="218"/>
      <c r="F152" s="21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218"/>
      <c r="D153" s="218"/>
      <c r="E153" s="218"/>
      <c r="F153" s="218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218"/>
      <c r="D154" s="218"/>
      <c r="E154" s="218"/>
      <c r="F154" s="218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218"/>
      <c r="D155" s="218"/>
      <c r="E155" s="218"/>
      <c r="F155" s="218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218"/>
      <c r="D156" s="218"/>
      <c r="E156" s="218"/>
      <c r="F156" s="218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218"/>
      <c r="D157" s="218"/>
      <c r="E157" s="218"/>
      <c r="F157" s="218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218"/>
      <c r="D158" s="218"/>
      <c r="E158" s="218"/>
      <c r="F158" s="218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218"/>
      <c r="D159" s="218"/>
      <c r="E159" s="218"/>
      <c r="F159" s="218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218"/>
      <c r="D160" s="218"/>
      <c r="E160" s="218"/>
      <c r="F160" s="218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218"/>
      <c r="D161" s="218"/>
      <c r="E161" s="218"/>
      <c r="F161" s="218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218"/>
      <c r="D162" s="218"/>
      <c r="E162" s="218"/>
      <c r="F162" s="218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218"/>
      <c r="D163" s="218"/>
      <c r="E163" s="218"/>
      <c r="F163" s="218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218"/>
      <c r="D164" s="218"/>
      <c r="E164" s="218"/>
      <c r="F164" s="21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218"/>
      <c r="D165" s="218"/>
      <c r="E165" s="218"/>
      <c r="F165" s="218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218"/>
      <c r="D166" s="218"/>
      <c r="E166" s="218"/>
      <c r="F166" s="218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218"/>
      <c r="D167" s="218"/>
      <c r="E167" s="218"/>
      <c r="F167" s="218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218"/>
      <c r="D168" s="218"/>
      <c r="E168" s="218"/>
      <c r="F168" s="218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218"/>
      <c r="D169" s="218"/>
      <c r="E169" s="218"/>
      <c r="F169" s="218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218"/>
      <c r="D170" s="218"/>
      <c r="E170" s="218"/>
      <c r="F170" s="218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218"/>
      <c r="D171" s="218"/>
      <c r="E171" s="218"/>
      <c r="F171" s="218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2:25" ht="15">
      <c r="B172" s="32"/>
      <c r="C172" s="218"/>
      <c r="D172" s="218"/>
      <c r="E172" s="218"/>
      <c r="F172" s="218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&amp;C10. melléklet az .../2016. (...) önkormányzati rendelethez</oddHeader>
    <oddFooter>&amp;C - 13 -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74" t="s">
        <v>98</v>
      </c>
      <c r="B1" s="375"/>
      <c r="C1" s="375"/>
      <c r="D1" s="375"/>
      <c r="E1" s="375"/>
      <c r="F1" s="376"/>
    </row>
    <row r="2" spans="1:6" ht="19.5" customHeight="1">
      <c r="A2" s="393" t="s">
        <v>743</v>
      </c>
      <c r="B2" s="375"/>
      <c r="C2" s="375"/>
      <c r="D2" s="375"/>
      <c r="E2" s="375"/>
      <c r="F2" s="376"/>
    </row>
    <row r="3" ht="18">
      <c r="A3" s="61"/>
    </row>
    <row r="4" ht="15">
      <c r="A4" s="3" t="s">
        <v>4</v>
      </c>
    </row>
    <row r="5" spans="1:6" ht="30">
      <c r="A5" s="1" t="s">
        <v>155</v>
      </c>
      <c r="B5" s="2" t="s">
        <v>156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>
      <c r="A6" s="37" t="s">
        <v>157</v>
      </c>
      <c r="B6" s="38" t="s">
        <v>158</v>
      </c>
      <c r="C6" s="51"/>
      <c r="D6" s="51"/>
      <c r="E6" s="51"/>
      <c r="F6" s="36"/>
    </row>
    <row r="7" spans="1:6" ht="15">
      <c r="A7" s="37" t="s">
        <v>159</v>
      </c>
      <c r="B7" s="39" t="s">
        <v>160</v>
      </c>
      <c r="C7" s="51"/>
      <c r="D7" s="51"/>
      <c r="E7" s="51"/>
      <c r="F7" s="36"/>
    </row>
    <row r="8" spans="1:6" ht="15">
      <c r="A8" s="37" t="s">
        <v>161</v>
      </c>
      <c r="B8" s="39" t="s">
        <v>162</v>
      </c>
      <c r="C8" s="51"/>
      <c r="D8" s="51"/>
      <c r="E8" s="51"/>
      <c r="F8" s="36"/>
    </row>
    <row r="9" spans="1:6" ht="15">
      <c r="A9" s="40" t="s">
        <v>163</v>
      </c>
      <c r="B9" s="39" t="s">
        <v>164</v>
      </c>
      <c r="C9" s="51"/>
      <c r="D9" s="51"/>
      <c r="E9" s="51"/>
      <c r="F9" s="36"/>
    </row>
    <row r="10" spans="1:6" ht="15">
      <c r="A10" s="40" t="s">
        <v>165</v>
      </c>
      <c r="B10" s="39" t="s">
        <v>166</v>
      </c>
      <c r="C10" s="51"/>
      <c r="D10" s="51"/>
      <c r="E10" s="51"/>
      <c r="F10" s="36"/>
    </row>
    <row r="11" spans="1:6" ht="15">
      <c r="A11" s="40" t="s">
        <v>167</v>
      </c>
      <c r="B11" s="39" t="s">
        <v>168</v>
      </c>
      <c r="C11" s="51"/>
      <c r="D11" s="51"/>
      <c r="E11" s="51"/>
      <c r="F11" s="36"/>
    </row>
    <row r="12" spans="1:6" ht="15">
      <c r="A12" s="40" t="s">
        <v>169</v>
      </c>
      <c r="B12" s="39" t="s">
        <v>170</v>
      </c>
      <c r="C12" s="51"/>
      <c r="D12" s="51"/>
      <c r="E12" s="51"/>
      <c r="F12" s="36"/>
    </row>
    <row r="13" spans="1:6" ht="15">
      <c r="A13" s="40" t="s">
        <v>171</v>
      </c>
      <c r="B13" s="39" t="s">
        <v>172</v>
      </c>
      <c r="C13" s="51"/>
      <c r="D13" s="51"/>
      <c r="E13" s="51"/>
      <c r="F13" s="36"/>
    </row>
    <row r="14" spans="1:6" ht="15">
      <c r="A14" s="4" t="s">
        <v>173</v>
      </c>
      <c r="B14" s="39" t="s">
        <v>174</v>
      </c>
      <c r="C14" s="51"/>
      <c r="D14" s="51"/>
      <c r="E14" s="51"/>
      <c r="F14" s="36"/>
    </row>
    <row r="15" spans="1:6" ht="15">
      <c r="A15" s="4" t="s">
        <v>175</v>
      </c>
      <c r="B15" s="39" t="s">
        <v>176</v>
      </c>
      <c r="C15" s="51"/>
      <c r="D15" s="51"/>
      <c r="E15" s="51"/>
      <c r="F15" s="36"/>
    </row>
    <row r="16" spans="1:6" ht="15">
      <c r="A16" s="4" t="s">
        <v>177</v>
      </c>
      <c r="B16" s="39" t="s">
        <v>178</v>
      </c>
      <c r="C16" s="51"/>
      <c r="D16" s="51"/>
      <c r="E16" s="51"/>
      <c r="F16" s="36"/>
    </row>
    <row r="17" spans="1:6" ht="15">
      <c r="A17" s="4" t="s">
        <v>179</v>
      </c>
      <c r="B17" s="39" t="s">
        <v>180</v>
      </c>
      <c r="C17" s="51"/>
      <c r="D17" s="51"/>
      <c r="E17" s="51"/>
      <c r="F17" s="36"/>
    </row>
    <row r="18" spans="1:6" ht="15">
      <c r="A18" s="4" t="s">
        <v>607</v>
      </c>
      <c r="B18" s="39" t="s">
        <v>181</v>
      </c>
      <c r="C18" s="51"/>
      <c r="D18" s="51"/>
      <c r="E18" s="51"/>
      <c r="F18" s="36"/>
    </row>
    <row r="19" spans="1:6" ht="15">
      <c r="A19" s="41" t="s">
        <v>505</v>
      </c>
      <c r="B19" s="42" t="s">
        <v>183</v>
      </c>
      <c r="C19" s="51"/>
      <c r="D19" s="51"/>
      <c r="E19" s="51"/>
      <c r="F19" s="36"/>
    </row>
    <row r="20" spans="1:6" ht="15">
      <c r="A20" s="4" t="s">
        <v>184</v>
      </c>
      <c r="B20" s="39" t="s">
        <v>185</v>
      </c>
      <c r="C20" s="51"/>
      <c r="D20" s="51"/>
      <c r="E20" s="51"/>
      <c r="F20" s="36"/>
    </row>
    <row r="21" spans="1:6" ht="15">
      <c r="A21" s="4" t="s">
        <v>186</v>
      </c>
      <c r="B21" s="39" t="s">
        <v>187</v>
      </c>
      <c r="C21" s="51"/>
      <c r="D21" s="51"/>
      <c r="E21" s="51"/>
      <c r="F21" s="36"/>
    </row>
    <row r="22" spans="1:6" ht="15">
      <c r="A22" s="5" t="s">
        <v>188</v>
      </c>
      <c r="B22" s="39" t="s">
        <v>189</v>
      </c>
      <c r="C22" s="51"/>
      <c r="D22" s="51"/>
      <c r="E22" s="51"/>
      <c r="F22" s="36"/>
    </row>
    <row r="23" spans="1:6" ht="15">
      <c r="A23" s="8" t="s">
        <v>506</v>
      </c>
      <c r="B23" s="42" t="s">
        <v>190</v>
      </c>
      <c r="C23" s="51"/>
      <c r="D23" s="51"/>
      <c r="E23" s="51"/>
      <c r="F23" s="36"/>
    </row>
    <row r="24" spans="1:6" ht="15">
      <c r="A24" s="64" t="s">
        <v>637</v>
      </c>
      <c r="B24" s="65" t="s">
        <v>191</v>
      </c>
      <c r="C24" s="51"/>
      <c r="D24" s="51"/>
      <c r="E24" s="51"/>
      <c r="F24" s="36"/>
    </row>
    <row r="25" spans="1:6" ht="15">
      <c r="A25" s="48" t="s">
        <v>608</v>
      </c>
      <c r="B25" s="65" t="s">
        <v>192</v>
      </c>
      <c r="C25" s="51"/>
      <c r="D25" s="51"/>
      <c r="E25" s="51"/>
      <c r="F25" s="36"/>
    </row>
    <row r="26" spans="1:6" ht="15">
      <c r="A26" s="4" t="s">
        <v>193</v>
      </c>
      <c r="B26" s="39" t="s">
        <v>194</v>
      </c>
      <c r="C26" s="51"/>
      <c r="D26" s="51"/>
      <c r="E26" s="51"/>
      <c r="F26" s="36"/>
    </row>
    <row r="27" spans="1:6" ht="15">
      <c r="A27" s="4" t="s">
        <v>195</v>
      </c>
      <c r="B27" s="39" t="s">
        <v>196</v>
      </c>
      <c r="C27" s="51"/>
      <c r="D27" s="51"/>
      <c r="E27" s="51"/>
      <c r="F27" s="36"/>
    </row>
    <row r="28" spans="1:6" ht="15">
      <c r="A28" s="4" t="s">
        <v>197</v>
      </c>
      <c r="B28" s="39" t="s">
        <v>198</v>
      </c>
      <c r="C28" s="51"/>
      <c r="D28" s="51"/>
      <c r="E28" s="51"/>
      <c r="F28" s="36"/>
    </row>
    <row r="29" spans="1:6" ht="15">
      <c r="A29" s="8" t="s">
        <v>516</v>
      </c>
      <c r="B29" s="42" t="s">
        <v>199</v>
      </c>
      <c r="C29" s="51"/>
      <c r="D29" s="51"/>
      <c r="E29" s="51"/>
      <c r="F29" s="36"/>
    </row>
    <row r="30" spans="1:6" ht="15">
      <c r="A30" s="4" t="s">
        <v>200</v>
      </c>
      <c r="B30" s="39" t="s">
        <v>201</v>
      </c>
      <c r="C30" s="51"/>
      <c r="D30" s="51"/>
      <c r="E30" s="51"/>
      <c r="F30" s="36"/>
    </row>
    <row r="31" spans="1:6" ht="15">
      <c r="A31" s="4" t="s">
        <v>202</v>
      </c>
      <c r="B31" s="39" t="s">
        <v>203</v>
      </c>
      <c r="C31" s="51"/>
      <c r="D31" s="51"/>
      <c r="E31" s="51"/>
      <c r="F31" s="36"/>
    </row>
    <row r="32" spans="1:6" ht="15" customHeight="1">
      <c r="A32" s="8" t="s">
        <v>638</v>
      </c>
      <c r="B32" s="42" t="s">
        <v>204</v>
      </c>
      <c r="C32" s="51"/>
      <c r="D32" s="51"/>
      <c r="E32" s="51"/>
      <c r="F32" s="36"/>
    </row>
    <row r="33" spans="1:6" ht="15">
      <c r="A33" s="4" t="s">
        <v>205</v>
      </c>
      <c r="B33" s="39" t="s">
        <v>206</v>
      </c>
      <c r="C33" s="51"/>
      <c r="D33" s="51"/>
      <c r="E33" s="51"/>
      <c r="F33" s="36"/>
    </row>
    <row r="34" spans="1:6" ht="15">
      <c r="A34" s="4" t="s">
        <v>207</v>
      </c>
      <c r="B34" s="39" t="s">
        <v>208</v>
      </c>
      <c r="C34" s="51"/>
      <c r="D34" s="51"/>
      <c r="E34" s="51"/>
      <c r="F34" s="36"/>
    </row>
    <row r="35" spans="1:6" ht="15">
      <c r="A35" s="4" t="s">
        <v>609</v>
      </c>
      <c r="B35" s="39" t="s">
        <v>209</v>
      </c>
      <c r="C35" s="51"/>
      <c r="D35" s="51"/>
      <c r="E35" s="51"/>
      <c r="F35" s="36"/>
    </row>
    <row r="36" spans="1:6" ht="15">
      <c r="A36" s="4" t="s">
        <v>211</v>
      </c>
      <c r="B36" s="39" t="s">
        <v>212</v>
      </c>
      <c r="C36" s="51"/>
      <c r="D36" s="51"/>
      <c r="E36" s="51"/>
      <c r="F36" s="36"/>
    </row>
    <row r="37" spans="1:6" ht="15">
      <c r="A37" s="13" t="s">
        <v>610</v>
      </c>
      <c r="B37" s="39" t="s">
        <v>213</v>
      </c>
      <c r="C37" s="51"/>
      <c r="D37" s="51"/>
      <c r="E37" s="51"/>
      <c r="F37" s="36"/>
    </row>
    <row r="38" spans="1:6" ht="15">
      <c r="A38" s="5" t="s">
        <v>215</v>
      </c>
      <c r="B38" s="39" t="s">
        <v>216</v>
      </c>
      <c r="C38" s="51"/>
      <c r="D38" s="51"/>
      <c r="E38" s="51"/>
      <c r="F38" s="36"/>
    </row>
    <row r="39" spans="1:6" ht="15">
      <c r="A39" s="4" t="s">
        <v>611</v>
      </c>
      <c r="B39" s="39" t="s">
        <v>217</v>
      </c>
      <c r="C39" s="51"/>
      <c r="D39" s="51"/>
      <c r="E39" s="51"/>
      <c r="F39" s="36"/>
    </row>
    <row r="40" spans="1:6" ht="15">
      <c r="A40" s="8" t="s">
        <v>521</v>
      </c>
      <c r="B40" s="42" t="s">
        <v>219</v>
      </c>
      <c r="C40" s="51"/>
      <c r="D40" s="51"/>
      <c r="E40" s="51"/>
      <c r="F40" s="36"/>
    </row>
    <row r="41" spans="1:6" ht="15">
      <c r="A41" s="4" t="s">
        <v>220</v>
      </c>
      <c r="B41" s="39" t="s">
        <v>221</v>
      </c>
      <c r="C41" s="51"/>
      <c r="D41" s="51"/>
      <c r="E41" s="51"/>
      <c r="F41" s="36"/>
    </row>
    <row r="42" spans="1:6" ht="15">
      <c r="A42" s="4" t="s">
        <v>222</v>
      </c>
      <c r="B42" s="39" t="s">
        <v>223</v>
      </c>
      <c r="C42" s="51"/>
      <c r="D42" s="51"/>
      <c r="E42" s="51"/>
      <c r="F42" s="36"/>
    </row>
    <row r="43" spans="1:6" ht="15">
      <c r="A43" s="8" t="s">
        <v>522</v>
      </c>
      <c r="B43" s="42" t="s">
        <v>224</v>
      </c>
      <c r="C43" s="51"/>
      <c r="D43" s="51"/>
      <c r="E43" s="51"/>
      <c r="F43" s="36"/>
    </row>
    <row r="44" spans="1:6" ht="15">
      <c r="A44" s="4" t="s">
        <v>225</v>
      </c>
      <c r="B44" s="39" t="s">
        <v>226</v>
      </c>
      <c r="C44" s="51"/>
      <c r="D44" s="51"/>
      <c r="E44" s="51"/>
      <c r="F44" s="36"/>
    </row>
    <row r="45" spans="1:6" ht="15">
      <c r="A45" s="4" t="s">
        <v>227</v>
      </c>
      <c r="B45" s="39" t="s">
        <v>228</v>
      </c>
      <c r="C45" s="51"/>
      <c r="D45" s="51"/>
      <c r="E45" s="51"/>
      <c r="F45" s="36"/>
    </row>
    <row r="46" spans="1:6" ht="15">
      <c r="A46" s="4" t="s">
        <v>612</v>
      </c>
      <c r="B46" s="39" t="s">
        <v>229</v>
      </c>
      <c r="C46" s="51"/>
      <c r="D46" s="51"/>
      <c r="E46" s="51"/>
      <c r="F46" s="36"/>
    </row>
    <row r="47" spans="1:6" ht="15">
      <c r="A47" s="4" t="s">
        <v>613</v>
      </c>
      <c r="B47" s="39" t="s">
        <v>231</v>
      </c>
      <c r="C47" s="51"/>
      <c r="D47" s="51"/>
      <c r="E47" s="51"/>
      <c r="F47" s="36"/>
    </row>
    <row r="48" spans="1:6" ht="15">
      <c r="A48" s="4" t="s">
        <v>235</v>
      </c>
      <c r="B48" s="39" t="s">
        <v>236</v>
      </c>
      <c r="C48" s="51"/>
      <c r="D48" s="51"/>
      <c r="E48" s="51"/>
      <c r="F48" s="36"/>
    </row>
    <row r="49" spans="1:6" ht="15">
      <c r="A49" s="8" t="s">
        <v>525</v>
      </c>
      <c r="B49" s="42" t="s">
        <v>237</v>
      </c>
      <c r="C49" s="51"/>
      <c r="D49" s="51"/>
      <c r="E49" s="51"/>
      <c r="F49" s="36"/>
    </row>
    <row r="50" spans="1:6" ht="15">
      <c r="A50" s="48" t="s">
        <v>526</v>
      </c>
      <c r="B50" s="65" t="s">
        <v>238</v>
      </c>
      <c r="C50" s="51"/>
      <c r="D50" s="51"/>
      <c r="E50" s="51"/>
      <c r="F50" s="36"/>
    </row>
    <row r="51" spans="1:6" ht="15">
      <c r="A51" s="16" t="s">
        <v>239</v>
      </c>
      <c r="B51" s="39" t="s">
        <v>240</v>
      </c>
      <c r="C51" s="51"/>
      <c r="D51" s="51"/>
      <c r="E51" s="51"/>
      <c r="F51" s="36"/>
    </row>
    <row r="52" spans="1:6" ht="15">
      <c r="A52" s="16" t="s">
        <v>543</v>
      </c>
      <c r="B52" s="39" t="s">
        <v>241</v>
      </c>
      <c r="C52" s="51"/>
      <c r="D52" s="51"/>
      <c r="E52" s="51"/>
      <c r="F52" s="36"/>
    </row>
    <row r="53" spans="1:6" ht="15">
      <c r="A53" s="21" t="s">
        <v>614</v>
      </c>
      <c r="B53" s="39" t="s">
        <v>242</v>
      </c>
      <c r="C53" s="51"/>
      <c r="D53" s="51"/>
      <c r="E53" s="51"/>
      <c r="F53" s="36"/>
    </row>
    <row r="54" spans="1:6" ht="15">
      <c r="A54" s="21" t="s">
        <v>615</v>
      </c>
      <c r="B54" s="39" t="s">
        <v>243</v>
      </c>
      <c r="C54" s="51"/>
      <c r="D54" s="51"/>
      <c r="E54" s="51"/>
      <c r="F54" s="36"/>
    </row>
    <row r="55" spans="1:6" ht="15">
      <c r="A55" s="21" t="s">
        <v>616</v>
      </c>
      <c r="B55" s="39" t="s">
        <v>244</v>
      </c>
      <c r="C55" s="51"/>
      <c r="D55" s="51"/>
      <c r="E55" s="51"/>
      <c r="F55" s="36"/>
    </row>
    <row r="56" spans="1:6" ht="15">
      <c r="A56" s="16" t="s">
        <v>617</v>
      </c>
      <c r="B56" s="39" t="s">
        <v>245</v>
      </c>
      <c r="C56" s="51"/>
      <c r="D56" s="51"/>
      <c r="E56" s="51"/>
      <c r="F56" s="36"/>
    </row>
    <row r="57" spans="1:6" ht="15">
      <c r="A57" s="16" t="s">
        <v>618</v>
      </c>
      <c r="B57" s="39" t="s">
        <v>246</v>
      </c>
      <c r="C57" s="51"/>
      <c r="D57" s="51"/>
      <c r="E57" s="51"/>
      <c r="F57" s="36"/>
    </row>
    <row r="58" spans="1:6" ht="15">
      <c r="A58" s="16" t="s">
        <v>619</v>
      </c>
      <c r="B58" s="39" t="s">
        <v>247</v>
      </c>
      <c r="C58" s="51"/>
      <c r="D58" s="51"/>
      <c r="E58" s="51"/>
      <c r="F58" s="36"/>
    </row>
    <row r="59" spans="1:6" ht="15">
      <c r="A59" s="62" t="s">
        <v>576</v>
      </c>
      <c r="B59" s="65" t="s">
        <v>248</v>
      </c>
      <c r="C59" s="51"/>
      <c r="D59" s="51"/>
      <c r="E59" s="51"/>
      <c r="F59" s="36"/>
    </row>
    <row r="60" spans="1:6" ht="15">
      <c r="A60" s="15" t="s">
        <v>620</v>
      </c>
      <c r="B60" s="39" t="s">
        <v>249</v>
      </c>
      <c r="C60" s="51"/>
      <c r="D60" s="51"/>
      <c r="E60" s="51"/>
      <c r="F60" s="36"/>
    </row>
    <row r="61" spans="1:6" ht="15">
      <c r="A61" s="15" t="s">
        <v>251</v>
      </c>
      <c r="B61" s="39" t="s">
        <v>252</v>
      </c>
      <c r="C61" s="51"/>
      <c r="D61" s="51"/>
      <c r="E61" s="51"/>
      <c r="F61" s="36"/>
    </row>
    <row r="62" spans="1:6" ht="15">
      <c r="A62" s="15" t="s">
        <v>253</v>
      </c>
      <c r="B62" s="39" t="s">
        <v>254</v>
      </c>
      <c r="C62" s="51"/>
      <c r="D62" s="51"/>
      <c r="E62" s="51"/>
      <c r="F62" s="36"/>
    </row>
    <row r="63" spans="1:6" ht="15">
      <c r="A63" s="15" t="s">
        <v>578</v>
      </c>
      <c r="B63" s="39" t="s">
        <v>255</v>
      </c>
      <c r="C63" s="51"/>
      <c r="D63" s="51"/>
      <c r="E63" s="51"/>
      <c r="F63" s="36"/>
    </row>
    <row r="64" spans="1:6" ht="15">
      <c r="A64" s="15" t="s">
        <v>621</v>
      </c>
      <c r="B64" s="39" t="s">
        <v>256</v>
      </c>
      <c r="C64" s="51"/>
      <c r="D64" s="51"/>
      <c r="E64" s="51"/>
      <c r="F64" s="36"/>
    </row>
    <row r="65" spans="1:6" ht="15">
      <c r="A65" s="15" t="s">
        <v>580</v>
      </c>
      <c r="B65" s="39" t="s">
        <v>257</v>
      </c>
      <c r="C65" s="51"/>
      <c r="D65" s="51"/>
      <c r="E65" s="51"/>
      <c r="F65" s="36"/>
    </row>
    <row r="66" spans="1:6" ht="15">
      <c r="A66" s="15" t="s">
        <v>622</v>
      </c>
      <c r="B66" s="39" t="s">
        <v>258</v>
      </c>
      <c r="C66" s="51"/>
      <c r="D66" s="51"/>
      <c r="E66" s="51"/>
      <c r="F66" s="36"/>
    </row>
    <row r="67" spans="1:6" ht="15">
      <c r="A67" s="15" t="s">
        <v>623</v>
      </c>
      <c r="B67" s="39" t="s">
        <v>260</v>
      </c>
      <c r="C67" s="51"/>
      <c r="D67" s="51"/>
      <c r="E67" s="51"/>
      <c r="F67" s="36"/>
    </row>
    <row r="68" spans="1:6" ht="15">
      <c r="A68" s="15" t="s">
        <v>261</v>
      </c>
      <c r="B68" s="39" t="s">
        <v>262</v>
      </c>
      <c r="C68" s="51"/>
      <c r="D68" s="51"/>
      <c r="E68" s="51"/>
      <c r="F68" s="36"/>
    </row>
    <row r="69" spans="1:6" ht="15">
      <c r="A69" s="28" t="s">
        <v>263</v>
      </c>
      <c r="B69" s="39" t="s">
        <v>264</v>
      </c>
      <c r="C69" s="51"/>
      <c r="D69" s="51"/>
      <c r="E69" s="51"/>
      <c r="F69" s="36"/>
    </row>
    <row r="70" spans="1:6" ht="15">
      <c r="A70" s="15" t="s">
        <v>624</v>
      </c>
      <c r="B70" s="39" t="s">
        <v>265</v>
      </c>
      <c r="C70" s="51"/>
      <c r="D70" s="51"/>
      <c r="E70" s="51"/>
      <c r="F70" s="36"/>
    </row>
    <row r="71" spans="1:6" ht="15">
      <c r="A71" s="28" t="s">
        <v>829</v>
      </c>
      <c r="B71" s="39" t="s">
        <v>266</v>
      </c>
      <c r="C71" s="51"/>
      <c r="D71" s="51"/>
      <c r="E71" s="51"/>
      <c r="F71" s="36"/>
    </row>
    <row r="72" spans="1:6" ht="15">
      <c r="A72" s="28" t="s">
        <v>830</v>
      </c>
      <c r="B72" s="39" t="s">
        <v>266</v>
      </c>
      <c r="C72" s="51"/>
      <c r="D72" s="51"/>
      <c r="E72" s="51"/>
      <c r="F72" s="36"/>
    </row>
    <row r="73" spans="1:6" ht="15">
      <c r="A73" s="62" t="s">
        <v>584</v>
      </c>
      <c r="B73" s="65" t="s">
        <v>267</v>
      </c>
      <c r="C73" s="51"/>
      <c r="D73" s="51"/>
      <c r="E73" s="51"/>
      <c r="F73" s="36"/>
    </row>
    <row r="74" spans="1:6" ht="15.75">
      <c r="A74" s="77" t="s">
        <v>99</v>
      </c>
      <c r="B74" s="65"/>
      <c r="C74" s="51"/>
      <c r="D74" s="51"/>
      <c r="E74" s="51"/>
      <c r="F74" s="36"/>
    </row>
    <row r="75" spans="1:6" ht="15">
      <c r="A75" s="43" t="s">
        <v>268</v>
      </c>
      <c r="B75" s="39" t="s">
        <v>269</v>
      </c>
      <c r="C75" s="51"/>
      <c r="D75" s="51"/>
      <c r="E75" s="51"/>
      <c r="F75" s="36"/>
    </row>
    <row r="76" spans="1:6" ht="15">
      <c r="A76" s="43" t="s">
        <v>625</v>
      </c>
      <c r="B76" s="39" t="s">
        <v>270</v>
      </c>
      <c r="C76" s="51"/>
      <c r="D76" s="51"/>
      <c r="E76" s="51"/>
      <c r="F76" s="36"/>
    </row>
    <row r="77" spans="1:6" ht="15">
      <c r="A77" s="43" t="s">
        <v>272</v>
      </c>
      <c r="B77" s="39" t="s">
        <v>273</v>
      </c>
      <c r="C77" s="51"/>
      <c r="D77" s="51"/>
      <c r="E77" s="51"/>
      <c r="F77" s="36"/>
    </row>
    <row r="78" spans="1:6" ht="15">
      <c r="A78" s="43" t="s">
        <v>274</v>
      </c>
      <c r="B78" s="39" t="s">
        <v>275</v>
      </c>
      <c r="C78" s="51"/>
      <c r="D78" s="51"/>
      <c r="E78" s="51"/>
      <c r="F78" s="36"/>
    </row>
    <row r="79" spans="1:6" ht="15">
      <c r="A79" s="5" t="s">
        <v>276</v>
      </c>
      <c r="B79" s="39" t="s">
        <v>277</v>
      </c>
      <c r="C79" s="51"/>
      <c r="D79" s="51"/>
      <c r="E79" s="51"/>
      <c r="F79" s="36"/>
    </row>
    <row r="80" spans="1:6" ht="15">
      <c r="A80" s="5" t="s">
        <v>278</v>
      </c>
      <c r="B80" s="39" t="s">
        <v>279</v>
      </c>
      <c r="C80" s="51"/>
      <c r="D80" s="51"/>
      <c r="E80" s="51"/>
      <c r="F80" s="36"/>
    </row>
    <row r="81" spans="1:6" ht="15">
      <c r="A81" s="5" t="s">
        <v>280</v>
      </c>
      <c r="B81" s="39" t="s">
        <v>281</v>
      </c>
      <c r="C81" s="51"/>
      <c r="D81" s="51"/>
      <c r="E81" s="51"/>
      <c r="F81" s="36"/>
    </row>
    <row r="82" spans="1:6" ht="15">
      <c r="A82" s="63" t="s">
        <v>586</v>
      </c>
      <c r="B82" s="65" t="s">
        <v>282</v>
      </c>
      <c r="C82" s="51"/>
      <c r="D82" s="51"/>
      <c r="E82" s="51"/>
      <c r="F82" s="36"/>
    </row>
    <row r="83" spans="1:6" ht="15">
      <c r="A83" s="16" t="s">
        <v>283</v>
      </c>
      <c r="B83" s="39" t="s">
        <v>284</v>
      </c>
      <c r="C83" s="51"/>
      <c r="D83" s="51"/>
      <c r="E83" s="51"/>
      <c r="F83" s="36"/>
    </row>
    <row r="84" spans="1:6" ht="15">
      <c r="A84" s="16" t="s">
        <v>285</v>
      </c>
      <c r="B84" s="39" t="s">
        <v>286</v>
      </c>
      <c r="C84" s="51"/>
      <c r="D84" s="51"/>
      <c r="E84" s="51"/>
      <c r="F84" s="36"/>
    </row>
    <row r="85" spans="1:6" ht="15">
      <c r="A85" s="16" t="s">
        <v>287</v>
      </c>
      <c r="B85" s="39" t="s">
        <v>288</v>
      </c>
      <c r="C85" s="51"/>
      <c r="D85" s="51"/>
      <c r="E85" s="51"/>
      <c r="F85" s="36"/>
    </row>
    <row r="86" spans="1:6" ht="15">
      <c r="A86" s="16" t="s">
        <v>289</v>
      </c>
      <c r="B86" s="39" t="s">
        <v>290</v>
      </c>
      <c r="C86" s="51"/>
      <c r="D86" s="51"/>
      <c r="E86" s="51"/>
      <c r="F86" s="36"/>
    </row>
    <row r="87" spans="1:6" ht="15">
      <c r="A87" s="62" t="s">
        <v>587</v>
      </c>
      <c r="B87" s="65" t="s">
        <v>291</v>
      </c>
      <c r="C87" s="51"/>
      <c r="D87" s="51"/>
      <c r="E87" s="51"/>
      <c r="F87" s="36"/>
    </row>
    <row r="88" spans="1:6" ht="15">
      <c r="A88" s="16" t="s">
        <v>292</v>
      </c>
      <c r="B88" s="39" t="s">
        <v>293</v>
      </c>
      <c r="C88" s="51"/>
      <c r="D88" s="51"/>
      <c r="E88" s="51"/>
      <c r="F88" s="36"/>
    </row>
    <row r="89" spans="1:6" ht="15">
      <c r="A89" s="16" t="s">
        <v>626</v>
      </c>
      <c r="B89" s="39" t="s">
        <v>294</v>
      </c>
      <c r="C89" s="51"/>
      <c r="D89" s="51"/>
      <c r="E89" s="51"/>
      <c r="F89" s="36"/>
    </row>
    <row r="90" spans="1:6" ht="15">
      <c r="A90" s="16" t="s">
        <v>627</v>
      </c>
      <c r="B90" s="39" t="s">
        <v>295</v>
      </c>
      <c r="C90" s="51"/>
      <c r="D90" s="51"/>
      <c r="E90" s="51"/>
      <c r="F90" s="36"/>
    </row>
    <row r="91" spans="1:6" ht="15">
      <c r="A91" s="16" t="s">
        <v>628</v>
      </c>
      <c r="B91" s="39" t="s">
        <v>296</v>
      </c>
      <c r="C91" s="51"/>
      <c r="D91" s="51"/>
      <c r="E91" s="51"/>
      <c r="F91" s="36"/>
    </row>
    <row r="92" spans="1:6" ht="15">
      <c r="A92" s="16" t="s">
        <v>629</v>
      </c>
      <c r="B92" s="39" t="s">
        <v>297</v>
      </c>
      <c r="C92" s="51"/>
      <c r="D92" s="51"/>
      <c r="E92" s="51"/>
      <c r="F92" s="36"/>
    </row>
    <row r="93" spans="1:6" ht="15">
      <c r="A93" s="16" t="s">
        <v>630</v>
      </c>
      <c r="B93" s="39" t="s">
        <v>298</v>
      </c>
      <c r="C93" s="51"/>
      <c r="D93" s="51"/>
      <c r="E93" s="51"/>
      <c r="F93" s="36"/>
    </row>
    <row r="94" spans="1:6" ht="15">
      <c r="A94" s="16" t="s">
        <v>299</v>
      </c>
      <c r="B94" s="39" t="s">
        <v>300</v>
      </c>
      <c r="C94" s="51"/>
      <c r="D94" s="51"/>
      <c r="E94" s="51"/>
      <c r="F94" s="36"/>
    </row>
    <row r="95" spans="1:6" ht="15">
      <c r="A95" s="16" t="s">
        <v>631</v>
      </c>
      <c r="B95" s="39" t="s">
        <v>301</v>
      </c>
      <c r="C95" s="51"/>
      <c r="D95" s="51"/>
      <c r="E95" s="51"/>
      <c r="F95" s="36"/>
    </row>
    <row r="96" spans="1:6" ht="15">
      <c r="A96" s="62" t="s">
        <v>588</v>
      </c>
      <c r="B96" s="65" t="s">
        <v>302</v>
      </c>
      <c r="C96" s="51"/>
      <c r="D96" s="51"/>
      <c r="E96" s="51"/>
      <c r="F96" s="36"/>
    </row>
    <row r="97" spans="1:6" ht="15.75">
      <c r="A97" s="77" t="s">
        <v>100</v>
      </c>
      <c r="B97" s="65"/>
      <c r="C97" s="51"/>
      <c r="D97" s="51"/>
      <c r="E97" s="51"/>
      <c r="F97" s="36"/>
    </row>
    <row r="98" spans="1:6" ht="15.75">
      <c r="A98" s="44" t="s">
        <v>639</v>
      </c>
      <c r="B98" s="45" t="s">
        <v>303</v>
      </c>
      <c r="C98" s="51"/>
      <c r="D98" s="51"/>
      <c r="E98" s="51"/>
      <c r="F98" s="36"/>
    </row>
    <row r="99" spans="1:25" ht="15">
      <c r="A99" s="16" t="s">
        <v>632</v>
      </c>
      <c r="B99" s="4" t="s">
        <v>304</v>
      </c>
      <c r="C99" s="16"/>
      <c r="D99" s="16"/>
      <c r="E99" s="16"/>
      <c r="F99" s="133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 ht="15">
      <c r="A100" s="16" t="s">
        <v>307</v>
      </c>
      <c r="B100" s="4" t="s">
        <v>308</v>
      </c>
      <c r="C100" s="16"/>
      <c r="D100" s="16"/>
      <c r="E100" s="16"/>
      <c r="F100" s="133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633</v>
      </c>
      <c r="B101" s="4" t="s">
        <v>309</v>
      </c>
      <c r="C101" s="16"/>
      <c r="D101" s="16"/>
      <c r="E101" s="16"/>
      <c r="F101" s="133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9" t="s">
        <v>595</v>
      </c>
      <c r="B102" s="8" t="s">
        <v>311</v>
      </c>
      <c r="C102" s="19"/>
      <c r="D102" s="19"/>
      <c r="E102" s="19"/>
      <c r="F102" s="13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 ht="15">
      <c r="A103" s="46" t="s">
        <v>634</v>
      </c>
      <c r="B103" s="4" t="s">
        <v>312</v>
      </c>
      <c r="C103" s="46"/>
      <c r="D103" s="46"/>
      <c r="E103" s="46"/>
      <c r="F103" s="13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 ht="15">
      <c r="A104" s="46" t="s">
        <v>601</v>
      </c>
      <c r="B104" s="4" t="s">
        <v>315</v>
      </c>
      <c r="C104" s="46"/>
      <c r="D104" s="46"/>
      <c r="E104" s="46"/>
      <c r="F104" s="13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16" t="s">
        <v>316</v>
      </c>
      <c r="B105" s="4" t="s">
        <v>317</v>
      </c>
      <c r="C105" s="16"/>
      <c r="D105" s="16"/>
      <c r="E105" s="16"/>
      <c r="F105" s="13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 ht="15">
      <c r="A106" s="16" t="s">
        <v>635</v>
      </c>
      <c r="B106" s="4" t="s">
        <v>318</v>
      </c>
      <c r="C106" s="16"/>
      <c r="D106" s="16"/>
      <c r="E106" s="16"/>
      <c r="F106" s="133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7" t="s">
        <v>598</v>
      </c>
      <c r="B107" s="8" t="s">
        <v>319</v>
      </c>
      <c r="C107" s="17"/>
      <c r="D107" s="17"/>
      <c r="E107" s="17"/>
      <c r="F107" s="13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 ht="15">
      <c r="A108" s="46" t="s">
        <v>320</v>
      </c>
      <c r="B108" s="4" t="s">
        <v>321</v>
      </c>
      <c r="C108" s="46"/>
      <c r="D108" s="46"/>
      <c r="E108" s="46"/>
      <c r="F108" s="1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 ht="15">
      <c r="A109" s="46" t="s">
        <v>322</v>
      </c>
      <c r="B109" s="4" t="s">
        <v>323</v>
      </c>
      <c r="C109" s="46"/>
      <c r="D109" s="46"/>
      <c r="E109" s="46"/>
      <c r="F109" s="13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17" t="s">
        <v>324</v>
      </c>
      <c r="B110" s="8" t="s">
        <v>325</v>
      </c>
      <c r="C110" s="46"/>
      <c r="D110" s="46"/>
      <c r="E110" s="46"/>
      <c r="F110" s="13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46" t="s">
        <v>326</v>
      </c>
      <c r="B111" s="4" t="s">
        <v>327</v>
      </c>
      <c r="C111" s="46"/>
      <c r="D111" s="46"/>
      <c r="E111" s="46"/>
      <c r="F111" s="13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328</v>
      </c>
      <c r="B112" s="4" t="s">
        <v>329</v>
      </c>
      <c r="C112" s="46"/>
      <c r="D112" s="46"/>
      <c r="E112" s="46"/>
      <c r="F112" s="13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330</v>
      </c>
      <c r="B113" s="4" t="s">
        <v>331</v>
      </c>
      <c r="C113" s="46"/>
      <c r="D113" s="46"/>
      <c r="E113" s="46"/>
      <c r="F113" s="13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7" t="s">
        <v>599</v>
      </c>
      <c r="B114" s="48" t="s">
        <v>332</v>
      </c>
      <c r="C114" s="17"/>
      <c r="D114" s="17"/>
      <c r="E114" s="17"/>
      <c r="F114" s="1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 ht="15">
      <c r="A115" s="46" t="s">
        <v>333</v>
      </c>
      <c r="B115" s="4" t="s">
        <v>334</v>
      </c>
      <c r="C115" s="46"/>
      <c r="D115" s="46"/>
      <c r="E115" s="46"/>
      <c r="F115" s="1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 ht="15">
      <c r="A116" s="16" t="s">
        <v>335</v>
      </c>
      <c r="B116" s="4" t="s">
        <v>336</v>
      </c>
      <c r="C116" s="16"/>
      <c r="D116" s="16"/>
      <c r="E116" s="16"/>
      <c r="F116" s="13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 ht="15">
      <c r="A117" s="46" t="s">
        <v>636</v>
      </c>
      <c r="B117" s="4" t="s">
        <v>337</v>
      </c>
      <c r="C117" s="46"/>
      <c r="D117" s="46"/>
      <c r="E117" s="46"/>
      <c r="F117" s="1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 ht="15">
      <c r="A118" s="46" t="s">
        <v>604</v>
      </c>
      <c r="B118" s="4" t="s">
        <v>338</v>
      </c>
      <c r="C118" s="46"/>
      <c r="D118" s="46"/>
      <c r="E118" s="46"/>
      <c r="F118" s="1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7" t="s">
        <v>605</v>
      </c>
      <c r="B119" s="48" t="s">
        <v>342</v>
      </c>
      <c r="C119" s="17"/>
      <c r="D119" s="17"/>
      <c r="E119" s="17"/>
      <c r="F119" s="1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 ht="15">
      <c r="A120" s="16" t="s">
        <v>343</v>
      </c>
      <c r="B120" s="4" t="s">
        <v>344</v>
      </c>
      <c r="C120" s="16"/>
      <c r="D120" s="16"/>
      <c r="E120" s="16"/>
      <c r="F120" s="133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640</v>
      </c>
      <c r="B121" s="50" t="s">
        <v>345</v>
      </c>
      <c r="C121" s="17"/>
      <c r="D121" s="17"/>
      <c r="E121" s="17"/>
      <c r="F121" s="1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677</v>
      </c>
      <c r="B122" s="55"/>
      <c r="C122" s="51"/>
      <c r="D122" s="51"/>
      <c r="E122" s="51"/>
      <c r="F122" s="3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2:25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74" t="s">
        <v>98</v>
      </c>
      <c r="B1" s="375"/>
      <c r="C1" s="375"/>
      <c r="D1" s="375"/>
      <c r="E1" s="375"/>
      <c r="F1" s="376"/>
    </row>
    <row r="2" spans="1:6" ht="21.75" customHeight="1">
      <c r="A2" s="393" t="s">
        <v>743</v>
      </c>
      <c r="B2" s="375"/>
      <c r="C2" s="375"/>
      <c r="D2" s="375"/>
      <c r="E2" s="375"/>
      <c r="F2" s="376"/>
    </row>
    <row r="3" ht="18">
      <c r="A3" s="61"/>
    </row>
    <row r="4" ht="15">
      <c r="A4" s="3" t="s">
        <v>5</v>
      </c>
    </row>
    <row r="5" spans="1:6" ht="30">
      <c r="A5" s="1" t="s">
        <v>155</v>
      </c>
      <c r="B5" s="2" t="s">
        <v>156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>
      <c r="A6" s="37" t="s">
        <v>157</v>
      </c>
      <c r="B6" s="38" t="s">
        <v>158</v>
      </c>
      <c r="C6" s="51"/>
      <c r="D6" s="51"/>
      <c r="E6" s="51"/>
      <c r="F6" s="36"/>
    </row>
    <row r="7" spans="1:6" ht="15">
      <c r="A7" s="37" t="s">
        <v>159</v>
      </c>
      <c r="B7" s="39" t="s">
        <v>160</v>
      </c>
      <c r="C7" s="51"/>
      <c r="D7" s="51"/>
      <c r="E7" s="51"/>
      <c r="F7" s="36"/>
    </row>
    <row r="8" spans="1:6" ht="15">
      <c r="A8" s="37" t="s">
        <v>161</v>
      </c>
      <c r="B8" s="39" t="s">
        <v>162</v>
      </c>
      <c r="C8" s="51"/>
      <c r="D8" s="51"/>
      <c r="E8" s="51"/>
      <c r="F8" s="36"/>
    </row>
    <row r="9" spans="1:6" ht="15">
      <c r="A9" s="40" t="s">
        <v>163</v>
      </c>
      <c r="B9" s="39" t="s">
        <v>164</v>
      </c>
      <c r="C9" s="51"/>
      <c r="D9" s="51"/>
      <c r="E9" s="51"/>
      <c r="F9" s="36"/>
    </row>
    <row r="10" spans="1:6" ht="15">
      <c r="A10" s="40" t="s">
        <v>165</v>
      </c>
      <c r="B10" s="39" t="s">
        <v>166</v>
      </c>
      <c r="C10" s="51"/>
      <c r="D10" s="51"/>
      <c r="E10" s="51"/>
      <c r="F10" s="36"/>
    </row>
    <row r="11" spans="1:6" ht="15">
      <c r="A11" s="40" t="s">
        <v>167</v>
      </c>
      <c r="B11" s="39" t="s">
        <v>168</v>
      </c>
      <c r="C11" s="51"/>
      <c r="D11" s="51"/>
      <c r="E11" s="51"/>
      <c r="F11" s="36"/>
    </row>
    <row r="12" spans="1:6" ht="15">
      <c r="A12" s="40" t="s">
        <v>169</v>
      </c>
      <c r="B12" s="39" t="s">
        <v>170</v>
      </c>
      <c r="C12" s="51"/>
      <c r="D12" s="51"/>
      <c r="E12" s="51"/>
      <c r="F12" s="36"/>
    </row>
    <row r="13" spans="1:6" ht="15">
      <c r="A13" s="40" t="s">
        <v>171</v>
      </c>
      <c r="B13" s="39" t="s">
        <v>172</v>
      </c>
      <c r="C13" s="51"/>
      <c r="D13" s="51"/>
      <c r="E13" s="51"/>
      <c r="F13" s="36"/>
    </row>
    <row r="14" spans="1:6" ht="15">
      <c r="A14" s="4" t="s">
        <v>173</v>
      </c>
      <c r="B14" s="39" t="s">
        <v>174</v>
      </c>
      <c r="C14" s="51"/>
      <c r="D14" s="51"/>
      <c r="E14" s="51"/>
      <c r="F14" s="36"/>
    </row>
    <row r="15" spans="1:6" ht="15">
      <c r="A15" s="4" t="s">
        <v>175</v>
      </c>
      <c r="B15" s="39" t="s">
        <v>176</v>
      </c>
      <c r="C15" s="51"/>
      <c r="D15" s="51"/>
      <c r="E15" s="51"/>
      <c r="F15" s="36"/>
    </row>
    <row r="16" spans="1:6" ht="15">
      <c r="A16" s="4" t="s">
        <v>177</v>
      </c>
      <c r="B16" s="39" t="s">
        <v>178</v>
      </c>
      <c r="C16" s="51"/>
      <c r="D16" s="51"/>
      <c r="E16" s="51"/>
      <c r="F16" s="36"/>
    </row>
    <row r="17" spans="1:6" ht="15">
      <c r="A17" s="4" t="s">
        <v>179</v>
      </c>
      <c r="B17" s="39" t="s">
        <v>180</v>
      </c>
      <c r="C17" s="51"/>
      <c r="D17" s="51"/>
      <c r="E17" s="51"/>
      <c r="F17" s="36"/>
    </row>
    <row r="18" spans="1:6" ht="15">
      <c r="A18" s="4" t="s">
        <v>607</v>
      </c>
      <c r="B18" s="39" t="s">
        <v>181</v>
      </c>
      <c r="C18" s="51"/>
      <c r="D18" s="51"/>
      <c r="E18" s="51"/>
      <c r="F18" s="36"/>
    </row>
    <row r="19" spans="1:6" ht="15">
      <c r="A19" s="41" t="s">
        <v>505</v>
      </c>
      <c r="B19" s="42" t="s">
        <v>183</v>
      </c>
      <c r="C19" s="51"/>
      <c r="D19" s="51"/>
      <c r="E19" s="51"/>
      <c r="F19" s="36"/>
    </row>
    <row r="20" spans="1:6" ht="15">
      <c r="A20" s="4" t="s">
        <v>184</v>
      </c>
      <c r="B20" s="39" t="s">
        <v>185</v>
      </c>
      <c r="C20" s="51"/>
      <c r="D20" s="51"/>
      <c r="E20" s="51"/>
      <c r="F20" s="36"/>
    </row>
    <row r="21" spans="1:6" ht="15">
      <c r="A21" s="4" t="s">
        <v>186</v>
      </c>
      <c r="B21" s="39" t="s">
        <v>187</v>
      </c>
      <c r="C21" s="51"/>
      <c r="D21" s="51"/>
      <c r="E21" s="51"/>
      <c r="F21" s="36"/>
    </row>
    <row r="22" spans="1:6" ht="15">
      <c r="A22" s="5" t="s">
        <v>188</v>
      </c>
      <c r="B22" s="39" t="s">
        <v>189</v>
      </c>
      <c r="C22" s="51"/>
      <c r="D22" s="51"/>
      <c r="E22" s="51"/>
      <c r="F22" s="36"/>
    </row>
    <row r="23" spans="1:6" ht="15">
      <c r="A23" s="8" t="s">
        <v>506</v>
      </c>
      <c r="B23" s="42" t="s">
        <v>190</v>
      </c>
      <c r="C23" s="51"/>
      <c r="D23" s="51"/>
      <c r="E23" s="51"/>
      <c r="F23" s="36"/>
    </row>
    <row r="24" spans="1:6" ht="15">
      <c r="A24" s="64" t="s">
        <v>637</v>
      </c>
      <c r="B24" s="65" t="s">
        <v>191</v>
      </c>
      <c r="C24" s="51"/>
      <c r="D24" s="51"/>
      <c r="E24" s="51"/>
      <c r="F24" s="36"/>
    </row>
    <row r="25" spans="1:6" ht="15">
      <c r="A25" s="48" t="s">
        <v>608</v>
      </c>
      <c r="B25" s="65" t="s">
        <v>192</v>
      </c>
      <c r="C25" s="51"/>
      <c r="D25" s="51"/>
      <c r="E25" s="51"/>
      <c r="F25" s="36"/>
    </row>
    <row r="26" spans="1:6" ht="15">
      <c r="A26" s="4" t="s">
        <v>193</v>
      </c>
      <c r="B26" s="39" t="s">
        <v>194</v>
      </c>
      <c r="C26" s="51"/>
      <c r="D26" s="51"/>
      <c r="E26" s="51"/>
      <c r="F26" s="36"/>
    </row>
    <row r="27" spans="1:6" ht="15">
      <c r="A27" s="4" t="s">
        <v>195</v>
      </c>
      <c r="B27" s="39" t="s">
        <v>196</v>
      </c>
      <c r="C27" s="51"/>
      <c r="D27" s="51"/>
      <c r="E27" s="51"/>
      <c r="F27" s="36"/>
    </row>
    <row r="28" spans="1:6" ht="15">
      <c r="A28" s="4" t="s">
        <v>197</v>
      </c>
      <c r="B28" s="39" t="s">
        <v>198</v>
      </c>
      <c r="C28" s="51"/>
      <c r="D28" s="51"/>
      <c r="E28" s="51"/>
      <c r="F28" s="36"/>
    </row>
    <row r="29" spans="1:6" ht="15">
      <c r="A29" s="8" t="s">
        <v>516</v>
      </c>
      <c r="B29" s="42" t="s">
        <v>199</v>
      </c>
      <c r="C29" s="51"/>
      <c r="D29" s="51"/>
      <c r="E29" s="51"/>
      <c r="F29" s="36"/>
    </row>
    <row r="30" spans="1:6" ht="15">
      <c r="A30" s="4" t="s">
        <v>200</v>
      </c>
      <c r="B30" s="39" t="s">
        <v>201</v>
      </c>
      <c r="C30" s="51"/>
      <c r="D30" s="51"/>
      <c r="E30" s="51"/>
      <c r="F30" s="36"/>
    </row>
    <row r="31" spans="1:6" ht="15">
      <c r="A31" s="4" t="s">
        <v>202</v>
      </c>
      <c r="B31" s="39" t="s">
        <v>203</v>
      </c>
      <c r="C31" s="51"/>
      <c r="D31" s="51"/>
      <c r="E31" s="51"/>
      <c r="F31" s="36"/>
    </row>
    <row r="32" spans="1:6" ht="15" customHeight="1">
      <c r="A32" s="8" t="s">
        <v>638</v>
      </c>
      <c r="B32" s="42" t="s">
        <v>204</v>
      </c>
      <c r="C32" s="51"/>
      <c r="D32" s="51"/>
      <c r="E32" s="51"/>
      <c r="F32" s="36"/>
    </row>
    <row r="33" spans="1:6" ht="15">
      <c r="A33" s="4" t="s">
        <v>205</v>
      </c>
      <c r="B33" s="39" t="s">
        <v>206</v>
      </c>
      <c r="C33" s="51"/>
      <c r="D33" s="51"/>
      <c r="E33" s="51"/>
      <c r="F33" s="36"/>
    </row>
    <row r="34" spans="1:6" ht="15">
      <c r="A34" s="4" t="s">
        <v>207</v>
      </c>
      <c r="B34" s="39" t="s">
        <v>208</v>
      </c>
      <c r="C34" s="51"/>
      <c r="D34" s="51"/>
      <c r="E34" s="51"/>
      <c r="F34" s="36"/>
    </row>
    <row r="35" spans="1:6" ht="15">
      <c r="A35" s="4" t="s">
        <v>609</v>
      </c>
      <c r="B35" s="39" t="s">
        <v>209</v>
      </c>
      <c r="C35" s="51"/>
      <c r="D35" s="51"/>
      <c r="E35" s="51"/>
      <c r="F35" s="36"/>
    </row>
    <row r="36" spans="1:6" ht="15">
      <c r="A36" s="4" t="s">
        <v>211</v>
      </c>
      <c r="B36" s="39" t="s">
        <v>212</v>
      </c>
      <c r="C36" s="51"/>
      <c r="D36" s="51"/>
      <c r="E36" s="51"/>
      <c r="F36" s="36"/>
    </row>
    <row r="37" spans="1:6" ht="15">
      <c r="A37" s="13" t="s">
        <v>610</v>
      </c>
      <c r="B37" s="39" t="s">
        <v>213</v>
      </c>
      <c r="C37" s="51"/>
      <c r="D37" s="51"/>
      <c r="E37" s="51"/>
      <c r="F37" s="36"/>
    </row>
    <row r="38" spans="1:6" ht="15">
      <c r="A38" s="5" t="s">
        <v>215</v>
      </c>
      <c r="B38" s="39" t="s">
        <v>216</v>
      </c>
      <c r="C38" s="51"/>
      <c r="D38" s="51"/>
      <c r="E38" s="51"/>
      <c r="F38" s="36"/>
    </row>
    <row r="39" spans="1:6" ht="15">
      <c r="A39" s="4" t="s">
        <v>611</v>
      </c>
      <c r="B39" s="39" t="s">
        <v>217</v>
      </c>
      <c r="C39" s="51"/>
      <c r="D39" s="51"/>
      <c r="E39" s="51"/>
      <c r="F39" s="36"/>
    </row>
    <row r="40" spans="1:6" ht="15">
      <c r="A40" s="8" t="s">
        <v>521</v>
      </c>
      <c r="B40" s="42" t="s">
        <v>219</v>
      </c>
      <c r="C40" s="51"/>
      <c r="D40" s="51"/>
      <c r="E40" s="51"/>
      <c r="F40" s="36"/>
    </row>
    <row r="41" spans="1:6" ht="15">
      <c r="A41" s="4" t="s">
        <v>220</v>
      </c>
      <c r="B41" s="39" t="s">
        <v>221</v>
      </c>
      <c r="C41" s="51"/>
      <c r="D41" s="51"/>
      <c r="E41" s="51"/>
      <c r="F41" s="36"/>
    </row>
    <row r="42" spans="1:6" ht="15">
      <c r="A42" s="4" t="s">
        <v>222</v>
      </c>
      <c r="B42" s="39" t="s">
        <v>223</v>
      </c>
      <c r="C42" s="51"/>
      <c r="D42" s="51"/>
      <c r="E42" s="51"/>
      <c r="F42" s="36"/>
    </row>
    <row r="43" spans="1:6" ht="15">
      <c r="A43" s="8" t="s">
        <v>522</v>
      </c>
      <c r="B43" s="42" t="s">
        <v>224</v>
      </c>
      <c r="C43" s="51"/>
      <c r="D43" s="51"/>
      <c r="E43" s="51"/>
      <c r="F43" s="36"/>
    </row>
    <row r="44" spans="1:6" ht="15">
      <c r="A44" s="4" t="s">
        <v>225</v>
      </c>
      <c r="B44" s="39" t="s">
        <v>226</v>
      </c>
      <c r="C44" s="51"/>
      <c r="D44" s="51"/>
      <c r="E44" s="51"/>
      <c r="F44" s="36"/>
    </row>
    <row r="45" spans="1:6" ht="15">
      <c r="A45" s="4" t="s">
        <v>227</v>
      </c>
      <c r="B45" s="39" t="s">
        <v>228</v>
      </c>
      <c r="C45" s="51"/>
      <c r="D45" s="51"/>
      <c r="E45" s="51"/>
      <c r="F45" s="36"/>
    </row>
    <row r="46" spans="1:6" ht="15">
      <c r="A46" s="4" t="s">
        <v>612</v>
      </c>
      <c r="B46" s="39" t="s">
        <v>229</v>
      </c>
      <c r="C46" s="51"/>
      <c r="D46" s="51"/>
      <c r="E46" s="51"/>
      <c r="F46" s="36"/>
    </row>
    <row r="47" spans="1:6" ht="15">
      <c r="A47" s="4" t="s">
        <v>613</v>
      </c>
      <c r="B47" s="39" t="s">
        <v>231</v>
      </c>
      <c r="C47" s="51"/>
      <c r="D47" s="51"/>
      <c r="E47" s="51"/>
      <c r="F47" s="36"/>
    </row>
    <row r="48" spans="1:6" ht="15">
      <c r="A48" s="4" t="s">
        <v>235</v>
      </c>
      <c r="B48" s="39" t="s">
        <v>236</v>
      </c>
      <c r="C48" s="51"/>
      <c r="D48" s="51"/>
      <c r="E48" s="51"/>
      <c r="F48" s="36"/>
    </row>
    <row r="49" spans="1:6" ht="15">
      <c r="A49" s="8" t="s">
        <v>525</v>
      </c>
      <c r="B49" s="42" t="s">
        <v>237</v>
      </c>
      <c r="C49" s="51"/>
      <c r="D49" s="51"/>
      <c r="E49" s="51"/>
      <c r="F49" s="36"/>
    </row>
    <row r="50" spans="1:6" ht="15">
      <c r="A50" s="48" t="s">
        <v>526</v>
      </c>
      <c r="B50" s="65" t="s">
        <v>238</v>
      </c>
      <c r="C50" s="51"/>
      <c r="D50" s="51"/>
      <c r="E50" s="51"/>
      <c r="F50" s="36"/>
    </row>
    <row r="51" spans="1:6" ht="15">
      <c r="A51" s="16" t="s">
        <v>239</v>
      </c>
      <c r="B51" s="39" t="s">
        <v>240</v>
      </c>
      <c r="C51" s="51"/>
      <c r="D51" s="51"/>
      <c r="E51" s="51"/>
      <c r="F51" s="36"/>
    </row>
    <row r="52" spans="1:6" ht="15">
      <c r="A52" s="16" t="s">
        <v>543</v>
      </c>
      <c r="B52" s="39" t="s">
        <v>241</v>
      </c>
      <c r="C52" s="51"/>
      <c r="D52" s="51"/>
      <c r="E52" s="51"/>
      <c r="F52" s="36"/>
    </row>
    <row r="53" spans="1:6" ht="15">
      <c r="A53" s="21" t="s">
        <v>614</v>
      </c>
      <c r="B53" s="39" t="s">
        <v>242</v>
      </c>
      <c r="C53" s="51"/>
      <c r="D53" s="51"/>
      <c r="E53" s="51"/>
      <c r="F53" s="36"/>
    </row>
    <row r="54" spans="1:6" ht="15">
      <c r="A54" s="21" t="s">
        <v>615</v>
      </c>
      <c r="B54" s="39" t="s">
        <v>243</v>
      </c>
      <c r="C54" s="51"/>
      <c r="D54" s="51"/>
      <c r="E54" s="51"/>
      <c r="F54" s="36"/>
    </row>
    <row r="55" spans="1:6" ht="15">
      <c r="A55" s="21" t="s">
        <v>616</v>
      </c>
      <c r="B55" s="39" t="s">
        <v>244</v>
      </c>
      <c r="C55" s="51"/>
      <c r="D55" s="51"/>
      <c r="E55" s="51"/>
      <c r="F55" s="36"/>
    </row>
    <row r="56" spans="1:6" ht="15">
      <c r="A56" s="16" t="s">
        <v>617</v>
      </c>
      <c r="B56" s="39" t="s">
        <v>245</v>
      </c>
      <c r="C56" s="51"/>
      <c r="D56" s="51"/>
      <c r="E56" s="51"/>
      <c r="F56" s="36"/>
    </row>
    <row r="57" spans="1:6" ht="15">
      <c r="A57" s="16" t="s">
        <v>618</v>
      </c>
      <c r="B57" s="39" t="s">
        <v>246</v>
      </c>
      <c r="C57" s="51"/>
      <c r="D57" s="51"/>
      <c r="E57" s="51"/>
      <c r="F57" s="36"/>
    </row>
    <row r="58" spans="1:6" ht="15">
      <c r="A58" s="16" t="s">
        <v>619</v>
      </c>
      <c r="B58" s="39" t="s">
        <v>247</v>
      </c>
      <c r="C58" s="51"/>
      <c r="D58" s="51"/>
      <c r="E58" s="51"/>
      <c r="F58" s="36"/>
    </row>
    <row r="59" spans="1:6" ht="15">
      <c r="A59" s="62" t="s">
        <v>576</v>
      </c>
      <c r="B59" s="65" t="s">
        <v>248</v>
      </c>
      <c r="C59" s="51"/>
      <c r="D59" s="51"/>
      <c r="E59" s="51"/>
      <c r="F59" s="36"/>
    </row>
    <row r="60" spans="1:6" ht="15">
      <c r="A60" s="15" t="s">
        <v>620</v>
      </c>
      <c r="B60" s="39" t="s">
        <v>249</v>
      </c>
      <c r="C60" s="51"/>
      <c r="D60" s="51"/>
      <c r="E60" s="51"/>
      <c r="F60" s="36"/>
    </row>
    <row r="61" spans="1:6" ht="15">
      <c r="A61" s="15" t="s">
        <v>251</v>
      </c>
      <c r="B61" s="39" t="s">
        <v>252</v>
      </c>
      <c r="C61" s="51"/>
      <c r="D61" s="51"/>
      <c r="E61" s="51"/>
      <c r="F61" s="36"/>
    </row>
    <row r="62" spans="1:6" ht="15">
      <c r="A62" s="15" t="s">
        <v>253</v>
      </c>
      <c r="B62" s="39" t="s">
        <v>254</v>
      </c>
      <c r="C62" s="51"/>
      <c r="D62" s="51"/>
      <c r="E62" s="51"/>
      <c r="F62" s="36"/>
    </row>
    <row r="63" spans="1:6" ht="15">
      <c r="A63" s="15" t="s">
        <v>578</v>
      </c>
      <c r="B63" s="39" t="s">
        <v>255</v>
      </c>
      <c r="C63" s="51"/>
      <c r="D63" s="51"/>
      <c r="E63" s="51"/>
      <c r="F63" s="36"/>
    </row>
    <row r="64" spans="1:6" ht="15">
      <c r="A64" s="15" t="s">
        <v>621</v>
      </c>
      <c r="B64" s="39" t="s">
        <v>256</v>
      </c>
      <c r="C64" s="51"/>
      <c r="D64" s="51"/>
      <c r="E64" s="51"/>
      <c r="F64" s="36"/>
    </row>
    <row r="65" spans="1:6" ht="15">
      <c r="A65" s="15" t="s">
        <v>580</v>
      </c>
      <c r="B65" s="39" t="s">
        <v>257</v>
      </c>
      <c r="C65" s="51"/>
      <c r="D65" s="51"/>
      <c r="E65" s="51"/>
      <c r="F65" s="36"/>
    </row>
    <row r="66" spans="1:6" ht="15">
      <c r="A66" s="15" t="s">
        <v>622</v>
      </c>
      <c r="B66" s="39" t="s">
        <v>258</v>
      </c>
      <c r="C66" s="51"/>
      <c r="D66" s="51"/>
      <c r="E66" s="51"/>
      <c r="F66" s="36"/>
    </row>
    <row r="67" spans="1:6" ht="15">
      <c r="A67" s="15" t="s">
        <v>623</v>
      </c>
      <c r="B67" s="39" t="s">
        <v>260</v>
      </c>
      <c r="C67" s="51"/>
      <c r="D67" s="51"/>
      <c r="E67" s="51"/>
      <c r="F67" s="36"/>
    </row>
    <row r="68" spans="1:6" ht="15">
      <c r="A68" s="15" t="s">
        <v>261</v>
      </c>
      <c r="B68" s="39" t="s">
        <v>262</v>
      </c>
      <c r="C68" s="51"/>
      <c r="D68" s="51"/>
      <c r="E68" s="51"/>
      <c r="F68" s="36"/>
    </row>
    <row r="69" spans="1:6" ht="15">
      <c r="A69" s="28" t="s">
        <v>263</v>
      </c>
      <c r="B69" s="39" t="s">
        <v>264</v>
      </c>
      <c r="C69" s="51"/>
      <c r="D69" s="51"/>
      <c r="E69" s="51"/>
      <c r="F69" s="36"/>
    </row>
    <row r="70" spans="1:6" ht="15">
      <c r="A70" s="15" t="s">
        <v>624</v>
      </c>
      <c r="B70" s="39" t="s">
        <v>265</v>
      </c>
      <c r="C70" s="51"/>
      <c r="D70" s="51"/>
      <c r="E70" s="51"/>
      <c r="F70" s="36"/>
    </row>
    <row r="71" spans="1:6" ht="15">
      <c r="A71" s="28" t="s">
        <v>829</v>
      </c>
      <c r="B71" s="39" t="s">
        <v>266</v>
      </c>
      <c r="C71" s="51"/>
      <c r="D71" s="51"/>
      <c r="E71" s="51"/>
      <c r="F71" s="36"/>
    </row>
    <row r="72" spans="1:6" ht="15">
      <c r="A72" s="28" t="s">
        <v>830</v>
      </c>
      <c r="B72" s="39" t="s">
        <v>266</v>
      </c>
      <c r="C72" s="51"/>
      <c r="D72" s="51"/>
      <c r="E72" s="51"/>
      <c r="F72" s="36"/>
    </row>
    <row r="73" spans="1:6" ht="15">
      <c r="A73" s="62" t="s">
        <v>584</v>
      </c>
      <c r="B73" s="65" t="s">
        <v>267</v>
      </c>
      <c r="C73" s="51"/>
      <c r="D73" s="51"/>
      <c r="E73" s="51"/>
      <c r="F73" s="36"/>
    </row>
    <row r="74" spans="1:6" ht="15.75">
      <c r="A74" s="77" t="s">
        <v>99</v>
      </c>
      <c r="B74" s="65"/>
      <c r="C74" s="51"/>
      <c r="D74" s="51"/>
      <c r="E74" s="51"/>
      <c r="F74" s="36"/>
    </row>
    <row r="75" spans="1:6" ht="15">
      <c r="A75" s="43" t="s">
        <v>268</v>
      </c>
      <c r="B75" s="39" t="s">
        <v>269</v>
      </c>
      <c r="C75" s="51"/>
      <c r="D75" s="51"/>
      <c r="E75" s="51"/>
      <c r="F75" s="36"/>
    </row>
    <row r="76" spans="1:6" ht="15">
      <c r="A76" s="43" t="s">
        <v>625</v>
      </c>
      <c r="B76" s="39" t="s">
        <v>270</v>
      </c>
      <c r="C76" s="51"/>
      <c r="D76" s="51"/>
      <c r="E76" s="51"/>
      <c r="F76" s="36"/>
    </row>
    <row r="77" spans="1:6" ht="15">
      <c r="A77" s="43" t="s">
        <v>272</v>
      </c>
      <c r="B77" s="39" t="s">
        <v>273</v>
      </c>
      <c r="C77" s="51"/>
      <c r="D77" s="51"/>
      <c r="E77" s="51"/>
      <c r="F77" s="36"/>
    </row>
    <row r="78" spans="1:6" ht="15">
      <c r="A78" s="43" t="s">
        <v>274</v>
      </c>
      <c r="B78" s="39" t="s">
        <v>275</v>
      </c>
      <c r="C78" s="51"/>
      <c r="D78" s="51"/>
      <c r="E78" s="51"/>
      <c r="F78" s="36"/>
    </row>
    <row r="79" spans="1:6" ht="15">
      <c r="A79" s="5" t="s">
        <v>276</v>
      </c>
      <c r="B79" s="39" t="s">
        <v>277</v>
      </c>
      <c r="C79" s="51"/>
      <c r="D79" s="51"/>
      <c r="E79" s="51"/>
      <c r="F79" s="36"/>
    </row>
    <row r="80" spans="1:6" ht="15">
      <c r="A80" s="5" t="s">
        <v>278</v>
      </c>
      <c r="B80" s="39" t="s">
        <v>279</v>
      </c>
      <c r="C80" s="51"/>
      <c r="D80" s="51"/>
      <c r="E80" s="51"/>
      <c r="F80" s="36"/>
    </row>
    <row r="81" spans="1:6" ht="15">
      <c r="A81" s="5" t="s">
        <v>280</v>
      </c>
      <c r="B81" s="39" t="s">
        <v>281</v>
      </c>
      <c r="C81" s="51"/>
      <c r="D81" s="51"/>
      <c r="E81" s="51"/>
      <c r="F81" s="36"/>
    </row>
    <row r="82" spans="1:6" ht="15">
      <c r="A82" s="63" t="s">
        <v>586</v>
      </c>
      <c r="B82" s="65" t="s">
        <v>282</v>
      </c>
      <c r="C82" s="51"/>
      <c r="D82" s="51"/>
      <c r="E82" s="51"/>
      <c r="F82" s="36"/>
    </row>
    <row r="83" spans="1:6" ht="15">
      <c r="A83" s="16" t="s">
        <v>283</v>
      </c>
      <c r="B83" s="39" t="s">
        <v>284</v>
      </c>
      <c r="C83" s="51"/>
      <c r="D83" s="51"/>
      <c r="E83" s="51"/>
      <c r="F83" s="36"/>
    </row>
    <row r="84" spans="1:6" ht="15">
      <c r="A84" s="16" t="s">
        <v>285</v>
      </c>
      <c r="B84" s="39" t="s">
        <v>286</v>
      </c>
      <c r="C84" s="51"/>
      <c r="D84" s="51"/>
      <c r="E84" s="51"/>
      <c r="F84" s="36"/>
    </row>
    <row r="85" spans="1:6" ht="15">
      <c r="A85" s="16" t="s">
        <v>287</v>
      </c>
      <c r="B85" s="39" t="s">
        <v>288</v>
      </c>
      <c r="C85" s="51"/>
      <c r="D85" s="51"/>
      <c r="E85" s="51"/>
      <c r="F85" s="36"/>
    </row>
    <row r="86" spans="1:6" ht="15">
      <c r="A86" s="16" t="s">
        <v>289</v>
      </c>
      <c r="B86" s="39" t="s">
        <v>290</v>
      </c>
      <c r="C86" s="51"/>
      <c r="D86" s="51"/>
      <c r="E86" s="51"/>
      <c r="F86" s="36"/>
    </row>
    <row r="87" spans="1:6" ht="15">
      <c r="A87" s="62" t="s">
        <v>587</v>
      </c>
      <c r="B87" s="65" t="s">
        <v>291</v>
      </c>
      <c r="C87" s="51"/>
      <c r="D87" s="51"/>
      <c r="E87" s="51"/>
      <c r="F87" s="36"/>
    </row>
    <row r="88" spans="1:6" ht="15">
      <c r="A88" s="16" t="s">
        <v>292</v>
      </c>
      <c r="B88" s="39" t="s">
        <v>293</v>
      </c>
      <c r="C88" s="51"/>
      <c r="D88" s="51"/>
      <c r="E88" s="51"/>
      <c r="F88" s="36"/>
    </row>
    <row r="89" spans="1:6" ht="15">
      <c r="A89" s="16" t="s">
        <v>626</v>
      </c>
      <c r="B89" s="39" t="s">
        <v>294</v>
      </c>
      <c r="C89" s="51"/>
      <c r="D89" s="51"/>
      <c r="E89" s="51"/>
      <c r="F89" s="36"/>
    </row>
    <row r="90" spans="1:6" ht="15">
      <c r="A90" s="16" t="s">
        <v>627</v>
      </c>
      <c r="B90" s="39" t="s">
        <v>295</v>
      </c>
      <c r="C90" s="51"/>
      <c r="D90" s="51"/>
      <c r="E90" s="51"/>
      <c r="F90" s="36"/>
    </row>
    <row r="91" spans="1:6" ht="15">
      <c r="A91" s="16" t="s">
        <v>628</v>
      </c>
      <c r="B91" s="39" t="s">
        <v>296</v>
      </c>
      <c r="C91" s="51"/>
      <c r="D91" s="51"/>
      <c r="E91" s="51"/>
      <c r="F91" s="36"/>
    </row>
    <row r="92" spans="1:6" ht="15">
      <c r="A92" s="16" t="s">
        <v>629</v>
      </c>
      <c r="B92" s="39" t="s">
        <v>297</v>
      </c>
      <c r="C92" s="51"/>
      <c r="D92" s="51"/>
      <c r="E92" s="51"/>
      <c r="F92" s="36"/>
    </row>
    <row r="93" spans="1:6" ht="15">
      <c r="A93" s="16" t="s">
        <v>630</v>
      </c>
      <c r="B93" s="39" t="s">
        <v>298</v>
      </c>
      <c r="C93" s="51"/>
      <c r="D93" s="51"/>
      <c r="E93" s="51"/>
      <c r="F93" s="36"/>
    </row>
    <row r="94" spans="1:6" ht="15">
      <c r="A94" s="16" t="s">
        <v>299</v>
      </c>
      <c r="B94" s="39" t="s">
        <v>300</v>
      </c>
      <c r="C94" s="51"/>
      <c r="D94" s="51"/>
      <c r="E94" s="51"/>
      <c r="F94" s="36"/>
    </row>
    <row r="95" spans="1:6" ht="15">
      <c r="A95" s="16" t="s">
        <v>631</v>
      </c>
      <c r="B95" s="39" t="s">
        <v>301</v>
      </c>
      <c r="C95" s="51"/>
      <c r="D95" s="51"/>
      <c r="E95" s="51"/>
      <c r="F95" s="36"/>
    </row>
    <row r="96" spans="1:6" ht="15">
      <c r="A96" s="62" t="s">
        <v>588</v>
      </c>
      <c r="B96" s="65" t="s">
        <v>302</v>
      </c>
      <c r="C96" s="51"/>
      <c r="D96" s="51"/>
      <c r="E96" s="51"/>
      <c r="F96" s="36"/>
    </row>
    <row r="97" spans="1:6" ht="15.75">
      <c r="A97" s="77" t="s">
        <v>100</v>
      </c>
      <c r="B97" s="65"/>
      <c r="C97" s="51"/>
      <c r="D97" s="51"/>
      <c r="E97" s="51"/>
      <c r="F97" s="36"/>
    </row>
    <row r="98" spans="1:6" ht="15.75">
      <c r="A98" s="44" t="s">
        <v>639</v>
      </c>
      <c r="B98" s="45" t="s">
        <v>303</v>
      </c>
      <c r="C98" s="51"/>
      <c r="D98" s="51"/>
      <c r="E98" s="51"/>
      <c r="F98" s="36"/>
    </row>
    <row r="99" spans="1:25" ht="15">
      <c r="A99" s="16" t="s">
        <v>632</v>
      </c>
      <c r="B99" s="4" t="s">
        <v>304</v>
      </c>
      <c r="C99" s="16"/>
      <c r="D99" s="16"/>
      <c r="E99" s="16"/>
      <c r="F99" s="133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 ht="15">
      <c r="A100" s="16" t="s">
        <v>307</v>
      </c>
      <c r="B100" s="4" t="s">
        <v>308</v>
      </c>
      <c r="C100" s="16"/>
      <c r="D100" s="16"/>
      <c r="E100" s="16"/>
      <c r="F100" s="133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633</v>
      </c>
      <c r="B101" s="4" t="s">
        <v>309</v>
      </c>
      <c r="C101" s="16"/>
      <c r="D101" s="16"/>
      <c r="E101" s="16"/>
      <c r="F101" s="133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9" t="s">
        <v>595</v>
      </c>
      <c r="B102" s="8" t="s">
        <v>311</v>
      </c>
      <c r="C102" s="19"/>
      <c r="D102" s="19"/>
      <c r="E102" s="19"/>
      <c r="F102" s="13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 ht="15">
      <c r="A103" s="46" t="s">
        <v>634</v>
      </c>
      <c r="B103" s="4" t="s">
        <v>312</v>
      </c>
      <c r="C103" s="46"/>
      <c r="D103" s="46"/>
      <c r="E103" s="46"/>
      <c r="F103" s="13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 ht="15">
      <c r="A104" s="46" t="s">
        <v>601</v>
      </c>
      <c r="B104" s="4" t="s">
        <v>315</v>
      </c>
      <c r="C104" s="46"/>
      <c r="D104" s="46"/>
      <c r="E104" s="46"/>
      <c r="F104" s="13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16" t="s">
        <v>316</v>
      </c>
      <c r="B105" s="4" t="s">
        <v>317</v>
      </c>
      <c r="C105" s="16"/>
      <c r="D105" s="16"/>
      <c r="E105" s="16"/>
      <c r="F105" s="13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 ht="15">
      <c r="A106" s="16" t="s">
        <v>635</v>
      </c>
      <c r="B106" s="4" t="s">
        <v>318</v>
      </c>
      <c r="C106" s="16"/>
      <c r="D106" s="16"/>
      <c r="E106" s="16"/>
      <c r="F106" s="133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7" t="s">
        <v>598</v>
      </c>
      <c r="B107" s="8" t="s">
        <v>319</v>
      </c>
      <c r="C107" s="17"/>
      <c r="D107" s="17"/>
      <c r="E107" s="17"/>
      <c r="F107" s="13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 ht="15">
      <c r="A108" s="46" t="s">
        <v>320</v>
      </c>
      <c r="B108" s="4" t="s">
        <v>321</v>
      </c>
      <c r="C108" s="46"/>
      <c r="D108" s="46"/>
      <c r="E108" s="46"/>
      <c r="F108" s="1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 ht="15">
      <c r="A109" s="46" t="s">
        <v>322</v>
      </c>
      <c r="B109" s="4" t="s">
        <v>323</v>
      </c>
      <c r="C109" s="46"/>
      <c r="D109" s="46"/>
      <c r="E109" s="46"/>
      <c r="F109" s="13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17" t="s">
        <v>324</v>
      </c>
      <c r="B110" s="8" t="s">
        <v>325</v>
      </c>
      <c r="C110" s="46"/>
      <c r="D110" s="46"/>
      <c r="E110" s="46"/>
      <c r="F110" s="13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46" t="s">
        <v>326</v>
      </c>
      <c r="B111" s="4" t="s">
        <v>327</v>
      </c>
      <c r="C111" s="46"/>
      <c r="D111" s="46"/>
      <c r="E111" s="46"/>
      <c r="F111" s="13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328</v>
      </c>
      <c r="B112" s="4" t="s">
        <v>329</v>
      </c>
      <c r="C112" s="46"/>
      <c r="D112" s="46"/>
      <c r="E112" s="46"/>
      <c r="F112" s="13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330</v>
      </c>
      <c r="B113" s="4" t="s">
        <v>331</v>
      </c>
      <c r="C113" s="46"/>
      <c r="D113" s="46"/>
      <c r="E113" s="46"/>
      <c r="F113" s="13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7" t="s">
        <v>599</v>
      </c>
      <c r="B114" s="48" t="s">
        <v>332</v>
      </c>
      <c r="C114" s="17"/>
      <c r="D114" s="17"/>
      <c r="E114" s="17"/>
      <c r="F114" s="1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 ht="15">
      <c r="A115" s="46" t="s">
        <v>333</v>
      </c>
      <c r="B115" s="4" t="s">
        <v>334</v>
      </c>
      <c r="C115" s="46"/>
      <c r="D115" s="46"/>
      <c r="E115" s="46"/>
      <c r="F115" s="1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 ht="15">
      <c r="A116" s="16" t="s">
        <v>335</v>
      </c>
      <c r="B116" s="4" t="s">
        <v>336</v>
      </c>
      <c r="C116" s="16"/>
      <c r="D116" s="16"/>
      <c r="E116" s="16"/>
      <c r="F116" s="13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 ht="15">
      <c r="A117" s="46" t="s">
        <v>636</v>
      </c>
      <c r="B117" s="4" t="s">
        <v>337</v>
      </c>
      <c r="C117" s="46"/>
      <c r="D117" s="46"/>
      <c r="E117" s="46"/>
      <c r="F117" s="1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 ht="15">
      <c r="A118" s="46" t="s">
        <v>604</v>
      </c>
      <c r="B118" s="4" t="s">
        <v>338</v>
      </c>
      <c r="C118" s="46"/>
      <c r="D118" s="46"/>
      <c r="E118" s="46"/>
      <c r="F118" s="1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7" t="s">
        <v>605</v>
      </c>
      <c r="B119" s="48" t="s">
        <v>342</v>
      </c>
      <c r="C119" s="17"/>
      <c r="D119" s="17"/>
      <c r="E119" s="17"/>
      <c r="F119" s="1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 ht="15">
      <c r="A120" s="16" t="s">
        <v>343</v>
      </c>
      <c r="B120" s="4" t="s">
        <v>344</v>
      </c>
      <c r="C120" s="16"/>
      <c r="D120" s="16"/>
      <c r="E120" s="16"/>
      <c r="F120" s="133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640</v>
      </c>
      <c r="B121" s="50" t="s">
        <v>345</v>
      </c>
      <c r="C121" s="17"/>
      <c r="D121" s="17"/>
      <c r="E121" s="17"/>
      <c r="F121" s="1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677</v>
      </c>
      <c r="B122" s="55"/>
      <c r="C122" s="51"/>
      <c r="D122" s="51"/>
      <c r="E122" s="51"/>
      <c r="F122" s="3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2:25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2" t="s">
        <v>98</v>
      </c>
      <c r="D1" s="109" t="s">
        <v>54</v>
      </c>
    </row>
    <row r="2" ht="18">
      <c r="A2" s="61" t="s">
        <v>744</v>
      </c>
    </row>
    <row r="3" ht="18">
      <c r="A3" s="61"/>
    </row>
    <row r="4" ht="15">
      <c r="A4" s="3" t="s">
        <v>1</v>
      </c>
    </row>
    <row r="5" spans="1:26" ht="56.25" customHeight="1">
      <c r="A5" s="1" t="s">
        <v>155</v>
      </c>
      <c r="B5" s="2" t="s">
        <v>156</v>
      </c>
      <c r="C5" s="2"/>
      <c r="D5" s="108" t="s">
        <v>42</v>
      </c>
      <c r="E5" s="108" t="s">
        <v>43</v>
      </c>
      <c r="F5" s="108" t="s">
        <v>44</v>
      </c>
      <c r="G5" s="108" t="s">
        <v>45</v>
      </c>
      <c r="H5" s="108" t="s">
        <v>46</v>
      </c>
      <c r="I5" s="108" t="s">
        <v>47</v>
      </c>
      <c r="J5" s="108" t="s">
        <v>48</v>
      </c>
      <c r="K5" s="108" t="s">
        <v>49</v>
      </c>
      <c r="L5" s="108" t="s">
        <v>50</v>
      </c>
      <c r="M5" s="108" t="s">
        <v>51</v>
      </c>
      <c r="N5" s="108" t="s">
        <v>52</v>
      </c>
      <c r="O5" s="51" t="s">
        <v>53</v>
      </c>
      <c r="P5" s="51" t="s">
        <v>58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4" t="s">
        <v>157</v>
      </c>
      <c r="B6" s="5" t="s">
        <v>158</v>
      </c>
      <c r="C6" s="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4" t="s">
        <v>159</v>
      </c>
      <c r="B7" s="5" t="s">
        <v>160</v>
      </c>
      <c r="C7" s="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4" t="s">
        <v>161</v>
      </c>
      <c r="B8" s="5" t="s">
        <v>162</v>
      </c>
      <c r="C8" s="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4" t="s">
        <v>163</v>
      </c>
      <c r="B9" s="5" t="s">
        <v>164</v>
      </c>
      <c r="C9" s="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4" t="s">
        <v>165</v>
      </c>
      <c r="B10" s="5" t="s">
        <v>166</v>
      </c>
      <c r="C10" s="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4" t="s">
        <v>167</v>
      </c>
      <c r="B11" s="5" t="s">
        <v>168</v>
      </c>
      <c r="C11" s="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4" t="s">
        <v>169</v>
      </c>
      <c r="B12" s="5" t="s">
        <v>170</v>
      </c>
      <c r="C12" s="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4" t="s">
        <v>171</v>
      </c>
      <c r="B13" s="5" t="s">
        <v>172</v>
      </c>
      <c r="C13" s="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4" t="s">
        <v>173</v>
      </c>
      <c r="B14" s="5" t="s">
        <v>174</v>
      </c>
      <c r="C14" s="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4" t="s">
        <v>175</v>
      </c>
      <c r="B15" s="5" t="s">
        <v>176</v>
      </c>
      <c r="C15" s="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4" t="s">
        <v>177</v>
      </c>
      <c r="B16" s="5" t="s">
        <v>178</v>
      </c>
      <c r="C16" s="5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4" t="s">
        <v>179</v>
      </c>
      <c r="B17" s="5" t="s">
        <v>180</v>
      </c>
      <c r="C17" s="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4" t="s">
        <v>504</v>
      </c>
      <c r="B18" s="5" t="s">
        <v>181</v>
      </c>
      <c r="C18" s="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6" t="s">
        <v>182</v>
      </c>
      <c r="B19" s="7" t="s">
        <v>181</v>
      </c>
      <c r="C19" s="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8" t="s">
        <v>505</v>
      </c>
      <c r="B20" s="9" t="s">
        <v>183</v>
      </c>
      <c r="C20" s="9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4" t="s">
        <v>184</v>
      </c>
      <c r="B21" s="5" t="s">
        <v>185</v>
      </c>
      <c r="C21" s="5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4" t="s">
        <v>186</v>
      </c>
      <c r="B22" s="5" t="s">
        <v>187</v>
      </c>
      <c r="C22" s="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4" t="s">
        <v>188</v>
      </c>
      <c r="B23" s="5" t="s">
        <v>189</v>
      </c>
      <c r="C23" s="5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8" t="s">
        <v>506</v>
      </c>
      <c r="B24" s="9" t="s">
        <v>190</v>
      </c>
      <c r="C24" s="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>
      <c r="A25" s="10" t="s">
        <v>507</v>
      </c>
      <c r="B25" s="11" t="s">
        <v>191</v>
      </c>
      <c r="C25" s="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2" t="s">
        <v>508</v>
      </c>
      <c r="B26" s="5" t="s">
        <v>192</v>
      </c>
      <c r="C26" s="5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12" t="s">
        <v>509</v>
      </c>
      <c r="B27" s="5" t="s">
        <v>192</v>
      </c>
      <c r="C27" s="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2" t="s">
        <v>510</v>
      </c>
      <c r="B28" s="5" t="s">
        <v>192</v>
      </c>
      <c r="C28" s="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2" t="s">
        <v>511</v>
      </c>
      <c r="B29" s="5" t="s">
        <v>192</v>
      </c>
      <c r="C29" s="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2" t="s">
        <v>512</v>
      </c>
      <c r="B30" s="5" t="s">
        <v>192</v>
      </c>
      <c r="C30" s="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12" t="s">
        <v>513</v>
      </c>
      <c r="B31" s="5" t="s">
        <v>192</v>
      </c>
      <c r="C31" s="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2" t="s">
        <v>514</v>
      </c>
      <c r="B32" s="5" t="s">
        <v>192</v>
      </c>
      <c r="C32" s="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>
      <c r="A33" s="10" t="s">
        <v>515</v>
      </c>
      <c r="B33" s="11" t="s">
        <v>192</v>
      </c>
      <c r="C33" s="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4" t="s">
        <v>193</v>
      </c>
      <c r="B34" s="5" t="s">
        <v>194</v>
      </c>
      <c r="C34" s="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4" t="s">
        <v>195</v>
      </c>
      <c r="B35" s="5" t="s">
        <v>196</v>
      </c>
      <c r="C35" s="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4" t="s">
        <v>197</v>
      </c>
      <c r="B36" s="5" t="s">
        <v>198</v>
      </c>
      <c r="C36" s="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8" t="s">
        <v>516</v>
      </c>
      <c r="B37" s="9" t="s">
        <v>199</v>
      </c>
      <c r="C37" s="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4" t="s">
        <v>200</v>
      </c>
      <c r="B38" s="5" t="s">
        <v>201</v>
      </c>
      <c r="C38" s="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4" t="s">
        <v>202</v>
      </c>
      <c r="B39" s="5" t="s">
        <v>203</v>
      </c>
      <c r="C39" s="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8" t="s">
        <v>517</v>
      </c>
      <c r="B40" s="9" t="s">
        <v>204</v>
      </c>
      <c r="C40" s="9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4" t="s">
        <v>205</v>
      </c>
      <c r="B41" s="5" t="s">
        <v>206</v>
      </c>
      <c r="C41" s="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4" t="s">
        <v>207</v>
      </c>
      <c r="B42" s="5" t="s">
        <v>208</v>
      </c>
      <c r="C42" s="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4" t="s">
        <v>518</v>
      </c>
      <c r="B43" s="5" t="s">
        <v>209</v>
      </c>
      <c r="C43" s="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6" t="s">
        <v>210</v>
      </c>
      <c r="B44" s="7" t="s">
        <v>209</v>
      </c>
      <c r="C44" s="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4" t="s">
        <v>211</v>
      </c>
      <c r="B45" s="5" t="s">
        <v>212</v>
      </c>
      <c r="C45" s="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13" t="s">
        <v>519</v>
      </c>
      <c r="B46" s="5" t="s">
        <v>213</v>
      </c>
      <c r="C46" s="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6" t="s">
        <v>214</v>
      </c>
      <c r="B47" s="7" t="s">
        <v>213</v>
      </c>
      <c r="C47" s="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4" t="s">
        <v>215</v>
      </c>
      <c r="B48" s="5" t="s">
        <v>216</v>
      </c>
      <c r="C48" s="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4" t="s">
        <v>520</v>
      </c>
      <c r="B49" s="5" t="s">
        <v>217</v>
      </c>
      <c r="C49" s="5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6" t="s">
        <v>218</v>
      </c>
      <c r="B50" s="7" t="s">
        <v>217</v>
      </c>
      <c r="C50" s="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8" t="s">
        <v>521</v>
      </c>
      <c r="B51" s="9" t="s">
        <v>219</v>
      </c>
      <c r="C51" s="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4" t="s">
        <v>220</v>
      </c>
      <c r="B52" s="5" t="s">
        <v>221</v>
      </c>
      <c r="C52" s="5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4" t="s">
        <v>222</v>
      </c>
      <c r="B53" s="5" t="s">
        <v>223</v>
      </c>
      <c r="C53" s="5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8" t="s">
        <v>522</v>
      </c>
      <c r="B54" s="9" t="s">
        <v>224</v>
      </c>
      <c r="C54" s="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4" t="s">
        <v>225</v>
      </c>
      <c r="B55" s="5" t="s">
        <v>226</v>
      </c>
      <c r="C55" s="5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4" t="s">
        <v>227</v>
      </c>
      <c r="B56" s="5" t="s">
        <v>228</v>
      </c>
      <c r="C56" s="5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4" t="s">
        <v>523</v>
      </c>
      <c r="B57" s="5" t="s">
        <v>229</v>
      </c>
      <c r="C57" s="5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6" t="s">
        <v>214</v>
      </c>
      <c r="B58" s="7" t="s">
        <v>229</v>
      </c>
      <c r="C58" s="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6" t="s">
        <v>230</v>
      </c>
      <c r="B59" s="7" t="s">
        <v>229</v>
      </c>
      <c r="C59" s="5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4" t="s">
        <v>524</v>
      </c>
      <c r="B60" s="5" t="s">
        <v>231</v>
      </c>
      <c r="C60" s="5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6" t="s">
        <v>232</v>
      </c>
      <c r="B61" s="7" t="s">
        <v>231</v>
      </c>
      <c r="C61" s="5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6" t="s">
        <v>233</v>
      </c>
      <c r="B62" s="7" t="s">
        <v>231</v>
      </c>
      <c r="C62" s="5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6" t="s">
        <v>234</v>
      </c>
      <c r="B63" s="7" t="s">
        <v>231</v>
      </c>
      <c r="C63" s="5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4" t="s">
        <v>235</v>
      </c>
      <c r="B64" s="5" t="s">
        <v>236</v>
      </c>
      <c r="C64" s="5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8" t="s">
        <v>525</v>
      </c>
      <c r="B65" s="9" t="s">
        <v>237</v>
      </c>
      <c r="C65" s="9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10" t="s">
        <v>526</v>
      </c>
      <c r="B66" s="11" t="s">
        <v>238</v>
      </c>
      <c r="C66" s="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4" t="s">
        <v>239</v>
      </c>
      <c r="B67" s="9" t="s">
        <v>240</v>
      </c>
      <c r="C67" s="5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5" t="s">
        <v>527</v>
      </c>
      <c r="B68" s="5" t="s">
        <v>241</v>
      </c>
      <c r="C68" s="5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5" t="s">
        <v>528</v>
      </c>
      <c r="B69" s="5" t="s">
        <v>241</v>
      </c>
      <c r="C69" s="5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15" t="s">
        <v>529</v>
      </c>
      <c r="B70" s="5" t="s">
        <v>241</v>
      </c>
      <c r="C70" s="5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5" t="s">
        <v>530</v>
      </c>
      <c r="B71" s="5" t="s">
        <v>241</v>
      </c>
      <c r="C71" s="5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5" t="s">
        <v>531</v>
      </c>
      <c r="B72" s="5" t="s">
        <v>241</v>
      </c>
      <c r="C72" s="5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5" t="s">
        <v>532</v>
      </c>
      <c r="B73" s="5" t="s">
        <v>241</v>
      </c>
      <c r="C73" s="5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5" t="s">
        <v>533</v>
      </c>
      <c r="B74" s="5" t="s">
        <v>241</v>
      </c>
      <c r="C74" s="5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15" t="s">
        <v>534</v>
      </c>
      <c r="B75" s="5" t="s">
        <v>241</v>
      </c>
      <c r="C75" s="5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5" t="s">
        <v>535</v>
      </c>
      <c r="B76" s="5" t="s">
        <v>241</v>
      </c>
      <c r="C76" s="5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5" t="s">
        <v>536</v>
      </c>
      <c r="B77" s="5" t="s">
        <v>241</v>
      </c>
      <c r="C77" s="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6" t="s">
        <v>537</v>
      </c>
      <c r="B78" s="5" t="s">
        <v>241</v>
      </c>
      <c r="C78" s="5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6" t="s">
        <v>538</v>
      </c>
      <c r="B79" s="5" t="s">
        <v>241</v>
      </c>
      <c r="C79" s="5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16" t="s">
        <v>539</v>
      </c>
      <c r="B80" s="5" t="s">
        <v>241</v>
      </c>
      <c r="C80" s="5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6" t="s">
        <v>540</v>
      </c>
      <c r="B81" s="5" t="s">
        <v>241</v>
      </c>
      <c r="C81" s="5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6" t="s">
        <v>541</v>
      </c>
      <c r="B82" s="5" t="s">
        <v>241</v>
      </c>
      <c r="C82" s="5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16" t="s">
        <v>542</v>
      </c>
      <c r="B83" s="5" t="s">
        <v>241</v>
      </c>
      <c r="C83" s="5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4" t="s">
        <v>543</v>
      </c>
      <c r="B84" s="17" t="s">
        <v>241</v>
      </c>
      <c r="C84" s="5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15" t="s">
        <v>544</v>
      </c>
      <c r="B85" s="5" t="s">
        <v>242</v>
      </c>
      <c r="C85" s="5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15" t="s">
        <v>545</v>
      </c>
      <c r="B86" s="5" t="s">
        <v>242</v>
      </c>
      <c r="C86" s="5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15" t="s">
        <v>546</v>
      </c>
      <c r="B87" s="5" t="s">
        <v>242</v>
      </c>
      <c r="C87" s="5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18" t="s">
        <v>547</v>
      </c>
      <c r="B88" s="9" t="s">
        <v>242</v>
      </c>
      <c r="C88" s="5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15" t="s">
        <v>548</v>
      </c>
      <c r="B89" s="5" t="s">
        <v>243</v>
      </c>
      <c r="C89" s="5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15" t="s">
        <v>549</v>
      </c>
      <c r="B90" s="5" t="s">
        <v>243</v>
      </c>
      <c r="C90" s="5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15" t="s">
        <v>550</v>
      </c>
      <c r="B91" s="5" t="s">
        <v>243</v>
      </c>
      <c r="C91" s="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15" t="s">
        <v>551</v>
      </c>
      <c r="B92" s="5" t="s">
        <v>243</v>
      </c>
      <c r="C92" s="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16" t="s">
        <v>552</v>
      </c>
      <c r="B93" s="5" t="s">
        <v>243</v>
      </c>
      <c r="C93" s="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16" t="s">
        <v>553</v>
      </c>
      <c r="B94" s="5" t="s">
        <v>243</v>
      </c>
      <c r="C94" s="5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19" t="s">
        <v>70</v>
      </c>
      <c r="B95" s="17" t="s">
        <v>243</v>
      </c>
      <c r="C95" s="5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15" t="s">
        <v>554</v>
      </c>
      <c r="B96" s="5" t="s">
        <v>244</v>
      </c>
      <c r="C96" s="5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20" t="s">
        <v>69</v>
      </c>
      <c r="B97" s="17" t="s">
        <v>244</v>
      </c>
      <c r="C97" s="5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15" t="s">
        <v>555</v>
      </c>
      <c r="B98" s="5" t="s">
        <v>245</v>
      </c>
      <c r="C98" s="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15" t="s">
        <v>556</v>
      </c>
      <c r="B99" s="5" t="s">
        <v>245</v>
      </c>
      <c r="C99" s="5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16" t="s">
        <v>557</v>
      </c>
      <c r="B100" s="5" t="s">
        <v>245</v>
      </c>
      <c r="C100" s="5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16" t="s">
        <v>558</v>
      </c>
      <c r="B101" s="5" t="s">
        <v>245</v>
      </c>
      <c r="C101" s="5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16" t="s">
        <v>559</v>
      </c>
      <c r="B102" s="5" t="s">
        <v>245</v>
      </c>
      <c r="C102" s="5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21" t="s">
        <v>560</v>
      </c>
      <c r="B103" s="5" t="s">
        <v>245</v>
      </c>
      <c r="C103" s="5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14" t="s">
        <v>68</v>
      </c>
      <c r="B104" s="17" t="s">
        <v>245</v>
      </c>
      <c r="C104" s="5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15" t="s">
        <v>561</v>
      </c>
      <c r="B105" s="5" t="s">
        <v>246</v>
      </c>
      <c r="C105" s="5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15" t="s">
        <v>562</v>
      </c>
      <c r="B106" s="5" t="s">
        <v>246</v>
      </c>
      <c r="C106" s="5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14" t="s">
        <v>67</v>
      </c>
      <c r="B107" s="9" t="s">
        <v>246</v>
      </c>
      <c r="C107" s="5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15" t="s">
        <v>563</v>
      </c>
      <c r="B108" s="5" t="s">
        <v>247</v>
      </c>
      <c r="C108" s="5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15" t="s">
        <v>564</v>
      </c>
      <c r="B109" s="5" t="s">
        <v>247</v>
      </c>
      <c r="C109" s="5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16" t="s">
        <v>565</v>
      </c>
      <c r="B110" s="5" t="s">
        <v>247</v>
      </c>
      <c r="C110" s="5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16" t="s">
        <v>566</v>
      </c>
      <c r="B111" s="5" t="s">
        <v>247</v>
      </c>
      <c r="C111" s="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16" t="s">
        <v>567</v>
      </c>
      <c r="B112" s="5" t="s">
        <v>247</v>
      </c>
      <c r="C112" s="5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16" t="s">
        <v>568</v>
      </c>
      <c r="B113" s="5" t="s">
        <v>247</v>
      </c>
      <c r="C113" s="5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16" t="s">
        <v>569</v>
      </c>
      <c r="B114" s="5" t="s">
        <v>247</v>
      </c>
      <c r="C114" s="5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16" t="s">
        <v>570</v>
      </c>
      <c r="B115" s="5" t="s">
        <v>247</v>
      </c>
      <c r="C115" s="5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16" t="s">
        <v>571</v>
      </c>
      <c r="B116" s="5" t="s">
        <v>247</v>
      </c>
      <c r="C116" s="5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16" t="s">
        <v>572</v>
      </c>
      <c r="B117" s="5" t="s">
        <v>247</v>
      </c>
      <c r="C117" s="5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16" t="s">
        <v>573</v>
      </c>
      <c r="B118" s="5" t="s">
        <v>247</v>
      </c>
      <c r="C118" s="5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16" t="s">
        <v>574</v>
      </c>
      <c r="B119" s="5" t="s">
        <v>247</v>
      </c>
      <c r="C119" s="5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14" t="s">
        <v>575</v>
      </c>
      <c r="B120" s="17" t="s">
        <v>247</v>
      </c>
      <c r="C120" s="5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>
      <c r="A121" s="22" t="s">
        <v>576</v>
      </c>
      <c r="B121" s="11" t="s">
        <v>248</v>
      </c>
      <c r="C121" s="9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14" t="s">
        <v>577</v>
      </c>
      <c r="B122" s="9" t="s">
        <v>249</v>
      </c>
      <c r="C122" s="5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23" t="s">
        <v>250</v>
      </c>
      <c r="B123" s="7" t="s">
        <v>249</v>
      </c>
      <c r="C123" s="5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14" t="s">
        <v>251</v>
      </c>
      <c r="B124" s="9" t="s">
        <v>252</v>
      </c>
      <c r="C124" s="5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14" t="s">
        <v>253</v>
      </c>
      <c r="B125" s="9" t="s">
        <v>254</v>
      </c>
      <c r="C125" s="5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16" t="s">
        <v>778</v>
      </c>
      <c r="B126" s="5" t="s">
        <v>255</v>
      </c>
      <c r="C126" s="5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16" t="s">
        <v>779</v>
      </c>
      <c r="B127" s="5" t="s">
        <v>255</v>
      </c>
      <c r="C127" s="5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16" t="s">
        <v>780</v>
      </c>
      <c r="B128" s="5" t="s">
        <v>255</v>
      </c>
      <c r="C128" s="5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16" t="s">
        <v>781</v>
      </c>
      <c r="B129" s="5" t="s">
        <v>255</v>
      </c>
      <c r="C129" s="5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16" t="s">
        <v>782</v>
      </c>
      <c r="B130" s="5" t="s">
        <v>255</v>
      </c>
      <c r="C130" s="5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16" t="s">
        <v>783</v>
      </c>
      <c r="B131" s="5" t="s">
        <v>255</v>
      </c>
      <c r="C131" s="5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16" t="s">
        <v>784</v>
      </c>
      <c r="B132" s="5" t="s">
        <v>255</v>
      </c>
      <c r="C132" s="5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16" t="s">
        <v>785</v>
      </c>
      <c r="B133" s="5" t="s">
        <v>255</v>
      </c>
      <c r="C133" s="5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16" t="s">
        <v>786</v>
      </c>
      <c r="B134" s="5" t="s">
        <v>255</v>
      </c>
      <c r="C134" s="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16" t="s">
        <v>787</v>
      </c>
      <c r="B135" s="5" t="s">
        <v>255</v>
      </c>
      <c r="C135" s="5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14" t="s">
        <v>578</v>
      </c>
      <c r="B136" s="9" t="s">
        <v>255</v>
      </c>
      <c r="C136" s="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16" t="s">
        <v>778</v>
      </c>
      <c r="B137" s="5" t="s">
        <v>256</v>
      </c>
      <c r="C137" s="5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16" t="s">
        <v>779</v>
      </c>
      <c r="B138" s="5" t="s">
        <v>256</v>
      </c>
      <c r="C138" s="5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16" t="s">
        <v>780</v>
      </c>
      <c r="B139" s="5" t="s">
        <v>256</v>
      </c>
      <c r="C139" s="5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16" t="s">
        <v>781</v>
      </c>
      <c r="B140" s="5" t="s">
        <v>256</v>
      </c>
      <c r="C140" s="5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16" t="s">
        <v>782</v>
      </c>
      <c r="B141" s="5" t="s">
        <v>256</v>
      </c>
      <c r="C141" s="5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16" t="s">
        <v>783</v>
      </c>
      <c r="B142" s="5" t="s">
        <v>256</v>
      </c>
      <c r="C142" s="5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16" t="s">
        <v>784</v>
      </c>
      <c r="B143" s="5" t="s">
        <v>256</v>
      </c>
      <c r="C143" s="5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16" t="s">
        <v>785</v>
      </c>
      <c r="B144" s="5" t="s">
        <v>256</v>
      </c>
      <c r="C144" s="5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16" t="s">
        <v>786</v>
      </c>
      <c r="B145" s="5" t="s">
        <v>256</v>
      </c>
      <c r="C145" s="5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16" t="s">
        <v>787</v>
      </c>
      <c r="B146" s="5" t="s">
        <v>256</v>
      </c>
      <c r="C146" s="5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14" t="s">
        <v>579</v>
      </c>
      <c r="B147" s="9" t="s">
        <v>256</v>
      </c>
      <c r="C147" s="5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16" t="s">
        <v>778</v>
      </c>
      <c r="B148" s="5" t="s">
        <v>257</v>
      </c>
      <c r="C148" s="5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16" t="s">
        <v>779</v>
      </c>
      <c r="B149" s="5" t="s">
        <v>257</v>
      </c>
      <c r="C149" s="5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16" t="s">
        <v>780</v>
      </c>
      <c r="B150" s="5" t="s">
        <v>257</v>
      </c>
      <c r="C150" s="5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16" t="s">
        <v>781</v>
      </c>
      <c r="B151" s="5" t="s">
        <v>257</v>
      </c>
      <c r="C151" s="5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16" t="s">
        <v>782</v>
      </c>
      <c r="B152" s="5" t="s">
        <v>257</v>
      </c>
      <c r="C152" s="5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16" t="s">
        <v>783</v>
      </c>
      <c r="B153" s="5" t="s">
        <v>257</v>
      </c>
      <c r="C153" s="5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16" t="s">
        <v>784</v>
      </c>
      <c r="B154" s="5" t="s">
        <v>257</v>
      </c>
      <c r="C154" s="5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16" t="s">
        <v>785</v>
      </c>
      <c r="B155" s="5" t="s">
        <v>257</v>
      </c>
      <c r="C155" s="5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16" t="s">
        <v>786</v>
      </c>
      <c r="B156" s="5" t="s">
        <v>257</v>
      </c>
      <c r="C156" s="5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16" t="s">
        <v>787</v>
      </c>
      <c r="B157" s="5" t="s">
        <v>257</v>
      </c>
      <c r="C157" s="5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14" t="s">
        <v>580</v>
      </c>
      <c r="B158" s="9" t="s">
        <v>257</v>
      </c>
      <c r="C158" s="5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14" t="s">
        <v>581</v>
      </c>
      <c r="B159" s="9" t="s">
        <v>258</v>
      </c>
      <c r="C159" s="5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23" t="s">
        <v>259</v>
      </c>
      <c r="B160" s="7" t="s">
        <v>258</v>
      </c>
      <c r="C160" s="5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16" t="s">
        <v>788</v>
      </c>
      <c r="B161" s="4" t="s">
        <v>260</v>
      </c>
      <c r="C161" s="4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16" t="s">
        <v>789</v>
      </c>
      <c r="B162" s="4" t="s">
        <v>260</v>
      </c>
      <c r="C162" s="4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16" t="s">
        <v>790</v>
      </c>
      <c r="B163" s="4" t="s">
        <v>260</v>
      </c>
      <c r="C163" s="4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4" t="s">
        <v>791</v>
      </c>
      <c r="B164" s="4" t="s">
        <v>260</v>
      </c>
      <c r="C164" s="4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4" t="s">
        <v>792</v>
      </c>
      <c r="B165" s="4" t="s">
        <v>260</v>
      </c>
      <c r="C165" s="4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4" t="s">
        <v>793</v>
      </c>
      <c r="B166" s="4" t="s">
        <v>260</v>
      </c>
      <c r="C166" s="4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16" t="s">
        <v>794</v>
      </c>
      <c r="B167" s="4" t="s">
        <v>260</v>
      </c>
      <c r="C167" s="4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16" t="s">
        <v>795</v>
      </c>
      <c r="B168" s="4" t="s">
        <v>260</v>
      </c>
      <c r="C168" s="4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16" t="s">
        <v>796</v>
      </c>
      <c r="B169" s="4" t="s">
        <v>260</v>
      </c>
      <c r="C169" s="4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16" t="s">
        <v>797</v>
      </c>
      <c r="B170" s="4" t="s">
        <v>260</v>
      </c>
      <c r="C170" s="4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14" t="s">
        <v>582</v>
      </c>
      <c r="B171" s="9" t="s">
        <v>260</v>
      </c>
      <c r="C171" s="4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14" t="s">
        <v>261</v>
      </c>
      <c r="B172" s="9" t="s">
        <v>262</v>
      </c>
      <c r="C172" s="5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14" t="s">
        <v>263</v>
      </c>
      <c r="B173" s="9" t="s">
        <v>264</v>
      </c>
      <c r="C173" s="5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16" t="s">
        <v>788</v>
      </c>
      <c r="B174" s="4" t="s">
        <v>265</v>
      </c>
      <c r="C174" s="4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16" t="s">
        <v>789</v>
      </c>
      <c r="B175" s="4" t="s">
        <v>265</v>
      </c>
      <c r="C175" s="4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16" t="s">
        <v>790</v>
      </c>
      <c r="B176" s="4" t="s">
        <v>265</v>
      </c>
      <c r="C176" s="4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4" t="s">
        <v>791</v>
      </c>
      <c r="B177" s="4" t="s">
        <v>265</v>
      </c>
      <c r="C177" s="4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4" t="s">
        <v>792</v>
      </c>
      <c r="B178" s="4" t="s">
        <v>265</v>
      </c>
      <c r="C178" s="4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4" t="s">
        <v>793</v>
      </c>
      <c r="B179" s="4" t="s">
        <v>265</v>
      </c>
      <c r="C179" s="4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16" t="s">
        <v>794</v>
      </c>
      <c r="B180" s="4" t="s">
        <v>265</v>
      </c>
      <c r="C180" s="4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16" t="s">
        <v>798</v>
      </c>
      <c r="B181" s="4" t="s">
        <v>265</v>
      </c>
      <c r="C181" s="4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16" t="s">
        <v>796</v>
      </c>
      <c r="B182" s="4" t="s">
        <v>265</v>
      </c>
      <c r="C182" s="4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16" t="s">
        <v>797</v>
      </c>
      <c r="B183" s="4" t="s">
        <v>265</v>
      </c>
      <c r="C183" s="4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19" t="s">
        <v>583</v>
      </c>
      <c r="B184" s="9" t="s">
        <v>265</v>
      </c>
      <c r="C184" s="4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19" t="s">
        <v>829</v>
      </c>
      <c r="B185" s="9" t="s">
        <v>266</v>
      </c>
      <c r="C185" s="4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19" t="s">
        <v>830</v>
      </c>
      <c r="B186" s="9" t="s">
        <v>266</v>
      </c>
      <c r="C186" s="5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>
      <c r="A187" s="22" t="s">
        <v>584</v>
      </c>
      <c r="B187" s="11" t="s">
        <v>267</v>
      </c>
      <c r="C187" s="9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16" t="s">
        <v>268</v>
      </c>
      <c r="B188" s="5" t="s">
        <v>269</v>
      </c>
      <c r="C188" s="5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16" t="s">
        <v>585</v>
      </c>
      <c r="B189" s="5" t="s">
        <v>270</v>
      </c>
      <c r="C189" s="5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24" t="s">
        <v>271</v>
      </c>
      <c r="B190" s="7" t="s">
        <v>270</v>
      </c>
      <c r="C190" s="5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4" t="s">
        <v>272</v>
      </c>
      <c r="B191" s="5" t="s">
        <v>273</v>
      </c>
      <c r="C191" s="5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16" t="s">
        <v>274</v>
      </c>
      <c r="B192" s="5" t="s">
        <v>275</v>
      </c>
      <c r="C192" s="5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16" t="s">
        <v>276</v>
      </c>
      <c r="B193" s="5" t="s">
        <v>277</v>
      </c>
      <c r="C193" s="5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4" t="s">
        <v>278</v>
      </c>
      <c r="B194" s="5" t="s">
        <v>279</v>
      </c>
      <c r="C194" s="5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4" t="s">
        <v>280</v>
      </c>
      <c r="B195" s="5" t="s">
        <v>281</v>
      </c>
      <c r="C195" s="5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>
      <c r="A196" s="25" t="s">
        <v>586</v>
      </c>
      <c r="B196" s="11" t="s">
        <v>282</v>
      </c>
      <c r="C196" s="9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16" t="s">
        <v>283</v>
      </c>
      <c r="B197" s="5" t="s">
        <v>284</v>
      </c>
      <c r="C197" s="5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16" t="s">
        <v>285</v>
      </c>
      <c r="B198" s="5" t="s">
        <v>286</v>
      </c>
      <c r="C198" s="5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16" t="s">
        <v>287</v>
      </c>
      <c r="B199" s="5" t="s">
        <v>288</v>
      </c>
      <c r="C199" s="5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16" t="s">
        <v>289</v>
      </c>
      <c r="B200" s="5" t="s">
        <v>290</v>
      </c>
      <c r="C200" s="5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>
      <c r="A201" s="25" t="s">
        <v>587</v>
      </c>
      <c r="B201" s="11" t="s">
        <v>291</v>
      </c>
      <c r="C201" s="9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14" t="s">
        <v>292</v>
      </c>
      <c r="B202" s="9" t="s">
        <v>293</v>
      </c>
      <c r="C202" s="5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16" t="s">
        <v>778</v>
      </c>
      <c r="B203" s="5" t="s">
        <v>294</v>
      </c>
      <c r="C203" s="5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16" t="s">
        <v>779</v>
      </c>
      <c r="B204" s="5" t="s">
        <v>294</v>
      </c>
      <c r="C204" s="5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16" t="s">
        <v>780</v>
      </c>
      <c r="B205" s="5" t="s">
        <v>294</v>
      </c>
      <c r="C205" s="5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16" t="s">
        <v>781</v>
      </c>
      <c r="B206" s="5" t="s">
        <v>294</v>
      </c>
      <c r="C206" s="5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16" t="s">
        <v>782</v>
      </c>
      <c r="B207" s="5" t="s">
        <v>294</v>
      </c>
      <c r="C207" s="5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16" t="s">
        <v>783</v>
      </c>
      <c r="B208" s="5" t="s">
        <v>294</v>
      </c>
      <c r="C208" s="5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16" t="s">
        <v>784</v>
      </c>
      <c r="B209" s="5" t="s">
        <v>294</v>
      </c>
      <c r="C209" s="5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16" t="s">
        <v>785</v>
      </c>
      <c r="B210" s="5" t="s">
        <v>294</v>
      </c>
      <c r="C210" s="5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16" t="s">
        <v>786</v>
      </c>
      <c r="B211" s="5" t="s">
        <v>294</v>
      </c>
      <c r="C211" s="5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16" t="s">
        <v>787</v>
      </c>
      <c r="B212" s="5" t="s">
        <v>294</v>
      </c>
      <c r="C212" s="5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14" t="s">
        <v>594</v>
      </c>
      <c r="B213" s="9" t="s">
        <v>294</v>
      </c>
      <c r="C213" s="5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16" t="s">
        <v>778</v>
      </c>
      <c r="B214" s="5" t="s">
        <v>295</v>
      </c>
      <c r="C214" s="5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16" t="s">
        <v>779</v>
      </c>
      <c r="B215" s="5" t="s">
        <v>295</v>
      </c>
      <c r="C215" s="5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16" t="s">
        <v>780</v>
      </c>
      <c r="B216" s="5" t="s">
        <v>295</v>
      </c>
      <c r="C216" s="5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16" t="s">
        <v>781</v>
      </c>
      <c r="B217" s="5" t="s">
        <v>295</v>
      </c>
      <c r="C217" s="5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16" t="s">
        <v>782</v>
      </c>
      <c r="B218" s="5" t="s">
        <v>295</v>
      </c>
      <c r="C218" s="5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16" t="s">
        <v>783</v>
      </c>
      <c r="B219" s="5" t="s">
        <v>295</v>
      </c>
      <c r="C219" s="5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16" t="s">
        <v>784</v>
      </c>
      <c r="B220" s="5" t="s">
        <v>295</v>
      </c>
      <c r="C220" s="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16" t="s">
        <v>785</v>
      </c>
      <c r="B221" s="5" t="s">
        <v>295</v>
      </c>
      <c r="C221" s="5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16" t="s">
        <v>786</v>
      </c>
      <c r="B222" s="5" t="s">
        <v>295</v>
      </c>
      <c r="C222" s="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16" t="s">
        <v>787</v>
      </c>
      <c r="B223" s="5" t="s">
        <v>295</v>
      </c>
      <c r="C223" s="5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14" t="s">
        <v>593</v>
      </c>
      <c r="B224" s="9" t="s">
        <v>295</v>
      </c>
      <c r="C224" s="5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16" t="s">
        <v>778</v>
      </c>
      <c r="B225" s="5" t="s">
        <v>296</v>
      </c>
      <c r="C225" s="5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16" t="s">
        <v>779</v>
      </c>
      <c r="B226" s="5" t="s">
        <v>296</v>
      </c>
      <c r="C226" s="5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16" t="s">
        <v>780</v>
      </c>
      <c r="B227" s="5" t="s">
        <v>296</v>
      </c>
      <c r="C227" s="5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16" t="s">
        <v>781</v>
      </c>
      <c r="B228" s="5" t="s">
        <v>296</v>
      </c>
      <c r="C228" s="5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16" t="s">
        <v>782</v>
      </c>
      <c r="B229" s="5" t="s">
        <v>296</v>
      </c>
      <c r="C229" s="5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16" t="s">
        <v>783</v>
      </c>
      <c r="B230" s="5" t="s">
        <v>296</v>
      </c>
      <c r="C230" s="5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16" t="s">
        <v>784</v>
      </c>
      <c r="B231" s="5" t="s">
        <v>296</v>
      </c>
      <c r="C231" s="5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16" t="s">
        <v>785</v>
      </c>
      <c r="B232" s="5" t="s">
        <v>296</v>
      </c>
      <c r="C232" s="5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16" t="s">
        <v>786</v>
      </c>
      <c r="B233" s="5" t="s">
        <v>296</v>
      </c>
      <c r="C233" s="5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16" t="s">
        <v>787</v>
      </c>
      <c r="B234" s="5" t="s">
        <v>296</v>
      </c>
      <c r="C234" s="5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14" t="s">
        <v>592</v>
      </c>
      <c r="B235" s="9" t="s">
        <v>296</v>
      </c>
      <c r="C235" s="5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14" t="s">
        <v>591</v>
      </c>
      <c r="B236" s="9" t="s">
        <v>297</v>
      </c>
      <c r="C236" s="5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24" t="s">
        <v>259</v>
      </c>
      <c r="B237" s="7" t="s">
        <v>297</v>
      </c>
      <c r="C237" s="5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16" t="s">
        <v>788</v>
      </c>
      <c r="B238" s="4" t="s">
        <v>298</v>
      </c>
      <c r="C238" s="4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16" t="s">
        <v>789</v>
      </c>
      <c r="B239" s="5" t="s">
        <v>298</v>
      </c>
      <c r="C239" s="5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16" t="s">
        <v>790</v>
      </c>
      <c r="B240" s="4" t="s">
        <v>298</v>
      </c>
      <c r="C240" s="4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4" t="s">
        <v>791</v>
      </c>
      <c r="B241" s="5" t="s">
        <v>298</v>
      </c>
      <c r="C241" s="5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4" t="s">
        <v>792</v>
      </c>
      <c r="B242" s="4" t="s">
        <v>298</v>
      </c>
      <c r="C242" s="4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4" t="s">
        <v>793</v>
      </c>
      <c r="B243" s="5" t="s">
        <v>298</v>
      </c>
      <c r="C243" s="5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16" t="s">
        <v>794</v>
      </c>
      <c r="B244" s="4" t="s">
        <v>298</v>
      </c>
      <c r="C244" s="4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16" t="s">
        <v>798</v>
      </c>
      <c r="B245" s="5" t="s">
        <v>298</v>
      </c>
      <c r="C245" s="5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16" t="s">
        <v>796</v>
      </c>
      <c r="B246" s="4" t="s">
        <v>298</v>
      </c>
      <c r="C246" s="4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16" t="s">
        <v>797</v>
      </c>
      <c r="B247" s="5" t="s">
        <v>298</v>
      </c>
      <c r="C247" s="5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14" t="s">
        <v>590</v>
      </c>
      <c r="B248" s="9" t="s">
        <v>298</v>
      </c>
      <c r="C248" s="5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14" t="s">
        <v>299</v>
      </c>
      <c r="B249" s="9" t="s">
        <v>300</v>
      </c>
      <c r="C249" s="5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16" t="s">
        <v>788</v>
      </c>
      <c r="B250" s="4" t="s">
        <v>301</v>
      </c>
      <c r="C250" s="4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16" t="s">
        <v>789</v>
      </c>
      <c r="B251" s="4" t="s">
        <v>301</v>
      </c>
      <c r="C251" s="4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16" t="s">
        <v>790</v>
      </c>
      <c r="B252" s="4" t="s">
        <v>301</v>
      </c>
      <c r="C252" s="4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4" t="s">
        <v>791</v>
      </c>
      <c r="B253" s="4" t="s">
        <v>301</v>
      </c>
      <c r="C253" s="4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4" t="s">
        <v>792</v>
      </c>
      <c r="B254" s="4" t="s">
        <v>301</v>
      </c>
      <c r="C254" s="4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4" t="s">
        <v>793</v>
      </c>
      <c r="B255" s="4" t="s">
        <v>301</v>
      </c>
      <c r="C255" s="4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16" t="s">
        <v>794</v>
      </c>
      <c r="B256" s="4" t="s">
        <v>301</v>
      </c>
      <c r="C256" s="4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16" t="s">
        <v>798</v>
      </c>
      <c r="B257" s="4" t="s">
        <v>301</v>
      </c>
      <c r="C257" s="4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16" t="s">
        <v>796</v>
      </c>
      <c r="B258" s="4" t="s">
        <v>301</v>
      </c>
      <c r="C258" s="4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16" t="s">
        <v>797</v>
      </c>
      <c r="B259" s="4" t="s">
        <v>301</v>
      </c>
      <c r="C259" s="4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19" t="s">
        <v>66</v>
      </c>
      <c r="B260" s="9" t="s">
        <v>301</v>
      </c>
      <c r="C260" s="4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>
      <c r="A261" s="22" t="s">
        <v>588</v>
      </c>
      <c r="B261" s="11" t="s">
        <v>302</v>
      </c>
      <c r="C261" s="9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>
      <c r="A262" s="26" t="s">
        <v>589</v>
      </c>
      <c r="B262" s="27" t="s">
        <v>303</v>
      </c>
      <c r="C262" s="8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15" t="s">
        <v>597</v>
      </c>
      <c r="B263" s="4" t="s">
        <v>304</v>
      </c>
      <c r="C263" s="4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24" t="s">
        <v>305</v>
      </c>
      <c r="B264" s="24" t="s">
        <v>304</v>
      </c>
      <c r="C264" s="4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24" t="s">
        <v>306</v>
      </c>
      <c r="B265" s="24" t="s">
        <v>304</v>
      </c>
      <c r="C265" s="4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15" t="s">
        <v>307</v>
      </c>
      <c r="B266" s="4" t="s">
        <v>308</v>
      </c>
      <c r="C266" s="4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15" t="s">
        <v>596</v>
      </c>
      <c r="B267" s="4" t="s">
        <v>309</v>
      </c>
      <c r="C267" s="4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24" t="s">
        <v>305</v>
      </c>
      <c r="B268" s="24" t="s">
        <v>309</v>
      </c>
      <c r="C268" s="4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24" t="s">
        <v>306</v>
      </c>
      <c r="B269" s="24" t="s">
        <v>310</v>
      </c>
      <c r="C269" s="4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14" t="s">
        <v>595</v>
      </c>
      <c r="B270" s="8" t="s">
        <v>311</v>
      </c>
      <c r="C270" s="8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28" t="s">
        <v>600</v>
      </c>
      <c r="B271" s="4" t="s">
        <v>312</v>
      </c>
      <c r="C271" s="4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24" t="s">
        <v>313</v>
      </c>
      <c r="B272" s="24" t="s">
        <v>312</v>
      </c>
      <c r="C272" s="4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24" t="s">
        <v>314</v>
      </c>
      <c r="B273" s="24" t="s">
        <v>312</v>
      </c>
      <c r="C273" s="4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28" t="s">
        <v>601</v>
      </c>
      <c r="B274" s="4" t="s">
        <v>315</v>
      </c>
      <c r="C274" s="4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24" t="s">
        <v>306</v>
      </c>
      <c r="B275" s="24" t="s">
        <v>315</v>
      </c>
      <c r="C275" s="4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16" t="s">
        <v>316</v>
      </c>
      <c r="B276" s="4" t="s">
        <v>317</v>
      </c>
      <c r="C276" s="4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16" t="s">
        <v>602</v>
      </c>
      <c r="B277" s="4" t="s">
        <v>318</v>
      </c>
      <c r="C277" s="4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24" t="s">
        <v>314</v>
      </c>
      <c r="B278" s="24" t="s">
        <v>318</v>
      </c>
      <c r="C278" s="4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24" t="s">
        <v>306</v>
      </c>
      <c r="B279" s="24" t="s">
        <v>318</v>
      </c>
      <c r="C279" s="4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29" t="s">
        <v>598</v>
      </c>
      <c r="B280" s="8" t="s">
        <v>319</v>
      </c>
      <c r="C280" s="8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28" t="s">
        <v>320</v>
      </c>
      <c r="B281" s="4" t="s">
        <v>321</v>
      </c>
      <c r="C281" s="4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28" t="s">
        <v>322</v>
      </c>
      <c r="B282" s="4" t="s">
        <v>323</v>
      </c>
      <c r="C282" s="4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29" t="s">
        <v>324</v>
      </c>
      <c r="B283" s="8" t="s">
        <v>325</v>
      </c>
      <c r="C283" s="4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28" t="s">
        <v>326</v>
      </c>
      <c r="B284" s="4" t="s">
        <v>327</v>
      </c>
      <c r="C284" s="4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28" t="s">
        <v>328</v>
      </c>
      <c r="B285" s="4" t="s">
        <v>329</v>
      </c>
      <c r="C285" s="4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28" t="s">
        <v>330</v>
      </c>
      <c r="B286" s="4" t="s">
        <v>331</v>
      </c>
      <c r="C286" s="4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57" t="s">
        <v>599</v>
      </c>
      <c r="B287" s="58" t="s">
        <v>332</v>
      </c>
      <c r="C287" s="8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28" t="s">
        <v>333</v>
      </c>
      <c r="B288" s="4" t="s">
        <v>334</v>
      </c>
      <c r="C288" s="4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15" t="s">
        <v>335</v>
      </c>
      <c r="B289" s="4" t="s">
        <v>336</v>
      </c>
      <c r="C289" s="4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28" t="s">
        <v>603</v>
      </c>
      <c r="B290" s="4" t="s">
        <v>337</v>
      </c>
      <c r="C290" s="4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24" t="s">
        <v>306</v>
      </c>
      <c r="B291" s="24" t="s">
        <v>337</v>
      </c>
      <c r="C291" s="4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28" t="s">
        <v>604</v>
      </c>
      <c r="B292" s="4" t="s">
        <v>338</v>
      </c>
      <c r="C292" s="4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24" t="s">
        <v>339</v>
      </c>
      <c r="B293" s="24" t="s">
        <v>338</v>
      </c>
      <c r="C293" s="4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24" t="s">
        <v>340</v>
      </c>
      <c r="B294" s="24" t="s">
        <v>338</v>
      </c>
      <c r="C294" s="4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24" t="s">
        <v>341</v>
      </c>
      <c r="B295" s="24" t="s">
        <v>338</v>
      </c>
      <c r="C295" s="4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24" t="s">
        <v>306</v>
      </c>
      <c r="B296" s="24" t="s">
        <v>338</v>
      </c>
      <c r="C296" s="4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57" t="s">
        <v>605</v>
      </c>
      <c r="B297" s="58" t="s">
        <v>342</v>
      </c>
      <c r="C297" s="8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59" t="s">
        <v>343</v>
      </c>
      <c r="B298" s="58" t="s">
        <v>344</v>
      </c>
      <c r="C298" s="4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56" t="s">
        <v>606</v>
      </c>
      <c r="B299" s="50" t="s">
        <v>345</v>
      </c>
      <c r="C299" s="8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54" t="s">
        <v>677</v>
      </c>
      <c r="B300" s="55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74" t="s">
        <v>98</v>
      </c>
      <c r="B1" s="382"/>
      <c r="C1" s="382"/>
      <c r="D1" s="382"/>
      <c r="E1" s="382"/>
      <c r="F1" s="376"/>
    </row>
    <row r="2" spans="1:8" ht="24" customHeight="1">
      <c r="A2" s="393" t="s">
        <v>742</v>
      </c>
      <c r="B2" s="375"/>
      <c r="C2" s="375"/>
      <c r="D2" s="375"/>
      <c r="E2" s="375"/>
      <c r="F2" s="376"/>
      <c r="H2" s="115"/>
    </row>
    <row r="3" ht="18">
      <c r="A3" s="61"/>
    </row>
    <row r="4" ht="15">
      <c r="A4" s="3" t="s">
        <v>4</v>
      </c>
    </row>
    <row r="5" spans="1:6" ht="30">
      <c r="A5" s="1" t="s">
        <v>155</v>
      </c>
      <c r="B5" s="2" t="s">
        <v>72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 customHeight="1">
      <c r="A6" s="40" t="s">
        <v>346</v>
      </c>
      <c r="B6" s="5" t="s">
        <v>347</v>
      </c>
      <c r="C6" s="36"/>
      <c r="D6" s="36"/>
      <c r="E6" s="36"/>
      <c r="F6" s="36"/>
    </row>
    <row r="7" spans="1:6" ht="15" customHeight="1">
      <c r="A7" s="4" t="s">
        <v>348</v>
      </c>
      <c r="B7" s="5" t="s">
        <v>349</v>
      </c>
      <c r="C7" s="36"/>
      <c r="D7" s="36"/>
      <c r="E7" s="36"/>
      <c r="F7" s="36"/>
    </row>
    <row r="8" spans="1:6" ht="15" customHeight="1">
      <c r="A8" s="4" t="s">
        <v>350</v>
      </c>
      <c r="B8" s="5" t="s">
        <v>351</v>
      </c>
      <c r="C8" s="36"/>
      <c r="D8" s="36"/>
      <c r="E8" s="36"/>
      <c r="F8" s="36"/>
    </row>
    <row r="9" spans="1:6" ht="15" customHeight="1">
      <c r="A9" s="4" t="s">
        <v>352</v>
      </c>
      <c r="B9" s="5" t="s">
        <v>353</v>
      </c>
      <c r="C9" s="36"/>
      <c r="D9" s="36"/>
      <c r="E9" s="36"/>
      <c r="F9" s="36"/>
    </row>
    <row r="10" spans="1:6" ht="15" customHeight="1">
      <c r="A10" s="4" t="s">
        <v>354</v>
      </c>
      <c r="B10" s="5" t="s">
        <v>355</v>
      </c>
      <c r="C10" s="36"/>
      <c r="D10" s="36"/>
      <c r="E10" s="36"/>
      <c r="F10" s="36"/>
    </row>
    <row r="11" spans="1:6" ht="15" customHeight="1">
      <c r="A11" s="4" t="s">
        <v>356</v>
      </c>
      <c r="B11" s="5" t="s">
        <v>357</v>
      </c>
      <c r="C11" s="36"/>
      <c r="D11" s="36"/>
      <c r="E11" s="36"/>
      <c r="F11" s="36"/>
    </row>
    <row r="12" spans="1:6" ht="15" customHeight="1">
      <c r="A12" s="8" t="s">
        <v>680</v>
      </c>
      <c r="B12" s="9" t="s">
        <v>358</v>
      </c>
      <c r="C12" s="36"/>
      <c r="D12" s="36"/>
      <c r="E12" s="36"/>
      <c r="F12" s="36"/>
    </row>
    <row r="13" spans="1:6" ht="15" customHeight="1">
      <c r="A13" s="4" t="s">
        <v>359</v>
      </c>
      <c r="B13" s="5" t="s">
        <v>360</v>
      </c>
      <c r="C13" s="36"/>
      <c r="D13" s="36"/>
      <c r="E13" s="36"/>
      <c r="F13" s="36"/>
    </row>
    <row r="14" spans="1:6" ht="15" customHeight="1">
      <c r="A14" s="4" t="s">
        <v>361</v>
      </c>
      <c r="B14" s="5" t="s">
        <v>362</v>
      </c>
      <c r="C14" s="36"/>
      <c r="D14" s="36"/>
      <c r="E14" s="36"/>
      <c r="F14" s="36"/>
    </row>
    <row r="15" spans="1:6" ht="15" customHeight="1">
      <c r="A15" s="4" t="s">
        <v>641</v>
      </c>
      <c r="B15" s="5" t="s">
        <v>363</v>
      </c>
      <c r="C15" s="36"/>
      <c r="D15" s="36"/>
      <c r="E15" s="36"/>
      <c r="F15" s="36"/>
    </row>
    <row r="16" spans="1:6" ht="15" customHeight="1">
      <c r="A16" s="4" t="s">
        <v>642</v>
      </c>
      <c r="B16" s="5" t="s">
        <v>364</v>
      </c>
      <c r="C16" s="36"/>
      <c r="D16" s="36"/>
      <c r="E16" s="36"/>
      <c r="F16" s="36"/>
    </row>
    <row r="17" spans="1:6" ht="15" customHeight="1">
      <c r="A17" s="4" t="s">
        <v>643</v>
      </c>
      <c r="B17" s="5" t="s">
        <v>365</v>
      </c>
      <c r="C17" s="36"/>
      <c r="D17" s="36"/>
      <c r="E17" s="36"/>
      <c r="F17" s="36"/>
    </row>
    <row r="18" spans="1:6" ht="15" customHeight="1">
      <c r="A18" s="48" t="s">
        <v>681</v>
      </c>
      <c r="B18" s="63" t="s">
        <v>366</v>
      </c>
      <c r="C18" s="36"/>
      <c r="D18" s="36"/>
      <c r="E18" s="36"/>
      <c r="F18" s="36"/>
    </row>
    <row r="19" spans="1:6" ht="15" customHeight="1">
      <c r="A19" s="4" t="s">
        <v>647</v>
      </c>
      <c r="B19" s="5" t="s">
        <v>375</v>
      </c>
      <c r="C19" s="36"/>
      <c r="D19" s="36"/>
      <c r="E19" s="36"/>
      <c r="F19" s="36"/>
    </row>
    <row r="20" spans="1:6" ht="15" customHeight="1">
      <c r="A20" s="4" t="s">
        <v>648</v>
      </c>
      <c r="B20" s="5" t="s">
        <v>379</v>
      </c>
      <c r="C20" s="36"/>
      <c r="D20" s="36"/>
      <c r="E20" s="36"/>
      <c r="F20" s="36"/>
    </row>
    <row r="21" spans="1:6" ht="15" customHeight="1">
      <c r="A21" s="8" t="s">
        <v>683</v>
      </c>
      <c r="B21" s="9" t="s">
        <v>380</v>
      </c>
      <c r="C21" s="36"/>
      <c r="D21" s="36"/>
      <c r="E21" s="36"/>
      <c r="F21" s="36"/>
    </row>
    <row r="22" spans="1:6" ht="15" customHeight="1">
      <c r="A22" s="4" t="s">
        <v>649</v>
      </c>
      <c r="B22" s="5" t="s">
        <v>381</v>
      </c>
      <c r="C22" s="36"/>
      <c r="D22" s="36"/>
      <c r="E22" s="36"/>
      <c r="F22" s="36"/>
    </row>
    <row r="23" spans="1:6" ht="15" customHeight="1">
      <c r="A23" s="4" t="s">
        <v>650</v>
      </c>
      <c r="B23" s="5" t="s">
        <v>382</v>
      </c>
      <c r="C23" s="36"/>
      <c r="D23" s="36"/>
      <c r="E23" s="36"/>
      <c r="F23" s="36"/>
    </row>
    <row r="24" spans="1:6" ht="15" customHeight="1">
      <c r="A24" s="4" t="s">
        <v>651</v>
      </c>
      <c r="B24" s="5" t="s">
        <v>383</v>
      </c>
      <c r="C24" s="36"/>
      <c r="D24" s="36"/>
      <c r="E24" s="36"/>
      <c r="F24" s="36"/>
    </row>
    <row r="25" spans="1:6" ht="15" customHeight="1">
      <c r="A25" s="4" t="s">
        <v>652</v>
      </c>
      <c r="B25" s="5" t="s">
        <v>384</v>
      </c>
      <c r="C25" s="36"/>
      <c r="D25" s="36"/>
      <c r="E25" s="36"/>
      <c r="F25" s="36"/>
    </row>
    <row r="26" spans="1:6" ht="15" customHeight="1">
      <c r="A26" s="4" t="s">
        <v>653</v>
      </c>
      <c r="B26" s="5" t="s">
        <v>387</v>
      </c>
      <c r="C26" s="36"/>
      <c r="D26" s="36"/>
      <c r="E26" s="36"/>
      <c r="F26" s="36"/>
    </row>
    <row r="27" spans="1:6" ht="15" customHeight="1">
      <c r="A27" s="4" t="s">
        <v>388</v>
      </c>
      <c r="B27" s="5" t="s">
        <v>389</v>
      </c>
      <c r="C27" s="36"/>
      <c r="D27" s="36"/>
      <c r="E27" s="36"/>
      <c r="F27" s="36"/>
    </row>
    <row r="28" spans="1:6" ht="15" customHeight="1">
      <c r="A28" s="4" t="s">
        <v>654</v>
      </c>
      <c r="B28" s="5" t="s">
        <v>390</v>
      </c>
      <c r="C28" s="36"/>
      <c r="D28" s="36"/>
      <c r="E28" s="36"/>
      <c r="F28" s="36"/>
    </row>
    <row r="29" spans="1:6" ht="15" customHeight="1">
      <c r="A29" s="4" t="s">
        <v>655</v>
      </c>
      <c r="B29" s="5" t="s">
        <v>395</v>
      </c>
      <c r="C29" s="36"/>
      <c r="D29" s="36"/>
      <c r="E29" s="36"/>
      <c r="F29" s="36"/>
    </row>
    <row r="30" spans="1:6" ht="15" customHeight="1">
      <c r="A30" s="8" t="s">
        <v>684</v>
      </c>
      <c r="B30" s="9" t="s">
        <v>411</v>
      </c>
      <c r="C30" s="36"/>
      <c r="D30" s="36"/>
      <c r="E30" s="36"/>
      <c r="F30" s="36"/>
    </row>
    <row r="31" spans="1:6" ht="15" customHeight="1">
      <c r="A31" s="4" t="s">
        <v>656</v>
      </c>
      <c r="B31" s="5" t="s">
        <v>412</v>
      </c>
      <c r="C31" s="36"/>
      <c r="D31" s="36"/>
      <c r="E31" s="36"/>
      <c r="F31" s="36"/>
    </row>
    <row r="32" spans="1:6" ht="15" customHeight="1">
      <c r="A32" s="48" t="s">
        <v>685</v>
      </c>
      <c r="B32" s="63" t="s">
        <v>413</v>
      </c>
      <c r="C32" s="36"/>
      <c r="D32" s="36"/>
      <c r="E32" s="36"/>
      <c r="F32" s="36"/>
    </row>
    <row r="33" spans="1:6" ht="15" customHeight="1">
      <c r="A33" s="16" t="s">
        <v>414</v>
      </c>
      <c r="B33" s="5" t="s">
        <v>415</v>
      </c>
      <c r="C33" s="36"/>
      <c r="D33" s="36"/>
      <c r="E33" s="36"/>
      <c r="F33" s="36"/>
    </row>
    <row r="34" spans="1:6" ht="15" customHeight="1">
      <c r="A34" s="16" t="s">
        <v>657</v>
      </c>
      <c r="B34" s="5" t="s">
        <v>416</v>
      </c>
      <c r="C34" s="36"/>
      <c r="D34" s="36"/>
      <c r="E34" s="36"/>
      <c r="F34" s="36"/>
    </row>
    <row r="35" spans="1:6" ht="15" customHeight="1">
      <c r="A35" s="16" t="s">
        <v>658</v>
      </c>
      <c r="B35" s="5" t="s">
        <v>419</v>
      </c>
      <c r="C35" s="36"/>
      <c r="D35" s="36"/>
      <c r="E35" s="36"/>
      <c r="F35" s="36"/>
    </row>
    <row r="36" spans="1:6" ht="15" customHeight="1">
      <c r="A36" s="16" t="s">
        <v>659</v>
      </c>
      <c r="B36" s="5" t="s">
        <v>420</v>
      </c>
      <c r="C36" s="36"/>
      <c r="D36" s="36"/>
      <c r="E36" s="36"/>
      <c r="F36" s="36"/>
    </row>
    <row r="37" spans="1:6" ht="15" customHeight="1">
      <c r="A37" s="16" t="s">
        <v>427</v>
      </c>
      <c r="B37" s="5" t="s">
        <v>428</v>
      </c>
      <c r="C37" s="36"/>
      <c r="D37" s="36"/>
      <c r="E37" s="36"/>
      <c r="F37" s="36"/>
    </row>
    <row r="38" spans="1:6" ht="15" customHeight="1">
      <c r="A38" s="16" t="s">
        <v>429</v>
      </c>
      <c r="B38" s="5" t="s">
        <v>430</v>
      </c>
      <c r="C38" s="36"/>
      <c r="D38" s="36"/>
      <c r="E38" s="36"/>
      <c r="F38" s="36"/>
    </row>
    <row r="39" spans="1:6" ht="15" customHeight="1">
      <c r="A39" s="16" t="s">
        <v>431</v>
      </c>
      <c r="B39" s="5" t="s">
        <v>432</v>
      </c>
      <c r="C39" s="36"/>
      <c r="D39" s="36"/>
      <c r="E39" s="36"/>
      <c r="F39" s="36"/>
    </row>
    <row r="40" spans="1:6" ht="15" customHeight="1">
      <c r="A40" s="16" t="s">
        <v>660</v>
      </c>
      <c r="B40" s="5" t="s">
        <v>433</v>
      </c>
      <c r="C40" s="36"/>
      <c r="D40" s="36"/>
      <c r="E40" s="36"/>
      <c r="F40" s="36"/>
    </row>
    <row r="41" spans="1:6" ht="15" customHeight="1">
      <c r="A41" s="16" t="s">
        <v>661</v>
      </c>
      <c r="B41" s="5" t="s">
        <v>435</v>
      </c>
      <c r="C41" s="36"/>
      <c r="D41" s="36"/>
      <c r="E41" s="36"/>
      <c r="F41" s="36"/>
    </row>
    <row r="42" spans="1:6" ht="15" customHeight="1">
      <c r="A42" s="16" t="s">
        <v>662</v>
      </c>
      <c r="B42" s="5" t="s">
        <v>440</v>
      </c>
      <c r="C42" s="36"/>
      <c r="D42" s="36"/>
      <c r="E42" s="36"/>
      <c r="F42" s="36"/>
    </row>
    <row r="43" spans="1:6" ht="15" customHeight="1">
      <c r="A43" s="62" t="s">
        <v>686</v>
      </c>
      <c r="B43" s="63" t="s">
        <v>444</v>
      </c>
      <c r="C43" s="36"/>
      <c r="D43" s="36"/>
      <c r="E43" s="36"/>
      <c r="F43" s="36"/>
    </row>
    <row r="44" spans="1:6" ht="15" customHeight="1">
      <c r="A44" s="16" t="s">
        <v>456</v>
      </c>
      <c r="B44" s="5" t="s">
        <v>457</v>
      </c>
      <c r="C44" s="36"/>
      <c r="D44" s="36"/>
      <c r="E44" s="36"/>
      <c r="F44" s="36"/>
    </row>
    <row r="45" spans="1:6" ht="15" customHeight="1">
      <c r="A45" s="4" t="s">
        <v>666</v>
      </c>
      <c r="B45" s="5" t="s">
        <v>458</v>
      </c>
      <c r="C45" s="36"/>
      <c r="D45" s="36"/>
      <c r="E45" s="36"/>
      <c r="F45" s="36"/>
    </row>
    <row r="46" spans="1:6" ht="15" customHeight="1">
      <c r="A46" s="16" t="s">
        <v>667</v>
      </c>
      <c r="B46" s="5" t="s">
        <v>459</v>
      </c>
      <c r="C46" s="36"/>
      <c r="D46" s="36"/>
      <c r="E46" s="36"/>
      <c r="F46" s="36"/>
    </row>
    <row r="47" spans="1:6" ht="15" customHeight="1">
      <c r="A47" s="48" t="s">
        <v>688</v>
      </c>
      <c r="B47" s="63" t="s">
        <v>460</v>
      </c>
      <c r="C47" s="36"/>
      <c r="D47" s="36"/>
      <c r="E47" s="36"/>
      <c r="F47" s="36"/>
    </row>
    <row r="48" spans="1:6" ht="15" customHeight="1">
      <c r="A48" s="77" t="s">
        <v>775</v>
      </c>
      <c r="B48" s="82"/>
      <c r="C48" s="36"/>
      <c r="D48" s="36"/>
      <c r="E48" s="36"/>
      <c r="F48" s="36"/>
    </row>
    <row r="49" spans="1:6" ht="15" customHeight="1">
      <c r="A49" s="4" t="s">
        <v>367</v>
      </c>
      <c r="B49" s="5" t="s">
        <v>368</v>
      </c>
      <c r="C49" s="36"/>
      <c r="D49" s="36"/>
      <c r="E49" s="36"/>
      <c r="F49" s="36"/>
    </row>
    <row r="50" spans="1:6" ht="15" customHeight="1">
      <c r="A50" s="4" t="s">
        <v>369</v>
      </c>
      <c r="B50" s="5" t="s">
        <v>370</v>
      </c>
      <c r="C50" s="36"/>
      <c r="D50" s="36"/>
      <c r="E50" s="36"/>
      <c r="F50" s="36"/>
    </row>
    <row r="51" spans="1:6" ht="15" customHeight="1">
      <c r="A51" s="4" t="s">
        <v>644</v>
      </c>
      <c r="B51" s="5" t="s">
        <v>371</v>
      </c>
      <c r="C51" s="36"/>
      <c r="D51" s="36"/>
      <c r="E51" s="36"/>
      <c r="F51" s="36"/>
    </row>
    <row r="52" spans="1:6" ht="15" customHeight="1">
      <c r="A52" s="4" t="s">
        <v>645</v>
      </c>
      <c r="B52" s="5" t="s">
        <v>372</v>
      </c>
      <c r="C52" s="36"/>
      <c r="D52" s="36"/>
      <c r="E52" s="36"/>
      <c r="F52" s="36"/>
    </row>
    <row r="53" spans="1:6" ht="15" customHeight="1">
      <c r="A53" s="4" t="s">
        <v>646</v>
      </c>
      <c r="B53" s="5" t="s">
        <v>373</v>
      </c>
      <c r="C53" s="36"/>
      <c r="D53" s="36"/>
      <c r="E53" s="36"/>
      <c r="F53" s="36"/>
    </row>
    <row r="54" spans="1:6" ht="15" customHeight="1">
      <c r="A54" s="48" t="s">
        <v>682</v>
      </c>
      <c r="B54" s="63" t="s">
        <v>374</v>
      </c>
      <c r="C54" s="36"/>
      <c r="D54" s="36"/>
      <c r="E54" s="36"/>
      <c r="F54" s="36"/>
    </row>
    <row r="55" spans="1:6" ht="15" customHeight="1">
      <c r="A55" s="16" t="s">
        <v>663</v>
      </c>
      <c r="B55" s="5" t="s">
        <v>445</v>
      </c>
      <c r="C55" s="36"/>
      <c r="D55" s="36"/>
      <c r="E55" s="36"/>
      <c r="F55" s="36"/>
    </row>
    <row r="56" spans="1:6" ht="15" customHeight="1">
      <c r="A56" s="16" t="s">
        <v>664</v>
      </c>
      <c r="B56" s="5" t="s">
        <v>447</v>
      </c>
      <c r="C56" s="36"/>
      <c r="D56" s="36"/>
      <c r="E56" s="36"/>
      <c r="F56" s="36"/>
    </row>
    <row r="57" spans="1:6" ht="15" customHeight="1">
      <c r="A57" s="16" t="s">
        <v>449</v>
      </c>
      <c r="B57" s="5" t="s">
        <v>450</v>
      </c>
      <c r="C57" s="36"/>
      <c r="D57" s="36"/>
      <c r="E57" s="36"/>
      <c r="F57" s="36"/>
    </row>
    <row r="58" spans="1:6" ht="15" customHeight="1">
      <c r="A58" s="16" t="s">
        <v>665</v>
      </c>
      <c r="B58" s="5" t="s">
        <v>451</v>
      </c>
      <c r="C58" s="36"/>
      <c r="D58" s="36"/>
      <c r="E58" s="36"/>
      <c r="F58" s="36"/>
    </row>
    <row r="59" spans="1:6" ht="15" customHeight="1">
      <c r="A59" s="16" t="s">
        <v>453</v>
      </c>
      <c r="B59" s="5" t="s">
        <v>454</v>
      </c>
      <c r="C59" s="36"/>
      <c r="D59" s="36"/>
      <c r="E59" s="36"/>
      <c r="F59" s="36"/>
    </row>
    <row r="60" spans="1:6" ht="15" customHeight="1">
      <c r="A60" s="48" t="s">
        <v>687</v>
      </c>
      <c r="B60" s="63" t="s">
        <v>455</v>
      </c>
      <c r="C60" s="36"/>
      <c r="D60" s="36"/>
      <c r="E60" s="36"/>
      <c r="F60" s="36"/>
    </row>
    <row r="61" spans="1:6" ht="15" customHeight="1">
      <c r="A61" s="16" t="s">
        <v>461</v>
      </c>
      <c r="B61" s="5" t="s">
        <v>462</v>
      </c>
      <c r="C61" s="36"/>
      <c r="D61" s="36"/>
      <c r="E61" s="36"/>
      <c r="F61" s="36"/>
    </row>
    <row r="62" spans="1:6" ht="15" customHeight="1">
      <c r="A62" s="4" t="s">
        <v>668</v>
      </c>
      <c r="B62" s="5" t="s">
        <v>463</v>
      </c>
      <c r="C62" s="36"/>
      <c r="D62" s="36"/>
      <c r="E62" s="36"/>
      <c r="F62" s="36"/>
    </row>
    <row r="63" spans="1:6" ht="15" customHeight="1">
      <c r="A63" s="16" t="s">
        <v>669</v>
      </c>
      <c r="B63" s="5" t="s">
        <v>464</v>
      </c>
      <c r="C63" s="36"/>
      <c r="D63" s="36"/>
      <c r="E63" s="36"/>
      <c r="F63" s="36"/>
    </row>
    <row r="64" spans="1:6" ht="15" customHeight="1">
      <c r="A64" s="48" t="s">
        <v>690</v>
      </c>
      <c r="B64" s="63" t="s">
        <v>465</v>
      </c>
      <c r="C64" s="36"/>
      <c r="D64" s="36"/>
      <c r="E64" s="36"/>
      <c r="F64" s="36"/>
    </row>
    <row r="65" spans="1:6" ht="15" customHeight="1">
      <c r="A65" s="77" t="s">
        <v>774</v>
      </c>
      <c r="B65" s="82"/>
      <c r="C65" s="36"/>
      <c r="D65" s="36"/>
      <c r="E65" s="36"/>
      <c r="F65" s="36"/>
    </row>
    <row r="66" spans="1:6" ht="15.75">
      <c r="A66" s="60" t="s">
        <v>689</v>
      </c>
      <c r="B66" s="44" t="s">
        <v>466</v>
      </c>
      <c r="C66" s="36"/>
      <c r="D66" s="36"/>
      <c r="E66" s="36"/>
      <c r="F66" s="36"/>
    </row>
    <row r="67" spans="1:6" ht="15.75">
      <c r="A67" s="138" t="s">
        <v>104</v>
      </c>
      <c r="B67" s="80"/>
      <c r="C67" s="36"/>
      <c r="D67" s="36"/>
      <c r="E67" s="36"/>
      <c r="F67" s="36"/>
    </row>
    <row r="68" spans="1:6" ht="15.75">
      <c r="A68" s="138" t="s">
        <v>105</v>
      </c>
      <c r="B68" s="80"/>
      <c r="C68" s="36"/>
      <c r="D68" s="36"/>
      <c r="E68" s="36"/>
      <c r="F68" s="36"/>
    </row>
    <row r="69" spans="1:6" ht="15">
      <c r="A69" s="46" t="s">
        <v>671</v>
      </c>
      <c r="B69" s="4" t="s">
        <v>467</v>
      </c>
      <c r="C69" s="36"/>
      <c r="D69" s="36"/>
      <c r="E69" s="36"/>
      <c r="F69" s="36"/>
    </row>
    <row r="70" spans="1:6" ht="15">
      <c r="A70" s="16" t="s">
        <v>468</v>
      </c>
      <c r="B70" s="4" t="s">
        <v>469</v>
      </c>
      <c r="C70" s="36"/>
      <c r="D70" s="36"/>
      <c r="E70" s="36"/>
      <c r="F70" s="36"/>
    </row>
    <row r="71" spans="1:6" ht="15">
      <c r="A71" s="46" t="s">
        <v>672</v>
      </c>
      <c r="B71" s="4" t="s">
        <v>470</v>
      </c>
      <c r="C71" s="36"/>
      <c r="D71" s="36"/>
      <c r="E71" s="36"/>
      <c r="F71" s="36"/>
    </row>
    <row r="72" spans="1:6" ht="15">
      <c r="A72" s="19" t="s">
        <v>691</v>
      </c>
      <c r="B72" s="8" t="s">
        <v>471</v>
      </c>
      <c r="C72" s="36"/>
      <c r="D72" s="36"/>
      <c r="E72" s="36"/>
      <c r="F72" s="36"/>
    </row>
    <row r="73" spans="1:6" ht="15">
      <c r="A73" s="16" t="s">
        <v>673</v>
      </c>
      <c r="B73" s="4" t="s">
        <v>472</v>
      </c>
      <c r="C73" s="36"/>
      <c r="D73" s="36"/>
      <c r="E73" s="36"/>
      <c r="F73" s="36"/>
    </row>
    <row r="74" spans="1:6" ht="15">
      <c r="A74" s="46" t="s">
        <v>473</v>
      </c>
      <c r="B74" s="4" t="s">
        <v>474</v>
      </c>
      <c r="C74" s="36"/>
      <c r="D74" s="36"/>
      <c r="E74" s="36"/>
      <c r="F74" s="36"/>
    </row>
    <row r="75" spans="1:6" ht="15">
      <c r="A75" s="16" t="s">
        <v>674</v>
      </c>
      <c r="B75" s="4" t="s">
        <v>475</v>
      </c>
      <c r="C75" s="36"/>
      <c r="D75" s="36"/>
      <c r="E75" s="36"/>
      <c r="F75" s="36"/>
    </row>
    <row r="76" spans="1:6" ht="15">
      <c r="A76" s="46" t="s">
        <v>476</v>
      </c>
      <c r="B76" s="4" t="s">
        <v>477</v>
      </c>
      <c r="C76" s="36"/>
      <c r="D76" s="36"/>
      <c r="E76" s="36"/>
      <c r="F76" s="36"/>
    </row>
    <row r="77" spans="1:6" ht="15">
      <c r="A77" s="17" t="s">
        <v>692</v>
      </c>
      <c r="B77" s="8" t="s">
        <v>478</v>
      </c>
      <c r="C77" s="36"/>
      <c r="D77" s="36"/>
      <c r="E77" s="36"/>
      <c r="F77" s="36"/>
    </row>
    <row r="78" spans="1:6" ht="15">
      <c r="A78" s="4" t="s">
        <v>825</v>
      </c>
      <c r="B78" s="4" t="s">
        <v>479</v>
      </c>
      <c r="C78" s="36"/>
      <c r="D78" s="36"/>
      <c r="E78" s="36"/>
      <c r="F78" s="36"/>
    </row>
    <row r="79" spans="1:6" ht="15">
      <c r="A79" s="4" t="s">
        <v>826</v>
      </c>
      <c r="B79" s="4" t="s">
        <v>479</v>
      </c>
      <c r="C79" s="36"/>
      <c r="D79" s="36"/>
      <c r="E79" s="36"/>
      <c r="F79" s="36"/>
    </row>
    <row r="80" spans="1:6" ht="15">
      <c r="A80" s="4" t="s">
        <v>823</v>
      </c>
      <c r="B80" s="4" t="s">
        <v>480</v>
      </c>
      <c r="C80" s="36"/>
      <c r="D80" s="36"/>
      <c r="E80" s="36"/>
      <c r="F80" s="36"/>
    </row>
    <row r="81" spans="1:6" ht="15">
      <c r="A81" s="4" t="s">
        <v>824</v>
      </c>
      <c r="B81" s="4" t="s">
        <v>480</v>
      </c>
      <c r="C81" s="36"/>
      <c r="D81" s="36"/>
      <c r="E81" s="36"/>
      <c r="F81" s="36"/>
    </row>
    <row r="82" spans="1:6" ht="15">
      <c r="A82" s="8" t="s">
        <v>693</v>
      </c>
      <c r="B82" s="8" t="s">
        <v>481</v>
      </c>
      <c r="C82" s="36"/>
      <c r="D82" s="36"/>
      <c r="E82" s="36"/>
      <c r="F82" s="36"/>
    </row>
    <row r="83" spans="1:6" ht="15">
      <c r="A83" s="46" t="s">
        <v>482</v>
      </c>
      <c r="B83" s="4" t="s">
        <v>483</v>
      </c>
      <c r="C83" s="36"/>
      <c r="D83" s="36"/>
      <c r="E83" s="36"/>
      <c r="F83" s="36"/>
    </row>
    <row r="84" spans="1:6" ht="15">
      <c r="A84" s="46" t="s">
        <v>484</v>
      </c>
      <c r="B84" s="4" t="s">
        <v>485</v>
      </c>
      <c r="C84" s="36"/>
      <c r="D84" s="36"/>
      <c r="E84" s="36"/>
      <c r="F84" s="36"/>
    </row>
    <row r="85" spans="1:6" ht="15">
      <c r="A85" s="46" t="s">
        <v>486</v>
      </c>
      <c r="B85" s="4" t="s">
        <v>487</v>
      </c>
      <c r="C85" s="36"/>
      <c r="D85" s="36"/>
      <c r="E85" s="36"/>
      <c r="F85" s="36"/>
    </row>
    <row r="86" spans="1:6" ht="15">
      <c r="A86" s="46" t="s">
        <v>488</v>
      </c>
      <c r="B86" s="4" t="s">
        <v>489</v>
      </c>
      <c r="C86" s="36"/>
      <c r="D86" s="36"/>
      <c r="E86" s="36"/>
      <c r="F86" s="36"/>
    </row>
    <row r="87" spans="1:6" ht="15">
      <c r="A87" s="16" t="s">
        <v>675</v>
      </c>
      <c r="B87" s="4" t="s">
        <v>490</v>
      </c>
      <c r="C87" s="36"/>
      <c r="D87" s="36"/>
      <c r="E87" s="36"/>
      <c r="F87" s="36"/>
    </row>
    <row r="88" spans="1:6" ht="15">
      <c r="A88" s="19" t="s">
        <v>694</v>
      </c>
      <c r="B88" s="8" t="s">
        <v>492</v>
      </c>
      <c r="C88" s="36"/>
      <c r="D88" s="36"/>
      <c r="E88" s="36"/>
      <c r="F88" s="36"/>
    </row>
    <row r="89" spans="1:6" ht="15">
      <c r="A89" s="16" t="s">
        <v>493</v>
      </c>
      <c r="B89" s="4" t="s">
        <v>494</v>
      </c>
      <c r="C89" s="36"/>
      <c r="D89" s="36"/>
      <c r="E89" s="36"/>
      <c r="F89" s="36"/>
    </row>
    <row r="90" spans="1:6" ht="15">
      <c r="A90" s="16" t="s">
        <v>495</v>
      </c>
      <c r="B90" s="4" t="s">
        <v>496</v>
      </c>
      <c r="C90" s="36"/>
      <c r="D90" s="36"/>
      <c r="E90" s="36"/>
      <c r="F90" s="36"/>
    </row>
    <row r="91" spans="1:6" ht="15">
      <c r="A91" s="46" t="s">
        <v>497</v>
      </c>
      <c r="B91" s="4" t="s">
        <v>498</v>
      </c>
      <c r="C91" s="36"/>
      <c r="D91" s="36"/>
      <c r="E91" s="36"/>
      <c r="F91" s="36"/>
    </row>
    <row r="92" spans="1:6" ht="15">
      <c r="A92" s="46" t="s">
        <v>676</v>
      </c>
      <c r="B92" s="4" t="s">
        <v>499</v>
      </c>
      <c r="C92" s="36"/>
      <c r="D92" s="36"/>
      <c r="E92" s="36"/>
      <c r="F92" s="36"/>
    </row>
    <row r="93" spans="1:6" ht="15">
      <c r="A93" s="17" t="s">
        <v>695</v>
      </c>
      <c r="B93" s="8" t="s">
        <v>500</v>
      </c>
      <c r="C93" s="36"/>
      <c r="D93" s="36"/>
      <c r="E93" s="36"/>
      <c r="F93" s="36"/>
    </row>
    <row r="94" spans="1:6" ht="15">
      <c r="A94" s="19" t="s">
        <v>501</v>
      </c>
      <c r="B94" s="8" t="s">
        <v>502</v>
      </c>
      <c r="C94" s="36"/>
      <c r="D94" s="36"/>
      <c r="E94" s="36"/>
      <c r="F94" s="36"/>
    </row>
    <row r="95" spans="1:6" ht="15.75">
      <c r="A95" s="49" t="s">
        <v>696</v>
      </c>
      <c r="B95" s="50" t="s">
        <v>503</v>
      </c>
      <c r="C95" s="36"/>
      <c r="D95" s="36"/>
      <c r="E95" s="36"/>
      <c r="F95" s="36"/>
    </row>
    <row r="96" spans="1:6" ht="15.75">
      <c r="A96" s="54" t="s">
        <v>678</v>
      </c>
      <c r="B96" s="55"/>
      <c r="C96" s="36"/>
      <c r="D96" s="36"/>
      <c r="E96" s="36"/>
      <c r="F96" s="36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74" t="s">
        <v>98</v>
      </c>
      <c r="B1" s="382"/>
      <c r="C1" s="382"/>
      <c r="D1" s="382"/>
      <c r="E1" s="382"/>
      <c r="F1" s="376"/>
    </row>
    <row r="2" spans="1:8" ht="24" customHeight="1">
      <c r="A2" s="393" t="s">
        <v>742</v>
      </c>
      <c r="B2" s="375"/>
      <c r="C2" s="375"/>
      <c r="D2" s="375"/>
      <c r="E2" s="375"/>
      <c r="F2" s="376"/>
      <c r="H2" s="115"/>
    </row>
    <row r="3" ht="18">
      <c r="A3" s="61"/>
    </row>
    <row r="4" ht="15">
      <c r="A4" s="3" t="s">
        <v>5</v>
      </c>
    </row>
    <row r="5" spans="1:6" ht="30">
      <c r="A5" s="1" t="s">
        <v>155</v>
      </c>
      <c r="B5" s="2" t="s">
        <v>72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 customHeight="1">
      <c r="A6" s="40" t="s">
        <v>346</v>
      </c>
      <c r="B6" s="5" t="s">
        <v>347</v>
      </c>
      <c r="C6" s="36"/>
      <c r="D6" s="36"/>
      <c r="E6" s="36"/>
      <c r="F6" s="36"/>
    </row>
    <row r="7" spans="1:6" ht="15" customHeight="1">
      <c r="A7" s="4" t="s">
        <v>348</v>
      </c>
      <c r="B7" s="5" t="s">
        <v>349</v>
      </c>
      <c r="C7" s="36"/>
      <c r="D7" s="36"/>
      <c r="E7" s="36"/>
      <c r="F7" s="36"/>
    </row>
    <row r="8" spans="1:6" ht="15" customHeight="1">
      <c r="A8" s="4" t="s">
        <v>350</v>
      </c>
      <c r="B8" s="5" t="s">
        <v>351</v>
      </c>
      <c r="C8" s="36"/>
      <c r="D8" s="36"/>
      <c r="E8" s="36"/>
      <c r="F8" s="36"/>
    </row>
    <row r="9" spans="1:6" ht="15" customHeight="1">
      <c r="A9" s="4" t="s">
        <v>352</v>
      </c>
      <c r="B9" s="5" t="s">
        <v>353</v>
      </c>
      <c r="C9" s="36"/>
      <c r="D9" s="36"/>
      <c r="E9" s="36"/>
      <c r="F9" s="36"/>
    </row>
    <row r="10" spans="1:6" ht="15" customHeight="1">
      <c r="A10" s="4" t="s">
        <v>354</v>
      </c>
      <c r="B10" s="5" t="s">
        <v>355</v>
      </c>
      <c r="C10" s="36"/>
      <c r="D10" s="36"/>
      <c r="E10" s="36"/>
      <c r="F10" s="36"/>
    </row>
    <row r="11" spans="1:6" ht="15" customHeight="1">
      <c r="A11" s="4" t="s">
        <v>356</v>
      </c>
      <c r="B11" s="5" t="s">
        <v>357</v>
      </c>
      <c r="C11" s="36"/>
      <c r="D11" s="36"/>
      <c r="E11" s="36"/>
      <c r="F11" s="36"/>
    </row>
    <row r="12" spans="1:6" ht="15" customHeight="1">
      <c r="A12" s="8" t="s">
        <v>680</v>
      </c>
      <c r="B12" s="9" t="s">
        <v>358</v>
      </c>
      <c r="C12" s="36"/>
      <c r="D12" s="36"/>
      <c r="E12" s="36"/>
      <c r="F12" s="36"/>
    </row>
    <row r="13" spans="1:6" ht="15" customHeight="1">
      <c r="A13" s="4" t="s">
        <v>359</v>
      </c>
      <c r="B13" s="5" t="s">
        <v>360</v>
      </c>
      <c r="C13" s="36"/>
      <c r="D13" s="36"/>
      <c r="E13" s="36"/>
      <c r="F13" s="36"/>
    </row>
    <row r="14" spans="1:6" ht="15" customHeight="1">
      <c r="A14" s="4" t="s">
        <v>361</v>
      </c>
      <c r="B14" s="5" t="s">
        <v>362</v>
      </c>
      <c r="C14" s="36"/>
      <c r="D14" s="36"/>
      <c r="E14" s="36"/>
      <c r="F14" s="36"/>
    </row>
    <row r="15" spans="1:6" ht="15" customHeight="1">
      <c r="A15" s="4" t="s">
        <v>641</v>
      </c>
      <c r="B15" s="5" t="s">
        <v>363</v>
      </c>
      <c r="C15" s="36"/>
      <c r="D15" s="36"/>
      <c r="E15" s="36"/>
      <c r="F15" s="36"/>
    </row>
    <row r="16" spans="1:6" ht="15" customHeight="1">
      <c r="A16" s="4" t="s">
        <v>642</v>
      </c>
      <c r="B16" s="5" t="s">
        <v>364</v>
      </c>
      <c r="C16" s="36"/>
      <c r="D16" s="36"/>
      <c r="E16" s="36"/>
      <c r="F16" s="36"/>
    </row>
    <row r="17" spans="1:6" ht="15" customHeight="1">
      <c r="A17" s="4" t="s">
        <v>643</v>
      </c>
      <c r="B17" s="5" t="s">
        <v>365</v>
      </c>
      <c r="C17" s="36"/>
      <c r="D17" s="36"/>
      <c r="E17" s="36"/>
      <c r="F17" s="36"/>
    </row>
    <row r="18" spans="1:6" ht="15" customHeight="1">
      <c r="A18" s="48" t="s">
        <v>681</v>
      </c>
      <c r="B18" s="63" t="s">
        <v>366</v>
      </c>
      <c r="C18" s="36"/>
      <c r="D18" s="36"/>
      <c r="E18" s="36"/>
      <c r="F18" s="36"/>
    </row>
    <row r="19" spans="1:6" ht="15" customHeight="1">
      <c r="A19" s="4" t="s">
        <v>647</v>
      </c>
      <c r="B19" s="5" t="s">
        <v>375</v>
      </c>
      <c r="C19" s="36"/>
      <c r="D19" s="36"/>
      <c r="E19" s="36"/>
      <c r="F19" s="36"/>
    </row>
    <row r="20" spans="1:6" ht="15" customHeight="1">
      <c r="A20" s="4" t="s">
        <v>648</v>
      </c>
      <c r="B20" s="5" t="s">
        <v>379</v>
      </c>
      <c r="C20" s="36"/>
      <c r="D20" s="36"/>
      <c r="E20" s="36"/>
      <c r="F20" s="36"/>
    </row>
    <row r="21" spans="1:6" ht="15" customHeight="1">
      <c r="A21" s="8" t="s">
        <v>683</v>
      </c>
      <c r="B21" s="9" t="s">
        <v>380</v>
      </c>
      <c r="C21" s="36"/>
      <c r="D21" s="36"/>
      <c r="E21" s="36"/>
      <c r="F21" s="36"/>
    </row>
    <row r="22" spans="1:6" ht="15" customHeight="1">
      <c r="A22" s="4" t="s">
        <v>649</v>
      </c>
      <c r="B22" s="5" t="s">
        <v>381</v>
      </c>
      <c r="C22" s="36"/>
      <c r="D22" s="36"/>
      <c r="E22" s="36"/>
      <c r="F22" s="36"/>
    </row>
    <row r="23" spans="1:6" ht="15" customHeight="1">
      <c r="A23" s="4" t="s">
        <v>650</v>
      </c>
      <c r="B23" s="5" t="s">
        <v>382</v>
      </c>
      <c r="C23" s="36"/>
      <c r="D23" s="36"/>
      <c r="E23" s="36"/>
      <c r="F23" s="36"/>
    </row>
    <row r="24" spans="1:6" ht="15" customHeight="1">
      <c r="A24" s="4" t="s">
        <v>651</v>
      </c>
      <c r="B24" s="5" t="s">
        <v>383</v>
      </c>
      <c r="C24" s="36"/>
      <c r="D24" s="36"/>
      <c r="E24" s="36"/>
      <c r="F24" s="36"/>
    </row>
    <row r="25" spans="1:6" ht="15" customHeight="1">
      <c r="A25" s="4" t="s">
        <v>652</v>
      </c>
      <c r="B25" s="5" t="s">
        <v>384</v>
      </c>
      <c r="C25" s="36"/>
      <c r="D25" s="36"/>
      <c r="E25" s="36"/>
      <c r="F25" s="36"/>
    </row>
    <row r="26" spans="1:6" ht="15" customHeight="1">
      <c r="A26" s="4" t="s">
        <v>653</v>
      </c>
      <c r="B26" s="5" t="s">
        <v>387</v>
      </c>
      <c r="C26" s="36"/>
      <c r="D26" s="36"/>
      <c r="E26" s="36"/>
      <c r="F26" s="36"/>
    </row>
    <row r="27" spans="1:6" ht="15" customHeight="1">
      <c r="A27" s="4" t="s">
        <v>388</v>
      </c>
      <c r="B27" s="5" t="s">
        <v>389</v>
      </c>
      <c r="C27" s="36"/>
      <c r="D27" s="36"/>
      <c r="E27" s="36"/>
      <c r="F27" s="36"/>
    </row>
    <row r="28" spans="1:6" ht="15" customHeight="1">
      <c r="A28" s="4" t="s">
        <v>654</v>
      </c>
      <c r="B28" s="5" t="s">
        <v>390</v>
      </c>
      <c r="C28" s="36"/>
      <c r="D28" s="36"/>
      <c r="E28" s="36"/>
      <c r="F28" s="36"/>
    </row>
    <row r="29" spans="1:6" ht="15" customHeight="1">
      <c r="A29" s="4" t="s">
        <v>655</v>
      </c>
      <c r="B29" s="5" t="s">
        <v>395</v>
      </c>
      <c r="C29" s="36"/>
      <c r="D29" s="36"/>
      <c r="E29" s="36"/>
      <c r="F29" s="36"/>
    </row>
    <row r="30" spans="1:6" ht="15" customHeight="1">
      <c r="A30" s="8" t="s">
        <v>684</v>
      </c>
      <c r="B30" s="9" t="s">
        <v>411</v>
      </c>
      <c r="C30" s="36"/>
      <c r="D30" s="36"/>
      <c r="E30" s="36"/>
      <c r="F30" s="36"/>
    </row>
    <row r="31" spans="1:6" ht="15" customHeight="1">
      <c r="A31" s="4" t="s">
        <v>656</v>
      </c>
      <c r="B31" s="5" t="s">
        <v>412</v>
      </c>
      <c r="C31" s="36"/>
      <c r="D31" s="36"/>
      <c r="E31" s="36"/>
      <c r="F31" s="36"/>
    </row>
    <row r="32" spans="1:6" ht="15" customHeight="1">
      <c r="A32" s="48" t="s">
        <v>685</v>
      </c>
      <c r="B32" s="63" t="s">
        <v>413</v>
      </c>
      <c r="C32" s="36"/>
      <c r="D32" s="36"/>
      <c r="E32" s="36"/>
      <c r="F32" s="36"/>
    </row>
    <row r="33" spans="1:6" ht="15" customHeight="1">
      <c r="A33" s="16" t="s">
        <v>414</v>
      </c>
      <c r="B33" s="5" t="s">
        <v>415</v>
      </c>
      <c r="C33" s="36"/>
      <c r="D33" s="36"/>
      <c r="E33" s="36"/>
      <c r="F33" s="36"/>
    </row>
    <row r="34" spans="1:6" ht="15" customHeight="1">
      <c r="A34" s="16" t="s">
        <v>657</v>
      </c>
      <c r="B34" s="5" t="s">
        <v>416</v>
      </c>
      <c r="C34" s="36"/>
      <c r="D34" s="36"/>
      <c r="E34" s="36"/>
      <c r="F34" s="36"/>
    </row>
    <row r="35" spans="1:6" ht="15" customHeight="1">
      <c r="A35" s="16" t="s">
        <v>658</v>
      </c>
      <c r="B35" s="5" t="s">
        <v>419</v>
      </c>
      <c r="C35" s="36"/>
      <c r="D35" s="36"/>
      <c r="E35" s="36"/>
      <c r="F35" s="36"/>
    </row>
    <row r="36" spans="1:6" ht="15" customHeight="1">
      <c r="A36" s="16" t="s">
        <v>659</v>
      </c>
      <c r="B36" s="5" t="s">
        <v>420</v>
      </c>
      <c r="C36" s="36"/>
      <c r="D36" s="36"/>
      <c r="E36" s="36"/>
      <c r="F36" s="36"/>
    </row>
    <row r="37" spans="1:6" ht="15" customHeight="1">
      <c r="A37" s="16" t="s">
        <v>427</v>
      </c>
      <c r="B37" s="5" t="s">
        <v>428</v>
      </c>
      <c r="C37" s="36"/>
      <c r="D37" s="36"/>
      <c r="E37" s="36"/>
      <c r="F37" s="36"/>
    </row>
    <row r="38" spans="1:6" ht="15" customHeight="1">
      <c r="A38" s="16" t="s">
        <v>429</v>
      </c>
      <c r="B38" s="5" t="s">
        <v>430</v>
      </c>
      <c r="C38" s="36"/>
      <c r="D38" s="36"/>
      <c r="E38" s="36"/>
      <c r="F38" s="36"/>
    </row>
    <row r="39" spans="1:6" ht="15" customHeight="1">
      <c r="A39" s="16" t="s">
        <v>431</v>
      </c>
      <c r="B39" s="5" t="s">
        <v>432</v>
      </c>
      <c r="C39" s="36"/>
      <c r="D39" s="36"/>
      <c r="E39" s="36"/>
      <c r="F39" s="36"/>
    </row>
    <row r="40" spans="1:6" ht="15" customHeight="1">
      <c r="A40" s="16" t="s">
        <v>660</v>
      </c>
      <c r="B40" s="5" t="s">
        <v>433</v>
      </c>
      <c r="C40" s="36"/>
      <c r="D40" s="36"/>
      <c r="E40" s="36"/>
      <c r="F40" s="36"/>
    </row>
    <row r="41" spans="1:6" ht="15" customHeight="1">
      <c r="A41" s="16" t="s">
        <v>661</v>
      </c>
      <c r="B41" s="5" t="s">
        <v>435</v>
      </c>
      <c r="C41" s="36"/>
      <c r="D41" s="36"/>
      <c r="E41" s="36"/>
      <c r="F41" s="36"/>
    </row>
    <row r="42" spans="1:6" ht="15" customHeight="1">
      <c r="A42" s="16" t="s">
        <v>662</v>
      </c>
      <c r="B42" s="5" t="s">
        <v>440</v>
      </c>
      <c r="C42" s="36"/>
      <c r="D42" s="36"/>
      <c r="E42" s="36"/>
      <c r="F42" s="36"/>
    </row>
    <row r="43" spans="1:6" ht="15" customHeight="1">
      <c r="A43" s="62" t="s">
        <v>686</v>
      </c>
      <c r="B43" s="63" t="s">
        <v>444</v>
      </c>
      <c r="C43" s="36"/>
      <c r="D43" s="36"/>
      <c r="E43" s="36"/>
      <c r="F43" s="36"/>
    </row>
    <row r="44" spans="1:6" ht="15" customHeight="1">
      <c r="A44" s="16" t="s">
        <v>456</v>
      </c>
      <c r="B44" s="5" t="s">
        <v>457</v>
      </c>
      <c r="C44" s="36"/>
      <c r="D44" s="36"/>
      <c r="E44" s="36"/>
      <c r="F44" s="36"/>
    </row>
    <row r="45" spans="1:6" ht="15" customHeight="1">
      <c r="A45" s="4" t="s">
        <v>666</v>
      </c>
      <c r="B45" s="5" t="s">
        <v>458</v>
      </c>
      <c r="C45" s="36"/>
      <c r="D45" s="36"/>
      <c r="E45" s="36"/>
      <c r="F45" s="36"/>
    </row>
    <row r="46" spans="1:6" ht="15" customHeight="1">
      <c r="A46" s="16" t="s">
        <v>667</v>
      </c>
      <c r="B46" s="5" t="s">
        <v>459</v>
      </c>
      <c r="C46" s="36"/>
      <c r="D46" s="36"/>
      <c r="E46" s="36"/>
      <c r="F46" s="36"/>
    </row>
    <row r="47" spans="1:6" ht="15" customHeight="1">
      <c r="A47" s="48" t="s">
        <v>688</v>
      </c>
      <c r="B47" s="63" t="s">
        <v>460</v>
      </c>
      <c r="C47" s="36"/>
      <c r="D47" s="36"/>
      <c r="E47" s="36"/>
      <c r="F47" s="36"/>
    </row>
    <row r="48" spans="1:6" ht="15" customHeight="1">
      <c r="A48" s="77" t="s">
        <v>775</v>
      </c>
      <c r="B48" s="82"/>
      <c r="C48" s="36"/>
      <c r="D48" s="36"/>
      <c r="E48" s="36"/>
      <c r="F48" s="36"/>
    </row>
    <row r="49" spans="1:6" ht="15" customHeight="1">
      <c r="A49" s="4" t="s">
        <v>367</v>
      </c>
      <c r="B49" s="5" t="s">
        <v>368</v>
      </c>
      <c r="C49" s="36"/>
      <c r="D49" s="36"/>
      <c r="E49" s="36"/>
      <c r="F49" s="36"/>
    </row>
    <row r="50" spans="1:6" ht="15" customHeight="1">
      <c r="A50" s="4" t="s">
        <v>369</v>
      </c>
      <c r="B50" s="5" t="s">
        <v>370</v>
      </c>
      <c r="C50" s="36"/>
      <c r="D50" s="36"/>
      <c r="E50" s="36"/>
      <c r="F50" s="36"/>
    </row>
    <row r="51" spans="1:6" ht="15" customHeight="1">
      <c r="A51" s="4" t="s">
        <v>644</v>
      </c>
      <c r="B51" s="5" t="s">
        <v>371</v>
      </c>
      <c r="C51" s="36"/>
      <c r="D51" s="36"/>
      <c r="E51" s="36"/>
      <c r="F51" s="36"/>
    </row>
    <row r="52" spans="1:6" ht="15" customHeight="1">
      <c r="A52" s="4" t="s">
        <v>645</v>
      </c>
      <c r="B52" s="5" t="s">
        <v>372</v>
      </c>
      <c r="C52" s="36"/>
      <c r="D52" s="36"/>
      <c r="E52" s="36"/>
      <c r="F52" s="36"/>
    </row>
    <row r="53" spans="1:6" ht="15" customHeight="1">
      <c r="A53" s="4" t="s">
        <v>646</v>
      </c>
      <c r="B53" s="5" t="s">
        <v>373</v>
      </c>
      <c r="C53" s="36"/>
      <c r="D53" s="36"/>
      <c r="E53" s="36"/>
      <c r="F53" s="36"/>
    </row>
    <row r="54" spans="1:6" ht="15" customHeight="1">
      <c r="A54" s="48" t="s">
        <v>682</v>
      </c>
      <c r="B54" s="63" t="s">
        <v>374</v>
      </c>
      <c r="C54" s="36"/>
      <c r="D54" s="36"/>
      <c r="E54" s="36"/>
      <c r="F54" s="36"/>
    </row>
    <row r="55" spans="1:6" ht="15" customHeight="1">
      <c r="A55" s="16" t="s">
        <v>663</v>
      </c>
      <c r="B55" s="5" t="s">
        <v>445</v>
      </c>
      <c r="C55" s="36"/>
      <c r="D55" s="36"/>
      <c r="E55" s="36"/>
      <c r="F55" s="36"/>
    </row>
    <row r="56" spans="1:6" ht="15" customHeight="1">
      <c r="A56" s="16" t="s">
        <v>664</v>
      </c>
      <c r="B56" s="5" t="s">
        <v>447</v>
      </c>
      <c r="C56" s="36"/>
      <c r="D56" s="36"/>
      <c r="E56" s="36"/>
      <c r="F56" s="36"/>
    </row>
    <row r="57" spans="1:6" ht="15" customHeight="1">
      <c r="A57" s="16" t="s">
        <v>449</v>
      </c>
      <c r="B57" s="5" t="s">
        <v>450</v>
      </c>
      <c r="C57" s="36"/>
      <c r="D57" s="36"/>
      <c r="E57" s="36"/>
      <c r="F57" s="36"/>
    </row>
    <row r="58" spans="1:6" ht="15" customHeight="1">
      <c r="A58" s="16" t="s">
        <v>665</v>
      </c>
      <c r="B58" s="5" t="s">
        <v>451</v>
      </c>
      <c r="C58" s="36"/>
      <c r="D58" s="36"/>
      <c r="E58" s="36"/>
      <c r="F58" s="36"/>
    </row>
    <row r="59" spans="1:6" ht="15" customHeight="1">
      <c r="A59" s="16" t="s">
        <v>453</v>
      </c>
      <c r="B59" s="5" t="s">
        <v>454</v>
      </c>
      <c r="C59" s="36"/>
      <c r="D59" s="36"/>
      <c r="E59" s="36"/>
      <c r="F59" s="36"/>
    </row>
    <row r="60" spans="1:6" ht="15" customHeight="1">
      <c r="A60" s="48" t="s">
        <v>687</v>
      </c>
      <c r="B60" s="63" t="s">
        <v>455</v>
      </c>
      <c r="C60" s="36"/>
      <c r="D60" s="36"/>
      <c r="E60" s="36"/>
      <c r="F60" s="36"/>
    </row>
    <row r="61" spans="1:6" ht="15" customHeight="1">
      <c r="A61" s="16" t="s">
        <v>461</v>
      </c>
      <c r="B61" s="5" t="s">
        <v>462</v>
      </c>
      <c r="C61" s="36"/>
      <c r="D61" s="36"/>
      <c r="E61" s="36"/>
      <c r="F61" s="36"/>
    </row>
    <row r="62" spans="1:6" ht="15" customHeight="1">
      <c r="A62" s="4" t="s">
        <v>668</v>
      </c>
      <c r="B62" s="5" t="s">
        <v>463</v>
      </c>
      <c r="C62" s="36"/>
      <c r="D62" s="36"/>
      <c r="E62" s="36"/>
      <c r="F62" s="36"/>
    </row>
    <row r="63" spans="1:6" ht="15" customHeight="1">
      <c r="A63" s="16" t="s">
        <v>669</v>
      </c>
      <c r="B63" s="5" t="s">
        <v>464</v>
      </c>
      <c r="C63" s="36"/>
      <c r="D63" s="36"/>
      <c r="E63" s="36"/>
      <c r="F63" s="36"/>
    </row>
    <row r="64" spans="1:6" ht="15" customHeight="1">
      <c r="A64" s="48" t="s">
        <v>690</v>
      </c>
      <c r="B64" s="63" t="s">
        <v>465</v>
      </c>
      <c r="C64" s="36"/>
      <c r="D64" s="36"/>
      <c r="E64" s="36"/>
      <c r="F64" s="36"/>
    </row>
    <row r="65" spans="1:6" ht="15" customHeight="1">
      <c r="A65" s="77" t="s">
        <v>774</v>
      </c>
      <c r="B65" s="82"/>
      <c r="C65" s="36"/>
      <c r="D65" s="36"/>
      <c r="E65" s="36"/>
      <c r="F65" s="36"/>
    </row>
    <row r="66" spans="1:6" ht="15.75">
      <c r="A66" s="60" t="s">
        <v>689</v>
      </c>
      <c r="B66" s="44" t="s">
        <v>466</v>
      </c>
      <c r="C66" s="36"/>
      <c r="D66" s="36"/>
      <c r="E66" s="36"/>
      <c r="F66" s="36"/>
    </row>
    <row r="67" spans="1:6" ht="15.75">
      <c r="A67" s="138" t="s">
        <v>104</v>
      </c>
      <c r="B67" s="80"/>
      <c r="C67" s="36"/>
      <c r="D67" s="36"/>
      <c r="E67" s="36"/>
      <c r="F67" s="36"/>
    </row>
    <row r="68" spans="1:6" ht="15.75">
      <c r="A68" s="138" t="s">
        <v>105</v>
      </c>
      <c r="B68" s="80"/>
      <c r="C68" s="36"/>
      <c r="D68" s="36"/>
      <c r="E68" s="36"/>
      <c r="F68" s="36"/>
    </row>
    <row r="69" spans="1:6" ht="15">
      <c r="A69" s="46" t="s">
        <v>671</v>
      </c>
      <c r="B69" s="4" t="s">
        <v>467</v>
      </c>
      <c r="C69" s="36"/>
      <c r="D69" s="36"/>
      <c r="E69" s="36"/>
      <c r="F69" s="36"/>
    </row>
    <row r="70" spans="1:6" ht="15">
      <c r="A70" s="16" t="s">
        <v>468</v>
      </c>
      <c r="B70" s="4" t="s">
        <v>469</v>
      </c>
      <c r="C70" s="36"/>
      <c r="D70" s="36"/>
      <c r="E70" s="36"/>
      <c r="F70" s="36"/>
    </row>
    <row r="71" spans="1:6" ht="15">
      <c r="A71" s="46" t="s">
        <v>672</v>
      </c>
      <c r="B71" s="4" t="s">
        <v>470</v>
      </c>
      <c r="C71" s="36"/>
      <c r="D71" s="36"/>
      <c r="E71" s="36"/>
      <c r="F71" s="36"/>
    </row>
    <row r="72" spans="1:6" ht="15">
      <c r="A72" s="19" t="s">
        <v>691</v>
      </c>
      <c r="B72" s="8" t="s">
        <v>471</v>
      </c>
      <c r="C72" s="36"/>
      <c r="D72" s="36"/>
      <c r="E72" s="36"/>
      <c r="F72" s="36"/>
    </row>
    <row r="73" spans="1:6" ht="15">
      <c r="A73" s="16" t="s">
        <v>673</v>
      </c>
      <c r="B73" s="4" t="s">
        <v>472</v>
      </c>
      <c r="C73" s="36"/>
      <c r="D73" s="36"/>
      <c r="E73" s="36"/>
      <c r="F73" s="36"/>
    </row>
    <row r="74" spans="1:6" ht="15">
      <c r="A74" s="46" t="s">
        <v>473</v>
      </c>
      <c r="B74" s="4" t="s">
        <v>474</v>
      </c>
      <c r="C74" s="36"/>
      <c r="D74" s="36"/>
      <c r="E74" s="36"/>
      <c r="F74" s="36"/>
    </row>
    <row r="75" spans="1:6" ht="15">
      <c r="A75" s="16" t="s">
        <v>674</v>
      </c>
      <c r="B75" s="4" t="s">
        <v>475</v>
      </c>
      <c r="C75" s="36"/>
      <c r="D75" s="36"/>
      <c r="E75" s="36"/>
      <c r="F75" s="36"/>
    </row>
    <row r="76" spans="1:6" ht="15">
      <c r="A76" s="46" t="s">
        <v>476</v>
      </c>
      <c r="B76" s="4" t="s">
        <v>477</v>
      </c>
      <c r="C76" s="36"/>
      <c r="D76" s="36"/>
      <c r="E76" s="36"/>
      <c r="F76" s="36"/>
    </row>
    <row r="77" spans="1:6" ht="15">
      <c r="A77" s="17" t="s">
        <v>692</v>
      </c>
      <c r="B77" s="8" t="s">
        <v>478</v>
      </c>
      <c r="C77" s="36"/>
      <c r="D77" s="36"/>
      <c r="E77" s="36"/>
      <c r="F77" s="36"/>
    </row>
    <row r="78" spans="1:6" ht="15">
      <c r="A78" s="4" t="s">
        <v>825</v>
      </c>
      <c r="B78" s="4" t="s">
        <v>479</v>
      </c>
      <c r="C78" s="36"/>
      <c r="D78" s="36"/>
      <c r="E78" s="36"/>
      <c r="F78" s="36"/>
    </row>
    <row r="79" spans="1:6" ht="15">
      <c r="A79" s="4" t="s">
        <v>826</v>
      </c>
      <c r="B79" s="4" t="s">
        <v>479</v>
      </c>
      <c r="C79" s="36"/>
      <c r="D79" s="36"/>
      <c r="E79" s="36"/>
      <c r="F79" s="36"/>
    </row>
    <row r="80" spans="1:6" ht="15">
      <c r="A80" s="4" t="s">
        <v>823</v>
      </c>
      <c r="B80" s="4" t="s">
        <v>480</v>
      </c>
      <c r="C80" s="36"/>
      <c r="D80" s="36"/>
      <c r="E80" s="36"/>
      <c r="F80" s="36"/>
    </row>
    <row r="81" spans="1:6" ht="15">
      <c r="A81" s="4" t="s">
        <v>824</v>
      </c>
      <c r="B81" s="4" t="s">
        <v>480</v>
      </c>
      <c r="C81" s="36"/>
      <c r="D81" s="36"/>
      <c r="E81" s="36"/>
      <c r="F81" s="36"/>
    </row>
    <row r="82" spans="1:6" ht="15">
      <c r="A82" s="8" t="s">
        <v>693</v>
      </c>
      <c r="B82" s="8" t="s">
        <v>481</v>
      </c>
      <c r="C82" s="36"/>
      <c r="D82" s="36"/>
      <c r="E82" s="36"/>
      <c r="F82" s="36"/>
    </row>
    <row r="83" spans="1:6" ht="15">
      <c r="A83" s="46" t="s">
        <v>482</v>
      </c>
      <c r="B83" s="4" t="s">
        <v>483</v>
      </c>
      <c r="C83" s="36"/>
      <c r="D83" s="36"/>
      <c r="E83" s="36"/>
      <c r="F83" s="36"/>
    </row>
    <row r="84" spans="1:6" ht="15">
      <c r="A84" s="46" t="s">
        <v>484</v>
      </c>
      <c r="B84" s="4" t="s">
        <v>485</v>
      </c>
      <c r="C84" s="36"/>
      <c r="D84" s="36"/>
      <c r="E84" s="36"/>
      <c r="F84" s="36"/>
    </row>
    <row r="85" spans="1:6" ht="15">
      <c r="A85" s="46" t="s">
        <v>486</v>
      </c>
      <c r="B85" s="4" t="s">
        <v>487</v>
      </c>
      <c r="C85" s="36"/>
      <c r="D85" s="36"/>
      <c r="E85" s="36"/>
      <c r="F85" s="36"/>
    </row>
    <row r="86" spans="1:6" ht="15">
      <c r="A86" s="46" t="s">
        <v>488</v>
      </c>
      <c r="B86" s="4" t="s">
        <v>489</v>
      </c>
      <c r="C86" s="36"/>
      <c r="D86" s="36"/>
      <c r="E86" s="36"/>
      <c r="F86" s="36"/>
    </row>
    <row r="87" spans="1:6" ht="15">
      <c r="A87" s="16" t="s">
        <v>675</v>
      </c>
      <c r="B87" s="4" t="s">
        <v>490</v>
      </c>
      <c r="C87" s="36"/>
      <c r="D87" s="36"/>
      <c r="E87" s="36"/>
      <c r="F87" s="36"/>
    </row>
    <row r="88" spans="1:6" ht="15">
      <c r="A88" s="19" t="s">
        <v>694</v>
      </c>
      <c r="B88" s="8" t="s">
        <v>492</v>
      </c>
      <c r="C88" s="36"/>
      <c r="D88" s="36"/>
      <c r="E88" s="36"/>
      <c r="F88" s="36"/>
    </row>
    <row r="89" spans="1:6" ht="15">
      <c r="A89" s="16" t="s">
        <v>493</v>
      </c>
      <c r="B89" s="4" t="s">
        <v>494</v>
      </c>
      <c r="C89" s="36"/>
      <c r="D89" s="36"/>
      <c r="E89" s="36"/>
      <c r="F89" s="36"/>
    </row>
    <row r="90" spans="1:6" ht="15">
      <c r="A90" s="16" t="s">
        <v>495</v>
      </c>
      <c r="B90" s="4" t="s">
        <v>496</v>
      </c>
      <c r="C90" s="36"/>
      <c r="D90" s="36"/>
      <c r="E90" s="36"/>
      <c r="F90" s="36"/>
    </row>
    <row r="91" spans="1:6" ht="15">
      <c r="A91" s="46" t="s">
        <v>497</v>
      </c>
      <c r="B91" s="4" t="s">
        <v>498</v>
      </c>
      <c r="C91" s="36"/>
      <c r="D91" s="36"/>
      <c r="E91" s="36"/>
      <c r="F91" s="36"/>
    </row>
    <row r="92" spans="1:6" ht="15">
      <c r="A92" s="46" t="s">
        <v>676</v>
      </c>
      <c r="B92" s="4" t="s">
        <v>499</v>
      </c>
      <c r="C92" s="36"/>
      <c r="D92" s="36"/>
      <c r="E92" s="36"/>
      <c r="F92" s="36"/>
    </row>
    <row r="93" spans="1:6" ht="15">
      <c r="A93" s="17" t="s">
        <v>695</v>
      </c>
      <c r="B93" s="8" t="s">
        <v>500</v>
      </c>
      <c r="C93" s="36"/>
      <c r="D93" s="36"/>
      <c r="E93" s="36"/>
      <c r="F93" s="36"/>
    </row>
    <row r="94" spans="1:6" ht="15">
      <c r="A94" s="19" t="s">
        <v>501</v>
      </c>
      <c r="B94" s="8" t="s">
        <v>502</v>
      </c>
      <c r="C94" s="36"/>
      <c r="D94" s="36"/>
      <c r="E94" s="36"/>
      <c r="F94" s="36"/>
    </row>
    <row r="95" spans="1:6" ht="15.75">
      <c r="A95" s="49" t="s">
        <v>696</v>
      </c>
      <c r="B95" s="50" t="s">
        <v>503</v>
      </c>
      <c r="C95" s="36"/>
      <c r="D95" s="36"/>
      <c r="E95" s="36"/>
      <c r="F95" s="36"/>
    </row>
    <row r="96" spans="1:6" ht="15.75">
      <c r="A96" s="54" t="s">
        <v>678</v>
      </c>
      <c r="B96" s="55"/>
      <c r="C96" s="36"/>
      <c r="D96" s="36"/>
      <c r="E96" s="36"/>
      <c r="F96" s="36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2" t="s">
        <v>98</v>
      </c>
      <c r="C1" s="109" t="s">
        <v>54</v>
      </c>
    </row>
    <row r="2" ht="18">
      <c r="A2" s="61" t="s">
        <v>745</v>
      </c>
    </row>
    <row r="3" ht="18">
      <c r="A3" s="61"/>
    </row>
    <row r="4" ht="18">
      <c r="A4" s="61"/>
    </row>
    <row r="5" spans="1:15" ht="79.5" customHeight="1">
      <c r="A5" s="1" t="s">
        <v>155</v>
      </c>
      <c r="B5" s="2" t="s">
        <v>156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  <c r="I5" s="108" t="s">
        <v>48</v>
      </c>
      <c r="J5" s="108" t="s">
        <v>49</v>
      </c>
      <c r="K5" s="108" t="s">
        <v>50</v>
      </c>
      <c r="L5" s="108" t="s">
        <v>51</v>
      </c>
      <c r="M5" s="108" t="s">
        <v>52</v>
      </c>
      <c r="N5" s="51" t="s">
        <v>53</v>
      </c>
      <c r="O5" s="51" t="s">
        <v>58</v>
      </c>
    </row>
    <row r="6" spans="1:15" ht="15">
      <c r="A6" s="4" t="s">
        <v>346</v>
      </c>
      <c r="B6" s="5" t="s">
        <v>347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4" t="s">
        <v>348</v>
      </c>
      <c r="B7" s="5" t="s">
        <v>349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>
      <c r="A8" s="4" t="s">
        <v>350</v>
      </c>
      <c r="B8" s="5" t="s">
        <v>351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>
      <c r="A9" s="4" t="s">
        <v>352</v>
      </c>
      <c r="B9" s="5" t="s">
        <v>353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>
      <c r="A10" s="4" t="s">
        <v>354</v>
      </c>
      <c r="B10" s="5" t="s">
        <v>355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>
      <c r="A11" s="4" t="s">
        <v>356</v>
      </c>
      <c r="B11" s="5" t="s">
        <v>357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>
      <c r="A12" s="8" t="s">
        <v>680</v>
      </c>
      <c r="B12" s="9" t="s">
        <v>358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>
      <c r="A13" s="8" t="s">
        <v>359</v>
      </c>
      <c r="B13" s="9" t="s">
        <v>360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>
      <c r="A14" s="8" t="s">
        <v>361</v>
      </c>
      <c r="B14" s="9" t="s">
        <v>362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>
      <c r="A15" s="16" t="s">
        <v>799</v>
      </c>
      <c r="B15" s="5" t="s">
        <v>363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16" t="s">
        <v>808</v>
      </c>
      <c r="B16" s="5" t="s">
        <v>363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16" t="s">
        <v>809</v>
      </c>
      <c r="B17" s="5" t="s">
        <v>363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16" t="s">
        <v>807</v>
      </c>
      <c r="B18" s="5" t="s">
        <v>363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>
      <c r="A19" s="16" t="s">
        <v>806</v>
      </c>
      <c r="B19" s="5" t="s">
        <v>363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>
      <c r="A20" s="16" t="s">
        <v>805</v>
      </c>
      <c r="B20" s="5" t="s">
        <v>363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16" t="s">
        <v>800</v>
      </c>
      <c r="B21" s="5" t="s">
        <v>363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5">
      <c r="A22" s="16" t="s">
        <v>801</v>
      </c>
      <c r="B22" s="5" t="s">
        <v>363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>
      <c r="A23" s="16" t="s">
        <v>802</v>
      </c>
      <c r="B23" s="5" t="s">
        <v>363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16" t="s">
        <v>803</v>
      </c>
      <c r="B24" s="5" t="s">
        <v>363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8" t="s">
        <v>641</v>
      </c>
      <c r="B25" s="9" t="s">
        <v>363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16" t="s">
        <v>799</v>
      </c>
      <c r="B26" s="5" t="s">
        <v>364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>
      <c r="A27" s="16" t="s">
        <v>808</v>
      </c>
      <c r="B27" s="5" t="s">
        <v>364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16" t="s">
        <v>809</v>
      </c>
      <c r="B28" s="5" t="s">
        <v>364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>
      <c r="A29" s="16" t="s">
        <v>807</v>
      </c>
      <c r="B29" s="5" t="s">
        <v>364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>
      <c r="A30" s="16" t="s">
        <v>806</v>
      </c>
      <c r="B30" s="5" t="s">
        <v>364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16" t="s">
        <v>805</v>
      </c>
      <c r="B31" s="5" t="s">
        <v>364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16" t="s">
        <v>800</v>
      </c>
      <c r="B32" s="5" t="s">
        <v>364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16" t="s">
        <v>801</v>
      </c>
      <c r="B33" s="5" t="s">
        <v>364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16" t="s">
        <v>802</v>
      </c>
      <c r="B34" s="5" t="s">
        <v>364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16" t="s">
        <v>803</v>
      </c>
      <c r="B35" s="5" t="s">
        <v>364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8" t="s">
        <v>700</v>
      </c>
      <c r="B36" s="9" t="s">
        <v>364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16" t="s">
        <v>799</v>
      </c>
      <c r="B37" s="5" t="s">
        <v>365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16" t="s">
        <v>808</v>
      </c>
      <c r="B38" s="5" t="s">
        <v>365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5">
      <c r="A39" s="16" t="s">
        <v>809</v>
      </c>
      <c r="B39" s="5" t="s">
        <v>365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5">
      <c r="A40" s="16" t="s">
        <v>807</v>
      </c>
      <c r="B40" s="5" t="s">
        <v>365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">
      <c r="A41" s="16" t="s">
        <v>806</v>
      </c>
      <c r="B41" s="5" t="s">
        <v>365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">
      <c r="A42" s="16" t="s">
        <v>805</v>
      </c>
      <c r="B42" s="5" t="s">
        <v>365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>
      <c r="A43" s="16" t="s">
        <v>800</v>
      </c>
      <c r="B43" s="5" t="s">
        <v>365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5">
      <c r="A44" s="16" t="s">
        <v>801</v>
      </c>
      <c r="B44" s="5" t="s">
        <v>365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5">
      <c r="A45" s="16" t="s">
        <v>802</v>
      </c>
      <c r="B45" s="5" t="s">
        <v>365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5">
      <c r="A46" s="16" t="s">
        <v>803</v>
      </c>
      <c r="B46" s="5" t="s">
        <v>365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>
      <c r="A47" s="8" t="s">
        <v>699</v>
      </c>
      <c r="B47" s="9" t="s">
        <v>365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">
      <c r="A48" s="66" t="s">
        <v>698</v>
      </c>
      <c r="B48" s="11" t="s">
        <v>366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>
      <c r="A49" s="8" t="s">
        <v>367</v>
      </c>
      <c r="B49" s="9" t="s">
        <v>368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">
      <c r="A50" s="8" t="s">
        <v>369</v>
      </c>
      <c r="B50" s="9" t="s">
        <v>370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16" t="s">
        <v>799</v>
      </c>
      <c r="B51" s="5" t="s">
        <v>371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>
      <c r="A52" s="16" t="s">
        <v>808</v>
      </c>
      <c r="B52" s="5" t="s">
        <v>371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">
      <c r="A53" s="16" t="s">
        <v>809</v>
      </c>
      <c r="B53" s="5" t="s">
        <v>371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5">
      <c r="A54" s="16" t="s">
        <v>807</v>
      </c>
      <c r="B54" s="5" t="s">
        <v>371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">
      <c r="A55" s="16" t="s">
        <v>806</v>
      </c>
      <c r="B55" s="5" t="s">
        <v>371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5">
      <c r="A56" s="16" t="s">
        <v>805</v>
      </c>
      <c r="B56" s="5" t="s">
        <v>371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5">
      <c r="A57" s="16" t="s">
        <v>800</v>
      </c>
      <c r="B57" s="5" t="s">
        <v>371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5">
      <c r="A58" s="16" t="s">
        <v>801</v>
      </c>
      <c r="B58" s="5" t="s">
        <v>371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">
      <c r="A59" s="16" t="s">
        <v>802</v>
      </c>
      <c r="B59" s="5" t="s">
        <v>371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5">
      <c r="A60" s="16" t="s">
        <v>803</v>
      </c>
      <c r="B60" s="5" t="s">
        <v>371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5">
      <c r="A61" s="8" t="s">
        <v>697</v>
      </c>
      <c r="B61" s="9" t="s">
        <v>371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5">
      <c r="A62" s="16" t="s">
        <v>804</v>
      </c>
      <c r="B62" s="5" t="s">
        <v>372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5">
      <c r="A63" s="16" t="s">
        <v>808</v>
      </c>
      <c r="B63" s="5" t="s">
        <v>372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5">
      <c r="A64" s="16" t="s">
        <v>809</v>
      </c>
      <c r="B64" s="5" t="s">
        <v>372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5">
      <c r="A65" s="16" t="s">
        <v>807</v>
      </c>
      <c r="B65" s="5" t="s">
        <v>372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5">
      <c r="A66" s="16" t="s">
        <v>806</v>
      </c>
      <c r="B66" s="5" t="s">
        <v>372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>
      <c r="A67" s="16" t="s">
        <v>805</v>
      </c>
      <c r="B67" s="5" t="s">
        <v>372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5">
      <c r="A68" s="16" t="s">
        <v>800</v>
      </c>
      <c r="B68" s="5" t="s">
        <v>372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5">
      <c r="A69" s="16" t="s">
        <v>801</v>
      </c>
      <c r="B69" s="5" t="s">
        <v>372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5">
      <c r="A70" s="16" t="s">
        <v>802</v>
      </c>
      <c r="B70" s="5" t="s">
        <v>372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5">
      <c r="A71" s="16" t="s">
        <v>803</v>
      </c>
      <c r="B71" s="5" t="s">
        <v>372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5">
      <c r="A72" s="8" t="s">
        <v>701</v>
      </c>
      <c r="B72" s="9" t="s">
        <v>372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5">
      <c r="A73" s="16" t="s">
        <v>799</v>
      </c>
      <c r="B73" s="5" t="s">
        <v>373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5">
      <c r="A74" s="16" t="s">
        <v>808</v>
      </c>
      <c r="B74" s="5" t="s">
        <v>373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5">
      <c r="A75" s="16" t="s">
        <v>809</v>
      </c>
      <c r="B75" s="5" t="s">
        <v>373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5">
      <c r="A76" s="16" t="s">
        <v>807</v>
      </c>
      <c r="B76" s="5" t="s">
        <v>373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5">
      <c r="A77" s="16" t="s">
        <v>806</v>
      </c>
      <c r="B77" s="5" t="s">
        <v>373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">
      <c r="A78" s="16" t="s">
        <v>805</v>
      </c>
      <c r="B78" s="5" t="s">
        <v>373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5">
      <c r="A79" s="16" t="s">
        <v>800</v>
      </c>
      <c r="B79" s="5" t="s">
        <v>373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5">
      <c r="A80" s="16" t="s">
        <v>801</v>
      </c>
      <c r="B80" s="5" t="s">
        <v>373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">
      <c r="A81" s="16" t="s">
        <v>802</v>
      </c>
      <c r="B81" s="5" t="s">
        <v>373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5">
      <c r="A82" s="16" t="s">
        <v>803</v>
      </c>
      <c r="B82" s="5" t="s">
        <v>373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5">
      <c r="A83" s="8" t="s">
        <v>646</v>
      </c>
      <c r="B83" s="9" t="s">
        <v>373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5">
      <c r="A84" s="66" t="s">
        <v>682</v>
      </c>
      <c r="B84" s="11" t="s">
        <v>374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5">
      <c r="A85" s="4" t="s">
        <v>702</v>
      </c>
      <c r="B85" s="5" t="s">
        <v>375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5">
      <c r="A86" s="24" t="s">
        <v>376</v>
      </c>
      <c r="B86" s="7" t="s">
        <v>375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5">
      <c r="A87" s="24" t="s">
        <v>377</v>
      </c>
      <c r="B87" s="7" t="s">
        <v>375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5">
      <c r="A88" s="24" t="s">
        <v>378</v>
      </c>
      <c r="B88" s="7" t="s">
        <v>375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5">
      <c r="A89" s="4" t="s">
        <v>648</v>
      </c>
      <c r="B89" s="5" t="s">
        <v>379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5">
      <c r="A90" s="8" t="s">
        <v>683</v>
      </c>
      <c r="B90" s="9" t="s">
        <v>380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5">
      <c r="A91" s="8" t="s">
        <v>649</v>
      </c>
      <c r="B91" s="9" t="s">
        <v>381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5">
      <c r="A92" s="19" t="s">
        <v>703</v>
      </c>
      <c r="B92" s="17" t="s">
        <v>382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5">
      <c r="A93" s="4" t="s">
        <v>704</v>
      </c>
      <c r="B93" s="4" t="s">
        <v>383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5">
      <c r="A94" s="4" t="s">
        <v>705</v>
      </c>
      <c r="B94" s="4" t="s">
        <v>383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5">
      <c r="A95" s="4" t="s">
        <v>706</v>
      </c>
      <c r="B95" s="4" t="s">
        <v>383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5">
      <c r="A96" s="4" t="s">
        <v>707</v>
      </c>
      <c r="B96" s="4" t="s">
        <v>383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5">
      <c r="A97" s="4" t="s">
        <v>708</v>
      </c>
      <c r="B97" s="4" t="s">
        <v>383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">
      <c r="A98" s="4" t="s">
        <v>709</v>
      </c>
      <c r="B98" s="4" t="s">
        <v>383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5">
      <c r="A99" s="4" t="s">
        <v>710</v>
      </c>
      <c r="B99" s="4" t="s">
        <v>383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5">
      <c r="A100" s="4" t="s">
        <v>711</v>
      </c>
      <c r="B100" s="4" t="s">
        <v>383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5">
      <c r="A101" s="8" t="s">
        <v>651</v>
      </c>
      <c r="B101" s="9" t="s">
        <v>383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5">
      <c r="A102" s="4" t="s">
        <v>652</v>
      </c>
      <c r="B102" s="5" t="s">
        <v>384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5">
      <c r="A103" s="67" t="s">
        <v>385</v>
      </c>
      <c r="B103" s="67" t="s">
        <v>384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5">
      <c r="A104" s="67" t="s">
        <v>386</v>
      </c>
      <c r="B104" s="67" t="s">
        <v>384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5">
      <c r="A105" s="4" t="s">
        <v>653</v>
      </c>
      <c r="B105" s="5" t="s">
        <v>387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5">
      <c r="A106" s="4" t="s">
        <v>388</v>
      </c>
      <c r="B106" s="5" t="s">
        <v>389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5">
      <c r="A107" s="4" t="s">
        <v>654</v>
      </c>
      <c r="B107" s="5" t="s">
        <v>390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5">
      <c r="A108" s="67" t="s">
        <v>391</v>
      </c>
      <c r="B108" s="67" t="s">
        <v>390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5">
      <c r="A109" s="67" t="s">
        <v>392</v>
      </c>
      <c r="B109" s="67" t="s">
        <v>390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5">
      <c r="A110" s="67" t="s">
        <v>393</v>
      </c>
      <c r="B110" s="67" t="s">
        <v>390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5">
      <c r="A111" s="67" t="s">
        <v>394</v>
      </c>
      <c r="B111" s="67" t="s">
        <v>390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5">
      <c r="A112" s="4" t="s">
        <v>712</v>
      </c>
      <c r="B112" s="5" t="s">
        <v>395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5">
      <c r="A113" s="67" t="s">
        <v>396</v>
      </c>
      <c r="B113" s="67" t="s">
        <v>395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5">
      <c r="A114" s="67" t="s">
        <v>397</v>
      </c>
      <c r="B114" s="67" t="s">
        <v>395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5">
      <c r="A115" s="67" t="s">
        <v>398</v>
      </c>
      <c r="B115" s="67" t="s">
        <v>395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5">
      <c r="A116" s="67" t="s">
        <v>399</v>
      </c>
      <c r="B116" s="67" t="s">
        <v>395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5">
      <c r="A117" s="67" t="s">
        <v>400</v>
      </c>
      <c r="B117" s="67" t="s">
        <v>395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5">
      <c r="A118" s="67" t="s">
        <v>401</v>
      </c>
      <c r="B118" s="67" t="s">
        <v>395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5">
      <c r="A119" s="67" t="s">
        <v>402</v>
      </c>
      <c r="B119" s="67" t="s">
        <v>395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5">
      <c r="A120" s="67" t="s">
        <v>403</v>
      </c>
      <c r="B120" s="67" t="s">
        <v>395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15">
      <c r="A121" s="67" t="s">
        <v>404</v>
      </c>
      <c r="B121" s="67" t="s">
        <v>395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5">
      <c r="A122" s="67" t="s">
        <v>405</v>
      </c>
      <c r="B122" s="67" t="s">
        <v>395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5">
      <c r="A123" s="67" t="s">
        <v>406</v>
      </c>
      <c r="B123" s="67" t="s">
        <v>395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5">
      <c r="A124" s="67" t="s">
        <v>407</v>
      </c>
      <c r="B124" s="67" t="s">
        <v>395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5">
      <c r="A125" s="67" t="s">
        <v>408</v>
      </c>
      <c r="B125" s="67" t="s">
        <v>395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15">
      <c r="A126" s="67" t="s">
        <v>409</v>
      </c>
      <c r="B126" s="67" t="s">
        <v>395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5">
      <c r="A127" s="67" t="s">
        <v>410</v>
      </c>
      <c r="B127" s="67" t="s">
        <v>395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5">
      <c r="A128" s="8" t="s">
        <v>684</v>
      </c>
      <c r="B128" s="9" t="s">
        <v>411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>
      <c r="A129" s="4" t="s">
        <v>714</v>
      </c>
      <c r="B129" s="4" t="s">
        <v>412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5">
      <c r="A130" s="4" t="s">
        <v>713</v>
      </c>
      <c r="B130" s="4" t="s">
        <v>412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5">
      <c r="A131" s="4" t="s">
        <v>715</v>
      </c>
      <c r="B131" s="4" t="s">
        <v>412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15">
      <c r="A132" s="4" t="s">
        <v>716</v>
      </c>
      <c r="B132" s="4" t="s">
        <v>412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15">
      <c r="A133" s="4" t="s">
        <v>717</v>
      </c>
      <c r="B133" s="4" t="s">
        <v>412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30">
      <c r="A134" s="4" t="s">
        <v>718</v>
      </c>
      <c r="B134" s="4" t="s">
        <v>412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15">
      <c r="A135" s="4" t="s">
        <v>719</v>
      </c>
      <c r="B135" s="4" t="s">
        <v>412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15">
      <c r="A136" s="4" t="s">
        <v>720</v>
      </c>
      <c r="B136" s="4" t="s">
        <v>412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15">
      <c r="A137" s="4" t="s">
        <v>721</v>
      </c>
      <c r="B137" s="4" t="s">
        <v>412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15">
      <c r="A138" s="4" t="s">
        <v>722</v>
      </c>
      <c r="B138" s="4" t="s">
        <v>412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30">
      <c r="A139" s="4" t="s">
        <v>723</v>
      </c>
      <c r="B139" s="4" t="s">
        <v>412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15">
      <c r="A140" s="4" t="s">
        <v>724</v>
      </c>
      <c r="B140" s="4" t="s">
        <v>412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15">
      <c r="A141" s="8" t="s">
        <v>656</v>
      </c>
      <c r="B141" s="9" t="s">
        <v>412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15">
      <c r="A142" s="66" t="s">
        <v>685</v>
      </c>
      <c r="B142" s="11" t="s">
        <v>413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15">
      <c r="A143" s="16" t="s">
        <v>414</v>
      </c>
      <c r="B143" s="5" t="s">
        <v>415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15">
      <c r="A144" s="16" t="s">
        <v>657</v>
      </c>
      <c r="B144" s="5" t="s">
        <v>416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15">
      <c r="A145" s="68" t="s">
        <v>417</v>
      </c>
      <c r="B145" s="67" t="s">
        <v>416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5">
      <c r="A146" s="67" t="s">
        <v>418</v>
      </c>
      <c r="B146" s="67" t="s">
        <v>416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5">
      <c r="A147" s="46" t="s">
        <v>658</v>
      </c>
      <c r="B147" s="5" t="s">
        <v>419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15">
      <c r="A148" s="69" t="s">
        <v>214</v>
      </c>
      <c r="B148" s="69" t="s">
        <v>419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15">
      <c r="A149" s="46" t="s">
        <v>725</v>
      </c>
      <c r="B149" s="5" t="s">
        <v>420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5">
      <c r="A150" s="70" t="s">
        <v>421</v>
      </c>
      <c r="B150" s="67" t="s">
        <v>420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15">
      <c r="A151" s="67" t="s">
        <v>422</v>
      </c>
      <c r="B151" s="67" t="s">
        <v>420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5">
      <c r="A152" s="67" t="s">
        <v>423</v>
      </c>
      <c r="B152" s="67" t="s">
        <v>420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5">
      <c r="A153" s="67" t="s">
        <v>424</v>
      </c>
      <c r="B153" s="67" t="s">
        <v>420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5">
      <c r="A154" s="67" t="s">
        <v>425</v>
      </c>
      <c r="B154" s="67" t="s">
        <v>420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5">
      <c r="A155" s="67" t="s">
        <v>426</v>
      </c>
      <c r="B155" s="67" t="s">
        <v>420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15">
      <c r="A156" s="46" t="s">
        <v>427</v>
      </c>
      <c r="B156" s="5" t="s">
        <v>428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5">
      <c r="A157" s="46" t="s">
        <v>429</v>
      </c>
      <c r="B157" s="5" t="s">
        <v>430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15">
      <c r="A158" s="46" t="s">
        <v>431</v>
      </c>
      <c r="B158" s="5" t="s">
        <v>432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15">
      <c r="A159" s="16" t="s">
        <v>726</v>
      </c>
      <c r="B159" s="5" t="s">
        <v>433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15">
      <c r="A160" s="69" t="s">
        <v>214</v>
      </c>
      <c r="B160" s="69" t="s">
        <v>433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5">
      <c r="A161" s="69" t="s">
        <v>434</v>
      </c>
      <c r="B161" s="69" t="s">
        <v>433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5">
      <c r="A162" s="69" t="s">
        <v>727</v>
      </c>
      <c r="B162" s="69" t="s">
        <v>433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5">
      <c r="A163" s="16" t="s">
        <v>728</v>
      </c>
      <c r="B163" s="5" t="s">
        <v>435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5">
      <c r="A164" s="67" t="s">
        <v>436</v>
      </c>
      <c r="B164" s="69" t="s">
        <v>435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5">
      <c r="A165" s="67" t="s">
        <v>437</v>
      </c>
      <c r="B165" s="69" t="s">
        <v>435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15">
      <c r="A166" s="67" t="s">
        <v>438</v>
      </c>
      <c r="B166" s="69" t="s">
        <v>435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15">
      <c r="A167" s="67" t="s">
        <v>439</v>
      </c>
      <c r="B167" s="69" t="s">
        <v>435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15">
      <c r="A168" s="16" t="s">
        <v>729</v>
      </c>
      <c r="B168" s="5" t="s">
        <v>440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5">
      <c r="A169" s="69" t="s">
        <v>441</v>
      </c>
      <c r="B169" s="69" t="s">
        <v>440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27">
      <c r="A170" s="67" t="s">
        <v>442</v>
      </c>
      <c r="B170" s="69" t="s">
        <v>440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5">
      <c r="A171" s="67" t="s">
        <v>443</v>
      </c>
      <c r="B171" s="69" t="s">
        <v>440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15">
      <c r="A172" s="71" t="s">
        <v>730</v>
      </c>
      <c r="B172" s="11" t="s">
        <v>444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5">
      <c r="A173" s="19" t="s">
        <v>731</v>
      </c>
      <c r="B173" s="9" t="s">
        <v>445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5">
      <c r="A174" s="67" t="s">
        <v>446</v>
      </c>
      <c r="B174" s="69" t="s">
        <v>445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5">
      <c r="A175" s="19" t="s">
        <v>732</v>
      </c>
      <c r="B175" s="9" t="s">
        <v>447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5">
      <c r="A176" s="67" t="s">
        <v>448</v>
      </c>
      <c r="B176" s="69" t="s">
        <v>447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5">
      <c r="A177" s="19" t="s">
        <v>449</v>
      </c>
      <c r="B177" s="9" t="s">
        <v>450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5">
      <c r="A178" s="19" t="s">
        <v>733</v>
      </c>
      <c r="B178" s="9" t="s">
        <v>451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5">
      <c r="A179" s="67" t="s">
        <v>452</v>
      </c>
      <c r="B179" s="69" t="s">
        <v>451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5">
      <c r="A180" s="19" t="s">
        <v>453</v>
      </c>
      <c r="B180" s="9" t="s">
        <v>454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5">
      <c r="A181" s="66" t="s">
        <v>687</v>
      </c>
      <c r="B181" s="11" t="s">
        <v>455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5">
      <c r="A182" s="19" t="s">
        <v>456</v>
      </c>
      <c r="B182" s="9" t="s">
        <v>457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5">
      <c r="A183" s="16" t="s">
        <v>810</v>
      </c>
      <c r="B183" s="4" t="s">
        <v>458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15">
      <c r="A184" s="16" t="s">
        <v>811</v>
      </c>
      <c r="B184" s="4" t="s">
        <v>458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15">
      <c r="A185" s="16" t="s">
        <v>819</v>
      </c>
      <c r="B185" s="4" t="s">
        <v>458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15">
      <c r="A186" s="4" t="s">
        <v>818</v>
      </c>
      <c r="B186" s="4" t="s">
        <v>458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15">
      <c r="A187" s="4" t="s">
        <v>817</v>
      </c>
      <c r="B187" s="4" t="s">
        <v>458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15">
      <c r="A188" s="4" t="s">
        <v>816</v>
      </c>
      <c r="B188" s="4" t="s">
        <v>458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15">
      <c r="A189" s="16" t="s">
        <v>815</v>
      </c>
      <c r="B189" s="4" t="s">
        <v>458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>
      <c r="A190" s="16" t="s">
        <v>820</v>
      </c>
      <c r="B190" s="4" t="s">
        <v>458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">
      <c r="A191" s="16" t="s">
        <v>812</v>
      </c>
      <c r="B191" s="4" t="s">
        <v>458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5">
      <c r="A192" s="16" t="s">
        <v>813</v>
      </c>
      <c r="B192" s="4" t="s">
        <v>458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5">
      <c r="A193" s="8" t="s">
        <v>734</v>
      </c>
      <c r="B193" s="9" t="s">
        <v>458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5">
      <c r="A194" s="16" t="s">
        <v>810</v>
      </c>
      <c r="B194" s="4" t="s">
        <v>459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15">
      <c r="A195" s="16" t="s">
        <v>811</v>
      </c>
      <c r="B195" s="4" t="s">
        <v>459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15">
      <c r="A196" s="16" t="s">
        <v>819</v>
      </c>
      <c r="B196" s="4" t="s">
        <v>459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5">
      <c r="A197" s="4" t="s">
        <v>818</v>
      </c>
      <c r="B197" s="4" t="s">
        <v>459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15">
      <c r="A198" s="4" t="s">
        <v>817</v>
      </c>
      <c r="B198" s="4" t="s">
        <v>459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15">
      <c r="A199" s="4" t="s">
        <v>816</v>
      </c>
      <c r="B199" s="4" t="s">
        <v>459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15">
      <c r="A200" s="16" t="s">
        <v>815</v>
      </c>
      <c r="B200" s="4" t="s">
        <v>459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15">
      <c r="A201" s="16" t="s">
        <v>814</v>
      </c>
      <c r="B201" s="4" t="s">
        <v>459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15">
      <c r="A202" s="16" t="s">
        <v>812</v>
      </c>
      <c r="B202" s="4" t="s">
        <v>459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5">
      <c r="A203" s="16" t="s">
        <v>813</v>
      </c>
      <c r="B203" s="4" t="s">
        <v>459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15">
      <c r="A204" s="19" t="s">
        <v>735</v>
      </c>
      <c r="B204" s="9" t="s">
        <v>459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15">
      <c r="A205" s="66" t="s">
        <v>688</v>
      </c>
      <c r="B205" s="11" t="s">
        <v>460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5">
      <c r="A206" s="19" t="s">
        <v>461</v>
      </c>
      <c r="B206" s="9" t="s">
        <v>462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15">
      <c r="A207" s="16" t="s">
        <v>810</v>
      </c>
      <c r="B207" s="4" t="s">
        <v>463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15">
      <c r="A208" s="16" t="s">
        <v>811</v>
      </c>
      <c r="B208" s="4" t="s">
        <v>463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15">
      <c r="A209" s="16" t="s">
        <v>819</v>
      </c>
      <c r="B209" s="4" t="s">
        <v>463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15">
      <c r="A210" s="4" t="s">
        <v>818</v>
      </c>
      <c r="B210" s="4" t="s">
        <v>463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15">
      <c r="A211" s="4" t="s">
        <v>817</v>
      </c>
      <c r="B211" s="4" t="s">
        <v>463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15">
      <c r="A212" s="4" t="s">
        <v>816</v>
      </c>
      <c r="B212" s="4" t="s">
        <v>463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15">
      <c r="A213" s="16" t="s">
        <v>815</v>
      </c>
      <c r="B213" s="4" t="s">
        <v>463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5">
      <c r="A214" s="16" t="s">
        <v>820</v>
      </c>
      <c r="B214" s="4" t="s">
        <v>463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15">
      <c r="A215" s="16" t="s">
        <v>812</v>
      </c>
      <c r="B215" s="4" t="s">
        <v>463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15">
      <c r="A216" s="16" t="s">
        <v>813</v>
      </c>
      <c r="B216" s="4" t="s">
        <v>463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5">
      <c r="A217" s="8" t="s">
        <v>736</v>
      </c>
      <c r="B217" s="9" t="s">
        <v>463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5">
      <c r="A218" s="16" t="s">
        <v>810</v>
      </c>
      <c r="B218" s="4" t="s">
        <v>464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15">
      <c r="A219" s="16" t="s">
        <v>811</v>
      </c>
      <c r="B219" s="4" t="s">
        <v>464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15">
      <c r="A220" s="16" t="s">
        <v>819</v>
      </c>
      <c r="B220" s="4" t="s">
        <v>464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15">
      <c r="A221" s="4" t="s">
        <v>818</v>
      </c>
      <c r="B221" s="4" t="s">
        <v>464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15">
      <c r="A222" s="4" t="s">
        <v>817</v>
      </c>
      <c r="B222" s="4" t="s">
        <v>464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5">
      <c r="A223" s="4" t="s">
        <v>816</v>
      </c>
      <c r="B223" s="4" t="s">
        <v>464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15">
      <c r="A224" s="16" t="s">
        <v>815</v>
      </c>
      <c r="B224" s="4" t="s">
        <v>464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15">
      <c r="A225" s="16" t="s">
        <v>814</v>
      </c>
      <c r="B225" s="4" t="s">
        <v>464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15">
      <c r="A226" s="16" t="s">
        <v>812</v>
      </c>
      <c r="B226" s="4" t="s">
        <v>464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5">
      <c r="A227" s="16" t="s">
        <v>813</v>
      </c>
      <c r="B227" s="4" t="s">
        <v>464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5">
      <c r="A228" s="19" t="s">
        <v>737</v>
      </c>
      <c r="B228" s="9" t="s">
        <v>464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5">
      <c r="A229" s="66" t="s">
        <v>690</v>
      </c>
      <c r="B229" s="11" t="s">
        <v>465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15">
      <c r="A230" s="72" t="s">
        <v>689</v>
      </c>
      <c r="B230" s="73" t="s">
        <v>466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5.75">
      <c r="A231" s="81" t="s">
        <v>827</v>
      </c>
      <c r="B231" s="80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.75">
      <c r="A232" s="81" t="s">
        <v>828</v>
      </c>
      <c r="B232" s="80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ht="15">
      <c r="A233" s="28" t="s">
        <v>671</v>
      </c>
      <c r="B233" s="4" t="s">
        <v>467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ht="15">
      <c r="A234" s="67" t="s">
        <v>305</v>
      </c>
      <c r="B234" s="67" t="s">
        <v>467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ht="15">
      <c r="A235" s="15" t="s">
        <v>468</v>
      </c>
      <c r="B235" s="4" t="s">
        <v>469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ht="15">
      <c r="A236" s="28" t="s">
        <v>738</v>
      </c>
      <c r="B236" s="4" t="s">
        <v>470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ht="15">
      <c r="A237" s="67" t="s">
        <v>305</v>
      </c>
      <c r="B237" s="67" t="s">
        <v>470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ht="15">
      <c r="A238" s="14" t="s">
        <v>691</v>
      </c>
      <c r="B238" s="8" t="s">
        <v>471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ht="15">
      <c r="A239" s="15" t="s">
        <v>739</v>
      </c>
      <c r="B239" s="4" t="s">
        <v>472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ht="15">
      <c r="A240" s="67" t="s">
        <v>313</v>
      </c>
      <c r="B240" s="67" t="s">
        <v>472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ht="15">
      <c r="A241" s="28" t="s">
        <v>473</v>
      </c>
      <c r="B241" s="4" t="s">
        <v>474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ht="15">
      <c r="A242" s="16" t="s">
        <v>740</v>
      </c>
      <c r="B242" s="4" t="s">
        <v>475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ht="15">
      <c r="A243" s="67" t="s">
        <v>314</v>
      </c>
      <c r="B243" s="67" t="s">
        <v>475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ht="15">
      <c r="A244" s="28" t="s">
        <v>476</v>
      </c>
      <c r="B244" s="4" t="s">
        <v>477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ht="15">
      <c r="A245" s="29" t="s">
        <v>692</v>
      </c>
      <c r="B245" s="8" t="s">
        <v>478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ht="15">
      <c r="A246" s="4" t="s">
        <v>825</v>
      </c>
      <c r="B246" s="4" t="s">
        <v>479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ht="15">
      <c r="A247" s="4" t="s">
        <v>826</v>
      </c>
      <c r="B247" s="4" t="s">
        <v>479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ht="15">
      <c r="A248" s="4" t="s">
        <v>823</v>
      </c>
      <c r="B248" s="4" t="s">
        <v>480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ht="15">
      <c r="A249" s="4" t="s">
        <v>824</v>
      </c>
      <c r="B249" s="4" t="s">
        <v>480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ht="15">
      <c r="A250" s="8" t="s">
        <v>693</v>
      </c>
      <c r="B250" s="8" t="s">
        <v>481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ht="15">
      <c r="A251" s="29" t="s">
        <v>482</v>
      </c>
      <c r="B251" s="8" t="s">
        <v>483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ht="15">
      <c r="A252" s="29" t="s">
        <v>484</v>
      </c>
      <c r="B252" s="8" t="s">
        <v>485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ht="15">
      <c r="A253" s="29" t="s">
        <v>486</v>
      </c>
      <c r="B253" s="8" t="s">
        <v>487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ht="15">
      <c r="A254" s="29" t="s">
        <v>488</v>
      </c>
      <c r="B254" s="8" t="s">
        <v>489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ht="15">
      <c r="A255" s="14" t="s">
        <v>0</v>
      </c>
      <c r="B255" s="8" t="s">
        <v>490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ht="15">
      <c r="A256" s="19" t="s">
        <v>491</v>
      </c>
      <c r="B256" s="8" t="s">
        <v>490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ht="15">
      <c r="A257" s="74" t="s">
        <v>694</v>
      </c>
      <c r="B257" s="48" t="s">
        <v>492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ht="15">
      <c r="A258" s="15" t="s">
        <v>493</v>
      </c>
      <c r="B258" s="4" t="s">
        <v>494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ht="15">
      <c r="A259" s="16" t="s">
        <v>495</v>
      </c>
      <c r="B259" s="4" t="s">
        <v>496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ht="15">
      <c r="A260" s="28" t="s">
        <v>497</v>
      </c>
      <c r="B260" s="4" t="s">
        <v>498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ht="15">
      <c r="A261" s="28" t="s">
        <v>676</v>
      </c>
      <c r="B261" s="4" t="s">
        <v>499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ht="15">
      <c r="A262" s="67" t="s">
        <v>339</v>
      </c>
      <c r="B262" s="67" t="s">
        <v>499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ht="15">
      <c r="A263" s="67" t="s">
        <v>340</v>
      </c>
      <c r="B263" s="67" t="s">
        <v>499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ht="15">
      <c r="A264" s="75" t="s">
        <v>341</v>
      </c>
      <c r="B264" s="75" t="s">
        <v>499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ht="15">
      <c r="A265" s="76" t="s">
        <v>695</v>
      </c>
      <c r="B265" s="48" t="s">
        <v>500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ht="15">
      <c r="A266" s="62" t="s">
        <v>501</v>
      </c>
      <c r="B266" s="48" t="s">
        <v>502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ht="15.75">
      <c r="A267" s="56" t="s">
        <v>696</v>
      </c>
      <c r="B267" s="50" t="s">
        <v>503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ht="15.75">
      <c r="A268" s="54" t="s">
        <v>741</v>
      </c>
      <c r="B268" s="5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Layout" workbookViewId="0" topLeftCell="A1">
      <selection activeCell="E4" sqref="E4"/>
    </sheetView>
  </sheetViews>
  <sheetFormatPr defaultColWidth="9.140625" defaultRowHeight="15"/>
  <cols>
    <col min="1" max="1" width="64.7109375" style="0" customWidth="1"/>
    <col min="2" max="2" width="11.8515625" style="0" customWidth="1"/>
    <col min="3" max="5" width="22.421875" style="157" customWidth="1"/>
    <col min="6" max="6" width="18.8515625" style="157" customWidth="1"/>
    <col min="7" max="7" width="18.7109375" style="157" customWidth="1"/>
    <col min="8" max="8" width="18.28125" style="157" customWidth="1"/>
    <col min="9" max="9" width="18.00390625" style="157" customWidth="1"/>
  </cols>
  <sheetData>
    <row r="1" spans="1:9" ht="21.75" customHeight="1">
      <c r="A1" s="374" t="s">
        <v>981</v>
      </c>
      <c r="B1" s="374"/>
      <c r="C1" s="374"/>
      <c r="D1" s="374"/>
      <c r="E1" s="374"/>
      <c r="F1" s="374"/>
      <c r="G1" s="374"/>
      <c r="H1" s="374"/>
      <c r="I1" s="374"/>
    </row>
    <row r="2" spans="1:9" ht="26.25" customHeight="1">
      <c r="A2" s="377" t="s">
        <v>856</v>
      </c>
      <c r="B2" s="377"/>
      <c r="C2" s="377"/>
      <c r="D2" s="377"/>
      <c r="E2" s="377"/>
      <c r="F2" s="377"/>
      <c r="G2" s="377"/>
      <c r="H2" s="377"/>
      <c r="I2" s="377"/>
    </row>
    <row r="4" spans="1:9" ht="30">
      <c r="A4" s="1" t="s">
        <v>155</v>
      </c>
      <c r="B4" s="2" t="s">
        <v>156</v>
      </c>
      <c r="C4" s="181" t="s">
        <v>1</v>
      </c>
      <c r="D4" s="329" t="s">
        <v>982</v>
      </c>
      <c r="E4" s="329" t="s">
        <v>964</v>
      </c>
      <c r="F4" s="181" t="s">
        <v>2</v>
      </c>
      <c r="G4" s="181" t="s">
        <v>2</v>
      </c>
      <c r="H4" s="181" t="s">
        <v>2</v>
      </c>
      <c r="I4" s="181" t="s">
        <v>2</v>
      </c>
    </row>
    <row r="5" spans="1:9" s="185" customFormat="1" ht="30">
      <c r="A5" s="19" t="s">
        <v>857</v>
      </c>
      <c r="B5" s="9" t="s">
        <v>269</v>
      </c>
      <c r="C5" s="184">
        <v>550000</v>
      </c>
      <c r="D5" s="184">
        <v>550000</v>
      </c>
      <c r="E5" s="184"/>
      <c r="F5" s="184"/>
      <c r="G5" s="184"/>
      <c r="H5" s="184"/>
      <c r="I5" s="184"/>
    </row>
    <row r="6" spans="1:9" s="185" customFormat="1" ht="15">
      <c r="A6" s="19" t="s">
        <v>585</v>
      </c>
      <c r="B6" s="9" t="s">
        <v>270</v>
      </c>
      <c r="C6" s="184"/>
      <c r="D6" s="184">
        <v>6413013</v>
      </c>
      <c r="E6" s="184">
        <v>39480</v>
      </c>
      <c r="F6" s="184"/>
      <c r="G6" s="184"/>
      <c r="H6" s="184"/>
      <c r="I6" s="184"/>
    </row>
    <row r="7" spans="1:9" s="185" customFormat="1" ht="15">
      <c r="A7" s="8" t="s">
        <v>272</v>
      </c>
      <c r="B7" s="9" t="s">
        <v>273</v>
      </c>
      <c r="C7" s="184">
        <v>0</v>
      </c>
      <c r="D7" s="184"/>
      <c r="E7" s="184"/>
      <c r="F7" s="184"/>
      <c r="G7" s="184"/>
      <c r="H7" s="184"/>
      <c r="I7" s="184"/>
    </row>
    <row r="8" spans="1:9" s="185" customFormat="1" ht="15">
      <c r="A8" s="19" t="s">
        <v>274</v>
      </c>
      <c r="B8" s="9" t="s">
        <v>275</v>
      </c>
      <c r="C8" s="184">
        <v>0</v>
      </c>
      <c r="D8" s="184">
        <v>490000</v>
      </c>
      <c r="E8" s="184">
        <v>50000</v>
      </c>
      <c r="F8" s="184"/>
      <c r="G8" s="184"/>
      <c r="H8" s="184"/>
      <c r="I8" s="184"/>
    </row>
    <row r="9" spans="1:9" s="185" customFormat="1" ht="15">
      <c r="A9" s="19" t="s">
        <v>276</v>
      </c>
      <c r="B9" s="9" t="s">
        <v>277</v>
      </c>
      <c r="C9" s="184">
        <v>0</v>
      </c>
      <c r="D9" s="184"/>
      <c r="E9" s="184"/>
      <c r="F9" s="184"/>
      <c r="G9" s="184"/>
      <c r="H9" s="184"/>
      <c r="I9" s="184"/>
    </row>
    <row r="10" spans="1:9" s="185" customFormat="1" ht="15">
      <c r="A10" s="8" t="s">
        <v>278</v>
      </c>
      <c r="B10" s="9" t="s">
        <v>279</v>
      </c>
      <c r="C10" s="184">
        <v>0</v>
      </c>
      <c r="D10" s="184"/>
      <c r="E10" s="184"/>
      <c r="F10" s="184"/>
      <c r="G10" s="184"/>
      <c r="H10" s="184"/>
      <c r="I10" s="184"/>
    </row>
    <row r="11" spans="1:9" s="185" customFormat="1" ht="25.5">
      <c r="A11" s="8" t="s">
        <v>280</v>
      </c>
      <c r="B11" s="9" t="s">
        <v>281</v>
      </c>
      <c r="C11" s="184">
        <v>149000</v>
      </c>
      <c r="D11" s="184">
        <v>1883354</v>
      </c>
      <c r="E11" s="184">
        <v>13500</v>
      </c>
      <c r="F11" s="184"/>
      <c r="G11" s="184"/>
      <c r="H11" s="184"/>
      <c r="I11" s="184"/>
    </row>
    <row r="12" spans="1:9" ht="15.75">
      <c r="A12" s="25" t="s">
        <v>586</v>
      </c>
      <c r="B12" s="11" t="s">
        <v>282</v>
      </c>
      <c r="C12" s="187">
        <f>C11+C10+C9+C8+C7+C6+C5</f>
        <v>699000</v>
      </c>
      <c r="D12" s="187">
        <f aca="true" t="shared" si="0" ref="D12:I12">D11+D10+D9+D8+D7+D6+D5</f>
        <v>9336367</v>
      </c>
      <c r="E12" s="187">
        <f t="shared" si="0"/>
        <v>102980</v>
      </c>
      <c r="F12" s="187">
        <f t="shared" si="0"/>
        <v>0</v>
      </c>
      <c r="G12" s="187">
        <f t="shared" si="0"/>
        <v>0</v>
      </c>
      <c r="H12" s="187">
        <f t="shared" si="0"/>
        <v>0</v>
      </c>
      <c r="I12" s="187">
        <f t="shared" si="0"/>
        <v>0</v>
      </c>
    </row>
    <row r="13" spans="1:9" s="185" customFormat="1" ht="15">
      <c r="A13" s="19" t="s">
        <v>983</v>
      </c>
      <c r="B13" s="9" t="s">
        <v>284</v>
      </c>
      <c r="C13" s="184">
        <v>200000</v>
      </c>
      <c r="D13" s="184">
        <v>9112000</v>
      </c>
      <c r="E13" s="184">
        <v>1240000</v>
      </c>
      <c r="F13" s="184"/>
      <c r="G13" s="184"/>
      <c r="H13" s="184"/>
      <c r="I13" s="184"/>
    </row>
    <row r="14" spans="1:9" s="185" customFormat="1" ht="15">
      <c r="A14" s="19" t="s">
        <v>285</v>
      </c>
      <c r="B14" s="9" t="s">
        <v>286</v>
      </c>
      <c r="C14" s="184">
        <v>0</v>
      </c>
      <c r="D14" s="184"/>
      <c r="E14" s="184"/>
      <c r="F14" s="184"/>
      <c r="G14" s="184"/>
      <c r="H14" s="184"/>
      <c r="I14" s="184"/>
    </row>
    <row r="15" spans="1:9" s="185" customFormat="1" ht="15">
      <c r="A15" s="19" t="s">
        <v>287</v>
      </c>
      <c r="B15" s="9" t="s">
        <v>288</v>
      </c>
      <c r="C15" s="184">
        <v>0</v>
      </c>
      <c r="D15" s="184"/>
      <c r="E15" s="184"/>
      <c r="F15" s="184"/>
      <c r="G15" s="184"/>
      <c r="H15" s="184"/>
      <c r="I15" s="184"/>
    </row>
    <row r="16" spans="1:9" s="185" customFormat="1" ht="15">
      <c r="A16" s="19" t="s">
        <v>289</v>
      </c>
      <c r="B16" s="9" t="s">
        <v>290</v>
      </c>
      <c r="C16" s="186">
        <v>54000</v>
      </c>
      <c r="D16" s="186">
        <v>2460780</v>
      </c>
      <c r="E16" s="186">
        <v>334800</v>
      </c>
      <c r="F16" s="184"/>
      <c r="G16" s="184"/>
      <c r="H16" s="184"/>
      <c r="I16" s="184"/>
    </row>
    <row r="17" spans="1:9" ht="15.75">
      <c r="A17" s="25" t="s">
        <v>587</v>
      </c>
      <c r="B17" s="11" t="s">
        <v>291</v>
      </c>
      <c r="C17" s="187">
        <f>C13+C16</f>
        <v>254000</v>
      </c>
      <c r="D17" s="187">
        <f aca="true" t="shared" si="1" ref="D17:I17">D13+D16</f>
        <v>11572780</v>
      </c>
      <c r="E17" s="187">
        <f t="shared" si="1"/>
        <v>1574800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87">
        <f t="shared" si="1"/>
        <v>0</v>
      </c>
    </row>
    <row r="20" spans="1:8" ht="15">
      <c r="A20" s="52" t="s">
        <v>833</v>
      </c>
      <c r="B20" s="52" t="s">
        <v>834</v>
      </c>
      <c r="C20" s="182" t="s">
        <v>835</v>
      </c>
      <c r="D20" s="182" t="s">
        <v>836</v>
      </c>
      <c r="F20" s="158"/>
      <c r="G20" s="158"/>
      <c r="H20" s="158"/>
    </row>
    <row r="21" spans="1:8" ht="15">
      <c r="A21" s="19" t="s">
        <v>268</v>
      </c>
      <c r="B21" s="9">
        <v>0</v>
      </c>
      <c r="C21" s="189">
        <v>0</v>
      </c>
      <c r="D21" s="190">
        <f>SUM(B21:C21)</f>
        <v>0</v>
      </c>
      <c r="F21" s="158"/>
      <c r="G21" s="158"/>
      <c r="H21" s="158"/>
    </row>
    <row r="22" spans="1:8" ht="15">
      <c r="A22" s="19" t="s">
        <v>585</v>
      </c>
      <c r="B22" s="189">
        <v>39480</v>
      </c>
      <c r="C22" s="189">
        <v>0</v>
      </c>
      <c r="D22" s="190">
        <f>SUM(B22:C22)</f>
        <v>39480</v>
      </c>
      <c r="F22" s="158"/>
      <c r="G22" s="158"/>
      <c r="H22" s="158"/>
    </row>
    <row r="23" spans="1:8" ht="15">
      <c r="A23" s="8" t="s">
        <v>272</v>
      </c>
      <c r="B23" s="9"/>
      <c r="C23" s="190"/>
      <c r="D23" s="190">
        <f>SUM(B23:C23)</f>
        <v>0</v>
      </c>
      <c r="F23" s="158"/>
      <c r="G23" s="158"/>
      <c r="H23" s="158"/>
    </row>
    <row r="24" spans="1:8" ht="15">
      <c r="A24" s="19" t="s">
        <v>274</v>
      </c>
      <c r="B24" s="9">
        <v>50000</v>
      </c>
      <c r="C24" s="190">
        <v>13500</v>
      </c>
      <c r="D24" s="190">
        <f>SUM(B24:C24)</f>
        <v>63500</v>
      </c>
      <c r="F24" s="158"/>
      <c r="G24" s="158"/>
      <c r="H24" s="158"/>
    </row>
    <row r="25" spans="1:8" ht="15.75">
      <c r="A25" s="25" t="s">
        <v>586</v>
      </c>
      <c r="B25" s="191">
        <f>B24+B23+B22+B21</f>
        <v>89480</v>
      </c>
      <c r="C25" s="191">
        <f>C24+C23+C22+C21</f>
        <v>13500</v>
      </c>
      <c r="D25" s="191">
        <f>D24+D23+D22+D21</f>
        <v>102980</v>
      </c>
      <c r="F25" s="158"/>
      <c r="G25" s="158"/>
      <c r="H25" s="158"/>
    </row>
    <row r="26" spans="1:8" ht="15">
      <c r="A26" s="19" t="s">
        <v>283</v>
      </c>
      <c r="B26" s="192">
        <v>1240000</v>
      </c>
      <c r="C26" s="192">
        <v>334800</v>
      </c>
      <c r="D26" s="192">
        <f>SUM(B26:C26)</f>
        <v>1574800</v>
      </c>
      <c r="F26" s="158"/>
      <c r="G26" s="158"/>
      <c r="H26" s="158"/>
    </row>
    <row r="27" spans="1:8" ht="15">
      <c r="A27" s="19" t="s">
        <v>285</v>
      </c>
      <c r="B27" s="5"/>
      <c r="C27" s="159"/>
      <c r="D27" s="159"/>
      <c r="F27" s="158"/>
      <c r="G27" s="158"/>
      <c r="H27" s="158"/>
    </row>
    <row r="28" spans="1:8" ht="15">
      <c r="A28" s="19" t="s">
        <v>287</v>
      </c>
      <c r="B28" s="5"/>
      <c r="C28" s="159"/>
      <c r="D28" s="159"/>
      <c r="F28" s="158"/>
      <c r="G28" s="158"/>
      <c r="H28" s="158"/>
    </row>
    <row r="29" spans="1:8" ht="15.75">
      <c r="A29" s="25" t="s">
        <v>587</v>
      </c>
      <c r="B29" s="193">
        <f>B28+B27+B26</f>
        <v>1240000</v>
      </c>
      <c r="C29" s="193">
        <f>C28+C27+C26</f>
        <v>334800</v>
      </c>
      <c r="D29" s="193">
        <f>D28+D27+D26</f>
        <v>1574800</v>
      </c>
      <c r="F29" s="158"/>
      <c r="G29" s="158"/>
      <c r="H29" s="158"/>
    </row>
    <row r="30" spans="1:9" ht="15">
      <c r="A30" s="3"/>
      <c r="B30" s="3"/>
      <c r="C30" s="158"/>
      <c r="D30" s="158"/>
      <c r="E30" s="158"/>
      <c r="F30" s="158"/>
      <c r="G30" s="158"/>
      <c r="H30" s="158"/>
      <c r="I30" s="158"/>
    </row>
    <row r="31" spans="1:9" ht="15">
      <c r="A31" s="3"/>
      <c r="B31" s="3"/>
      <c r="C31" s="158"/>
      <c r="D31" s="158"/>
      <c r="E31" s="158"/>
      <c r="F31" s="158"/>
      <c r="G31" s="158"/>
      <c r="H31" s="158"/>
      <c r="I31" s="158"/>
    </row>
    <row r="32" spans="1:9" ht="15">
      <c r="A32" s="3"/>
      <c r="B32" s="3"/>
      <c r="C32" s="158"/>
      <c r="D32" s="158"/>
      <c r="E32" s="158"/>
      <c r="F32" s="158"/>
      <c r="G32" s="158"/>
      <c r="H32" s="158"/>
      <c r="I32" s="158"/>
    </row>
    <row r="33" spans="1:9" ht="15">
      <c r="A33" s="3"/>
      <c r="B33" s="3"/>
      <c r="C33" s="158"/>
      <c r="D33" s="158"/>
      <c r="E33" s="158"/>
      <c r="F33" s="158"/>
      <c r="G33" s="158"/>
      <c r="H33" s="158"/>
      <c r="I33" s="158"/>
    </row>
    <row r="34" spans="1:9" ht="15">
      <c r="A34" s="3"/>
      <c r="B34" s="3"/>
      <c r="C34" s="158"/>
      <c r="D34" s="158"/>
      <c r="E34" s="158"/>
      <c r="F34" s="158"/>
      <c r="G34" s="158"/>
      <c r="H34" s="158"/>
      <c r="I34" s="158"/>
    </row>
    <row r="35" spans="1:9" ht="15">
      <c r="A35" s="3"/>
      <c r="B35" s="3"/>
      <c r="C35" s="158"/>
      <c r="D35" s="158"/>
      <c r="E35" s="158"/>
      <c r="F35" s="158"/>
      <c r="G35" s="158"/>
      <c r="H35" s="158"/>
      <c r="I35" s="158"/>
    </row>
  </sheetData>
  <sheetProtection/>
  <mergeCells count="2">
    <mergeCell ref="A1:I1"/>
    <mergeCell ref="A2:I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8. melléklet az 7/2017. (V.31.) önkorámányzati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74" t="s">
        <v>98</v>
      </c>
      <c r="B1" s="382"/>
      <c r="C1" s="382"/>
      <c r="D1" s="382"/>
      <c r="E1" s="382"/>
      <c r="F1" s="382"/>
      <c r="G1" s="382"/>
      <c r="H1" s="382"/>
    </row>
    <row r="2" spans="1:8" ht="23.25" customHeight="1">
      <c r="A2" s="393" t="s">
        <v>39</v>
      </c>
      <c r="B2" s="375"/>
      <c r="C2" s="375"/>
      <c r="D2" s="375"/>
      <c r="E2" s="375"/>
      <c r="F2" s="375"/>
      <c r="G2" s="375"/>
      <c r="H2" s="375"/>
    </row>
    <row r="3" ht="18">
      <c r="A3" s="61"/>
    </row>
    <row r="5" spans="1:8" ht="30">
      <c r="A5" s="1" t="s">
        <v>155</v>
      </c>
      <c r="B5" s="2" t="s">
        <v>156</v>
      </c>
      <c r="C5" s="78" t="s">
        <v>1</v>
      </c>
      <c r="D5" s="78" t="s">
        <v>2</v>
      </c>
      <c r="E5" s="78" t="s">
        <v>2</v>
      </c>
      <c r="F5" s="78" t="s">
        <v>2</v>
      </c>
      <c r="G5" s="78" t="s">
        <v>2</v>
      </c>
      <c r="H5" s="89" t="s">
        <v>3</v>
      </c>
    </row>
    <row r="6" spans="1:8" ht="15">
      <c r="A6" s="36"/>
      <c r="B6" s="36"/>
      <c r="C6" s="36"/>
      <c r="D6" s="36"/>
      <c r="E6" s="36"/>
      <c r="F6" s="36"/>
      <c r="G6" s="36"/>
      <c r="H6" s="36"/>
    </row>
    <row r="7" spans="1:8" ht="15">
      <c r="A7" s="36"/>
      <c r="B7" s="36"/>
      <c r="C7" s="36"/>
      <c r="D7" s="36"/>
      <c r="E7" s="36"/>
      <c r="F7" s="36"/>
      <c r="G7" s="36"/>
      <c r="H7" s="36"/>
    </row>
    <row r="8" spans="1:8" ht="15">
      <c r="A8" s="36"/>
      <c r="B8" s="36"/>
      <c r="C8" s="36"/>
      <c r="D8" s="36"/>
      <c r="E8" s="36"/>
      <c r="F8" s="36"/>
      <c r="G8" s="36"/>
      <c r="H8" s="36"/>
    </row>
    <row r="9" spans="1:8" ht="15">
      <c r="A9" s="36"/>
      <c r="B9" s="36"/>
      <c r="C9" s="36"/>
      <c r="D9" s="36"/>
      <c r="E9" s="36"/>
      <c r="F9" s="36"/>
      <c r="G9" s="36"/>
      <c r="H9" s="36"/>
    </row>
    <row r="10" spans="1:8" ht="15">
      <c r="A10" s="19" t="s">
        <v>832</v>
      </c>
      <c r="B10" s="9" t="s">
        <v>266</v>
      </c>
      <c r="C10" s="36"/>
      <c r="D10" s="36"/>
      <c r="E10" s="36"/>
      <c r="F10" s="36"/>
      <c r="G10" s="36"/>
      <c r="H10" s="36"/>
    </row>
    <row r="11" spans="1:8" ht="15">
      <c r="A11" s="19"/>
      <c r="B11" s="9"/>
      <c r="C11" s="36"/>
      <c r="D11" s="36"/>
      <c r="E11" s="36"/>
      <c r="F11" s="36"/>
      <c r="G11" s="36"/>
      <c r="H11" s="36"/>
    </row>
    <row r="12" spans="1:8" ht="15">
      <c r="A12" s="19"/>
      <c r="B12" s="9"/>
      <c r="C12" s="36"/>
      <c r="D12" s="36"/>
      <c r="E12" s="36"/>
      <c r="F12" s="36"/>
      <c r="G12" s="36"/>
      <c r="H12" s="36"/>
    </row>
    <row r="13" spans="1:8" ht="15">
      <c r="A13" s="19"/>
      <c r="B13" s="9"/>
      <c r="C13" s="36"/>
      <c r="D13" s="36"/>
      <c r="E13" s="36"/>
      <c r="F13" s="36"/>
      <c r="G13" s="36"/>
      <c r="H13" s="36"/>
    </row>
    <row r="14" spans="1:8" ht="15">
      <c r="A14" s="19"/>
      <c r="B14" s="9"/>
      <c r="C14" s="36"/>
      <c r="D14" s="36"/>
      <c r="E14" s="36"/>
      <c r="F14" s="36"/>
      <c r="G14" s="36"/>
      <c r="H14" s="36"/>
    </row>
    <row r="15" spans="1:8" ht="15">
      <c r="A15" s="19" t="s">
        <v>831</v>
      </c>
      <c r="B15" s="9" t="s">
        <v>266</v>
      </c>
      <c r="C15" s="36"/>
      <c r="D15" s="36"/>
      <c r="E15" s="36"/>
      <c r="F15" s="36"/>
      <c r="G15" s="36"/>
      <c r="H15" s="36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74" t="s">
        <v>98</v>
      </c>
      <c r="B1" s="382"/>
    </row>
    <row r="2" spans="1:7" ht="71.25" customHeight="1">
      <c r="A2" s="393" t="s">
        <v>62</v>
      </c>
      <c r="B2" s="393"/>
      <c r="C2" s="91"/>
      <c r="D2" s="91"/>
      <c r="E2" s="91"/>
      <c r="F2" s="91"/>
      <c r="G2" s="91"/>
    </row>
    <row r="3" spans="1:7" ht="24" customHeight="1">
      <c r="A3" s="87"/>
      <c r="B3" s="87"/>
      <c r="C3" s="91"/>
      <c r="D3" s="91"/>
      <c r="E3" s="91"/>
      <c r="F3" s="91"/>
      <c r="G3" s="91"/>
    </row>
    <row r="4" ht="22.5" customHeight="1">
      <c r="A4" s="3" t="s">
        <v>1</v>
      </c>
    </row>
    <row r="5" spans="1:2" ht="18">
      <c r="A5" s="53" t="s">
        <v>6</v>
      </c>
      <c r="B5" s="52" t="s">
        <v>12</v>
      </c>
    </row>
    <row r="6" spans="1:2" ht="15">
      <c r="A6" s="51" t="s">
        <v>137</v>
      </c>
      <c r="B6" s="51"/>
    </row>
    <row r="7" spans="1:2" ht="15">
      <c r="A7" s="92" t="s">
        <v>138</v>
      </c>
      <c r="B7" s="51"/>
    </row>
    <row r="8" spans="1:2" ht="15">
      <c r="A8" s="51" t="s">
        <v>139</v>
      </c>
      <c r="B8" s="51"/>
    </row>
    <row r="9" spans="1:2" ht="15">
      <c r="A9" s="51" t="s">
        <v>140</v>
      </c>
      <c r="B9" s="51"/>
    </row>
    <row r="10" spans="1:2" ht="15">
      <c r="A10" s="51" t="s">
        <v>141</v>
      </c>
      <c r="B10" s="51"/>
    </row>
    <row r="11" spans="1:2" ht="15">
      <c r="A11" s="51" t="s">
        <v>142</v>
      </c>
      <c r="B11" s="51"/>
    </row>
    <row r="12" spans="1:2" ht="15">
      <c r="A12" s="51" t="s">
        <v>143</v>
      </c>
      <c r="B12" s="51"/>
    </row>
    <row r="13" spans="1:2" ht="15">
      <c r="A13" s="51" t="s">
        <v>144</v>
      </c>
      <c r="B13" s="51"/>
    </row>
    <row r="14" spans="1:2" ht="15">
      <c r="A14" s="90" t="s">
        <v>15</v>
      </c>
      <c r="B14" s="95"/>
    </row>
    <row r="15" spans="1:2" ht="30">
      <c r="A15" s="93" t="s">
        <v>7</v>
      </c>
      <c r="B15" s="51"/>
    </row>
    <row r="16" spans="1:2" ht="30">
      <c r="A16" s="93" t="s">
        <v>8</v>
      </c>
      <c r="B16" s="51"/>
    </row>
    <row r="17" spans="1:2" ht="15">
      <c r="A17" s="94" t="s">
        <v>9</v>
      </c>
      <c r="B17" s="51"/>
    </row>
    <row r="18" spans="1:2" ht="15">
      <c r="A18" s="94" t="s">
        <v>10</v>
      </c>
      <c r="B18" s="51"/>
    </row>
    <row r="19" spans="1:2" ht="15">
      <c r="A19" s="51" t="s">
        <v>13</v>
      </c>
      <c r="B19" s="51"/>
    </row>
    <row r="20" spans="1:2" ht="15">
      <c r="A20" s="62" t="s">
        <v>11</v>
      </c>
      <c r="B20" s="51"/>
    </row>
    <row r="21" spans="1:2" ht="31.5">
      <c r="A21" s="96" t="s">
        <v>14</v>
      </c>
      <c r="B21" s="30"/>
    </row>
    <row r="22" spans="1:2" ht="15.75">
      <c r="A22" s="54" t="s">
        <v>741</v>
      </c>
      <c r="B22" s="55"/>
    </row>
    <row r="25" spans="1:2" ht="18">
      <c r="A25" s="53" t="s">
        <v>6</v>
      </c>
      <c r="B25" s="52" t="s">
        <v>12</v>
      </c>
    </row>
    <row r="26" spans="1:2" ht="15">
      <c r="A26" s="51" t="s">
        <v>137</v>
      </c>
      <c r="B26" s="51"/>
    </row>
    <row r="27" spans="1:2" ht="15">
      <c r="A27" s="92" t="s">
        <v>138</v>
      </c>
      <c r="B27" s="51"/>
    </row>
    <row r="28" spans="1:2" ht="15">
      <c r="A28" s="51" t="s">
        <v>139</v>
      </c>
      <c r="B28" s="51"/>
    </row>
    <row r="29" spans="1:2" ht="15">
      <c r="A29" s="51" t="s">
        <v>140</v>
      </c>
      <c r="B29" s="51"/>
    </row>
    <row r="30" spans="1:2" ht="15">
      <c r="A30" s="51" t="s">
        <v>141</v>
      </c>
      <c r="B30" s="51"/>
    </row>
    <row r="31" spans="1:2" ht="15">
      <c r="A31" s="51" t="s">
        <v>142</v>
      </c>
      <c r="B31" s="51"/>
    </row>
    <row r="32" spans="1:2" ht="15">
      <c r="A32" s="51" t="s">
        <v>143</v>
      </c>
      <c r="B32" s="51"/>
    </row>
    <row r="33" spans="1:2" ht="15">
      <c r="A33" s="51" t="s">
        <v>144</v>
      </c>
      <c r="B33" s="51"/>
    </row>
    <row r="34" spans="1:2" ht="15">
      <c r="A34" s="90" t="s">
        <v>15</v>
      </c>
      <c r="B34" s="95"/>
    </row>
    <row r="35" spans="1:2" ht="30">
      <c r="A35" s="93" t="s">
        <v>7</v>
      </c>
      <c r="B35" s="51"/>
    </row>
    <row r="36" spans="1:2" ht="30">
      <c r="A36" s="93" t="s">
        <v>8</v>
      </c>
      <c r="B36" s="51"/>
    </row>
    <row r="37" spans="1:2" ht="15">
      <c r="A37" s="94" t="s">
        <v>9</v>
      </c>
      <c r="B37" s="51"/>
    </row>
    <row r="38" spans="1:2" ht="15">
      <c r="A38" s="94" t="s">
        <v>10</v>
      </c>
      <c r="B38" s="51"/>
    </row>
    <row r="39" spans="1:2" ht="15">
      <c r="A39" s="51" t="s">
        <v>13</v>
      </c>
      <c r="B39" s="51"/>
    </row>
    <row r="40" spans="1:2" ht="15">
      <c r="A40" s="62" t="s">
        <v>11</v>
      </c>
      <c r="B40" s="51"/>
    </row>
    <row r="41" spans="1:2" ht="31.5">
      <c r="A41" s="96" t="s">
        <v>14</v>
      </c>
      <c r="B41" s="30"/>
    </row>
    <row r="42" spans="1:2" ht="15.75">
      <c r="A42" s="54" t="s">
        <v>741</v>
      </c>
      <c r="B42" s="55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6"/>
  <sheetViews>
    <sheetView view="pageLayout" workbookViewId="0" topLeftCell="A1">
      <selection activeCell="A5" sqref="A5"/>
    </sheetView>
  </sheetViews>
  <sheetFormatPr defaultColWidth="9.140625" defaultRowHeight="15"/>
  <cols>
    <col min="1" max="1" width="91.8515625" style="232" customWidth="1"/>
    <col min="2" max="2" width="9.140625" style="232" customWidth="1"/>
    <col min="3" max="3" width="12.140625" style="255" customWidth="1"/>
    <col min="4" max="4" width="13.421875" style="234" customWidth="1"/>
    <col min="5" max="5" width="11.421875" style="232" bestFit="1" customWidth="1"/>
    <col min="6" max="6" width="12.421875" style="232" bestFit="1" customWidth="1"/>
    <col min="7" max="16384" width="9.140625" style="232" customWidth="1"/>
  </cols>
  <sheetData>
    <row r="1" spans="1:4" ht="26.25" customHeight="1">
      <c r="A1" s="368" t="s">
        <v>965</v>
      </c>
      <c r="B1" s="369"/>
      <c r="C1" s="369"/>
      <c r="D1" s="369"/>
    </row>
    <row r="2" spans="1:4" ht="30" customHeight="1">
      <c r="A2" s="370" t="s">
        <v>863</v>
      </c>
      <c r="B2" s="371"/>
      <c r="C2" s="371"/>
      <c r="D2" s="371"/>
    </row>
    <row r="4" ht="15.75">
      <c r="A4" s="129" t="s">
        <v>5</v>
      </c>
    </row>
    <row r="5" spans="1:6" ht="47.25">
      <c r="A5" s="256" t="s">
        <v>155</v>
      </c>
      <c r="B5" s="257" t="s">
        <v>156</v>
      </c>
      <c r="C5" s="258" t="s">
        <v>864</v>
      </c>
      <c r="D5" s="259" t="s">
        <v>865</v>
      </c>
      <c r="E5" s="259" t="s">
        <v>966</v>
      </c>
      <c r="F5" s="259" t="s">
        <v>967</v>
      </c>
    </row>
    <row r="6" spans="1:6" ht="15.75">
      <c r="A6" s="260" t="s">
        <v>505</v>
      </c>
      <c r="B6" s="261" t="s">
        <v>183</v>
      </c>
      <c r="C6" s="262">
        <v>7424228</v>
      </c>
      <c r="D6" s="263">
        <v>5243300</v>
      </c>
      <c r="E6" s="263">
        <v>7164092</v>
      </c>
      <c r="F6" s="263">
        <v>6898429</v>
      </c>
    </row>
    <row r="7" spans="1:6" ht="15.75">
      <c r="A7" s="264" t="s">
        <v>506</v>
      </c>
      <c r="B7" s="261" t="s">
        <v>190</v>
      </c>
      <c r="C7" s="262">
        <v>5951024</v>
      </c>
      <c r="D7" s="263">
        <v>5362000</v>
      </c>
      <c r="E7" s="263">
        <v>5611673</v>
      </c>
      <c r="F7" s="263">
        <v>5611673</v>
      </c>
    </row>
    <row r="8" spans="1:6" ht="15.75">
      <c r="A8" s="265" t="s">
        <v>637</v>
      </c>
      <c r="B8" s="266" t="s">
        <v>191</v>
      </c>
      <c r="C8" s="262">
        <f>SUM(C6:C7)</f>
        <v>13375252</v>
      </c>
      <c r="D8" s="263">
        <f>SUM(D6:D7)</f>
        <v>10605300</v>
      </c>
      <c r="E8" s="263">
        <f>SUM(E6:E7)</f>
        <v>12775765</v>
      </c>
      <c r="F8" s="263">
        <f>SUM(F6:F7)</f>
        <v>12510102</v>
      </c>
    </row>
    <row r="9" spans="1:6" ht="15.75">
      <c r="A9" s="267" t="s">
        <v>608</v>
      </c>
      <c r="B9" s="266" t="s">
        <v>192</v>
      </c>
      <c r="C9" s="262">
        <v>3393084</v>
      </c>
      <c r="D9" s="263">
        <v>2869781</v>
      </c>
      <c r="E9" s="263">
        <v>3302806</v>
      </c>
      <c r="F9" s="263">
        <v>3081136</v>
      </c>
    </row>
    <row r="10" spans="1:6" ht="15.75">
      <c r="A10" s="264" t="s">
        <v>516</v>
      </c>
      <c r="B10" s="261" t="s">
        <v>199</v>
      </c>
      <c r="C10" s="262">
        <v>1014702</v>
      </c>
      <c r="D10" s="263">
        <v>1506000</v>
      </c>
      <c r="E10" s="263">
        <v>942781</v>
      </c>
      <c r="F10" s="263">
        <v>925023</v>
      </c>
    </row>
    <row r="11" spans="1:6" ht="15.75">
      <c r="A11" s="264" t="s">
        <v>638</v>
      </c>
      <c r="B11" s="261" t="s">
        <v>204</v>
      </c>
      <c r="C11" s="262">
        <v>230165</v>
      </c>
      <c r="D11" s="263">
        <v>162000</v>
      </c>
      <c r="E11" s="263">
        <v>181413</v>
      </c>
      <c r="F11" s="263">
        <v>179801</v>
      </c>
    </row>
    <row r="12" spans="1:6" ht="15.75">
      <c r="A12" s="264" t="s">
        <v>521</v>
      </c>
      <c r="B12" s="261" t="s">
        <v>219</v>
      </c>
      <c r="C12" s="262">
        <v>17923503</v>
      </c>
      <c r="D12" s="263">
        <v>18829410</v>
      </c>
      <c r="E12" s="263">
        <v>19025578</v>
      </c>
      <c r="F12" s="263">
        <v>19024197</v>
      </c>
    </row>
    <row r="13" spans="1:6" ht="15.75">
      <c r="A13" s="264" t="s">
        <v>522</v>
      </c>
      <c r="B13" s="261" t="s">
        <v>224</v>
      </c>
      <c r="C13" s="262">
        <v>32945</v>
      </c>
      <c r="D13" s="263">
        <v>15000</v>
      </c>
      <c r="E13" s="263">
        <v>0</v>
      </c>
      <c r="F13" s="263">
        <v>0</v>
      </c>
    </row>
    <row r="14" spans="1:6" ht="15.75">
      <c r="A14" s="264" t="s">
        <v>525</v>
      </c>
      <c r="B14" s="261" t="s">
        <v>237</v>
      </c>
      <c r="C14" s="262">
        <v>7928453</v>
      </c>
      <c r="D14" s="263">
        <v>5239521</v>
      </c>
      <c r="E14" s="263">
        <v>9755494</v>
      </c>
      <c r="F14" s="263">
        <v>9722571</v>
      </c>
    </row>
    <row r="15" spans="1:6" ht="15.75">
      <c r="A15" s="267" t="s">
        <v>526</v>
      </c>
      <c r="B15" s="266" t="s">
        <v>238</v>
      </c>
      <c r="C15" s="262">
        <f>SUM(C10:C14)</f>
        <v>27129768</v>
      </c>
      <c r="D15" s="263">
        <f>SUM(D10:D14)</f>
        <v>25751931</v>
      </c>
      <c r="E15" s="263">
        <f>SUM(E10:E14)</f>
        <v>29905266</v>
      </c>
      <c r="F15" s="263">
        <f>SUM(F10:F14)</f>
        <v>29851592</v>
      </c>
    </row>
    <row r="16" spans="1:6" ht="15.75">
      <c r="A16" s="268" t="s">
        <v>239</v>
      </c>
      <c r="B16" s="261" t="s">
        <v>240</v>
      </c>
      <c r="C16" s="262"/>
      <c r="D16" s="263"/>
      <c r="E16" s="263"/>
      <c r="F16" s="263"/>
    </row>
    <row r="17" spans="1:6" ht="15.75">
      <c r="A17" s="268" t="s">
        <v>543</v>
      </c>
      <c r="B17" s="261" t="s">
        <v>241</v>
      </c>
      <c r="C17" s="262">
        <v>139200</v>
      </c>
      <c r="D17" s="263"/>
      <c r="E17" s="263">
        <v>92800</v>
      </c>
      <c r="F17" s="263">
        <v>92800</v>
      </c>
    </row>
    <row r="18" spans="1:6" ht="15.75">
      <c r="A18" s="269" t="s">
        <v>614</v>
      </c>
      <c r="B18" s="261" t="s">
        <v>242</v>
      </c>
      <c r="C18" s="262"/>
      <c r="D18" s="263"/>
      <c r="E18" s="263"/>
      <c r="F18" s="263"/>
    </row>
    <row r="19" spans="1:6" ht="15.75">
      <c r="A19" s="269" t="s">
        <v>615</v>
      </c>
      <c r="B19" s="261" t="s">
        <v>243</v>
      </c>
      <c r="C19" s="262"/>
      <c r="D19" s="263"/>
      <c r="E19" s="263"/>
      <c r="F19" s="263"/>
    </row>
    <row r="20" spans="1:6" ht="15.75">
      <c r="A20" s="269" t="s">
        <v>616</v>
      </c>
      <c r="B20" s="261" t="s">
        <v>244</v>
      </c>
      <c r="C20" s="262">
        <v>205960</v>
      </c>
      <c r="D20" s="263"/>
      <c r="E20" s="263"/>
      <c r="F20" s="263"/>
    </row>
    <row r="21" spans="1:6" ht="15.75">
      <c r="A21" s="268" t="s">
        <v>617</v>
      </c>
      <c r="B21" s="261" t="s">
        <v>245</v>
      </c>
      <c r="C21" s="262">
        <v>167400</v>
      </c>
      <c r="D21" s="263"/>
      <c r="E21" s="263"/>
      <c r="F21" s="263"/>
    </row>
    <row r="22" spans="1:6" ht="15.75">
      <c r="A22" s="268" t="s">
        <v>618</v>
      </c>
      <c r="B22" s="261" t="s">
        <v>246</v>
      </c>
      <c r="C22" s="262">
        <v>474335</v>
      </c>
      <c r="D22" s="263"/>
      <c r="E22" s="263"/>
      <c r="F22" s="263"/>
    </row>
    <row r="23" spans="1:6" ht="15.75">
      <c r="A23" s="268" t="s">
        <v>619</v>
      </c>
      <c r="B23" s="261" t="s">
        <v>247</v>
      </c>
      <c r="C23" s="262"/>
      <c r="D23" s="263">
        <v>1672262</v>
      </c>
      <c r="E23" s="263">
        <v>265142</v>
      </c>
      <c r="F23" s="263">
        <v>265142</v>
      </c>
    </row>
    <row r="24" spans="1:6" ht="15.75">
      <c r="A24" s="270" t="s">
        <v>576</v>
      </c>
      <c r="B24" s="266" t="s">
        <v>248</v>
      </c>
      <c r="C24" s="262">
        <f>SUM(C16:C23)</f>
        <v>986895</v>
      </c>
      <c r="D24" s="263">
        <f>SUM(D16:D23)</f>
        <v>1672262</v>
      </c>
      <c r="E24" s="263">
        <f>SUM(E16:E23)</f>
        <v>357942</v>
      </c>
      <c r="F24" s="263">
        <f>SUM(F16:F23)</f>
        <v>357942</v>
      </c>
    </row>
    <row r="25" spans="1:6" ht="15.75">
      <c r="A25" s="271" t="s">
        <v>620</v>
      </c>
      <c r="B25" s="261" t="s">
        <v>249</v>
      </c>
      <c r="C25" s="262"/>
      <c r="D25" s="263"/>
      <c r="E25" s="263"/>
      <c r="F25" s="263"/>
    </row>
    <row r="26" spans="1:6" ht="15.75">
      <c r="A26" s="271" t="s">
        <v>251</v>
      </c>
      <c r="B26" s="261" t="s">
        <v>252</v>
      </c>
      <c r="C26" s="262">
        <v>604323</v>
      </c>
      <c r="D26" s="263"/>
      <c r="E26" s="263">
        <v>749</v>
      </c>
      <c r="F26" s="263">
        <v>749</v>
      </c>
    </row>
    <row r="27" spans="1:6" ht="15.75">
      <c r="A27" s="271" t="s">
        <v>253</v>
      </c>
      <c r="B27" s="261" t="s">
        <v>254</v>
      </c>
      <c r="C27" s="262"/>
      <c r="D27" s="263"/>
      <c r="E27" s="263"/>
      <c r="F27" s="263"/>
    </row>
    <row r="28" spans="1:6" ht="15.75">
      <c r="A28" s="271" t="s">
        <v>578</v>
      </c>
      <c r="B28" s="261" t="s">
        <v>255</v>
      </c>
      <c r="C28" s="262"/>
      <c r="D28" s="263"/>
      <c r="E28" s="263"/>
      <c r="F28" s="263"/>
    </row>
    <row r="29" spans="1:6" ht="15.75">
      <c r="A29" s="271" t="s">
        <v>621</v>
      </c>
      <c r="B29" s="261" t="s">
        <v>256</v>
      </c>
      <c r="C29" s="262"/>
      <c r="D29" s="263"/>
      <c r="E29" s="263"/>
      <c r="F29" s="263"/>
    </row>
    <row r="30" spans="1:6" ht="15.75">
      <c r="A30" s="271" t="s">
        <v>580</v>
      </c>
      <c r="B30" s="261" t="s">
        <v>257</v>
      </c>
      <c r="C30" s="262">
        <v>8755925</v>
      </c>
      <c r="D30" s="263">
        <v>5946210</v>
      </c>
      <c r="E30" s="263">
        <v>5946210</v>
      </c>
      <c r="F30" s="263">
        <v>5726073</v>
      </c>
    </row>
    <row r="31" spans="1:6" ht="15.75">
      <c r="A31" s="271" t="s">
        <v>622</v>
      </c>
      <c r="B31" s="261" t="s">
        <v>258</v>
      </c>
      <c r="C31" s="262"/>
      <c r="D31" s="263"/>
      <c r="E31" s="263"/>
      <c r="F31" s="263"/>
    </row>
    <row r="32" spans="1:6" ht="15.75">
      <c r="A32" s="271" t="s">
        <v>623</v>
      </c>
      <c r="B32" s="261" t="s">
        <v>260</v>
      </c>
      <c r="C32" s="262"/>
      <c r="D32" s="263"/>
      <c r="E32" s="263"/>
      <c r="F32" s="263"/>
    </row>
    <row r="33" spans="1:6" ht="15.75">
      <c r="A33" s="271" t="s">
        <v>261</v>
      </c>
      <c r="B33" s="261" t="s">
        <v>262</v>
      </c>
      <c r="C33" s="262"/>
      <c r="D33" s="263"/>
      <c r="E33" s="263"/>
      <c r="F33" s="263"/>
    </row>
    <row r="34" spans="1:6" ht="15.75">
      <c r="A34" s="272" t="s">
        <v>263</v>
      </c>
      <c r="B34" s="261" t="s">
        <v>264</v>
      </c>
      <c r="C34" s="262"/>
      <c r="D34" s="263"/>
      <c r="E34" s="263"/>
      <c r="F34" s="263"/>
    </row>
    <row r="35" spans="1:6" ht="15.75">
      <c r="A35" s="272" t="s">
        <v>885</v>
      </c>
      <c r="B35" s="261" t="s">
        <v>265</v>
      </c>
      <c r="C35" s="262"/>
      <c r="D35" s="263"/>
      <c r="E35" s="263"/>
      <c r="F35" s="263"/>
    </row>
    <row r="36" spans="1:6" ht="15.75">
      <c r="A36" s="271" t="s">
        <v>624</v>
      </c>
      <c r="B36" s="261" t="s">
        <v>266</v>
      </c>
      <c r="C36" s="262"/>
      <c r="D36" s="263">
        <v>842000</v>
      </c>
      <c r="E36" s="263">
        <v>1597622</v>
      </c>
      <c r="F36" s="263">
        <v>1206022</v>
      </c>
    </row>
    <row r="37" spans="1:6" ht="15.75">
      <c r="A37" s="272" t="s">
        <v>829</v>
      </c>
      <c r="B37" s="261" t="s">
        <v>266</v>
      </c>
      <c r="C37" s="262"/>
      <c r="D37" s="263"/>
      <c r="E37" s="263"/>
      <c r="F37" s="263"/>
    </row>
    <row r="38" spans="1:6" ht="15.75">
      <c r="A38" s="272" t="s">
        <v>830</v>
      </c>
      <c r="B38" s="261" t="s">
        <v>266</v>
      </c>
      <c r="C38" s="262"/>
      <c r="D38" s="263"/>
      <c r="E38" s="263"/>
      <c r="F38" s="263"/>
    </row>
    <row r="39" spans="1:6" ht="15.75">
      <c r="A39" s="270" t="s">
        <v>584</v>
      </c>
      <c r="B39" s="266" t="s">
        <v>267</v>
      </c>
      <c r="C39" s="262">
        <f>SUM(C25:C38)</f>
        <v>9360248</v>
      </c>
      <c r="D39" s="263">
        <f>SUM(D25:D38)</f>
        <v>6788210</v>
      </c>
      <c r="E39" s="263">
        <f>SUM(E25:E38)</f>
        <v>7544581</v>
      </c>
      <c r="F39" s="263">
        <f>SUM(F25:F38)</f>
        <v>6932844</v>
      </c>
    </row>
    <row r="40" spans="1:6" ht="15.75">
      <c r="A40" s="245" t="s">
        <v>99</v>
      </c>
      <c r="B40" s="273"/>
      <c r="C40" s="274">
        <f>C39+C24+C15+C9+C8</f>
        <v>54245247</v>
      </c>
      <c r="D40" s="275">
        <f>D39+D24+D15+D9+D8</f>
        <v>47687484</v>
      </c>
      <c r="E40" s="275">
        <f>E39+E24+E15+E9+E8</f>
        <v>53886360</v>
      </c>
      <c r="F40" s="275">
        <f>F39+F24+F15+F9+F8</f>
        <v>52733616</v>
      </c>
    </row>
    <row r="41" spans="1:6" ht="15.75">
      <c r="A41" s="276" t="s">
        <v>268</v>
      </c>
      <c r="B41" s="261" t="s">
        <v>269</v>
      </c>
      <c r="C41" s="262">
        <v>1950000</v>
      </c>
      <c r="D41" s="263">
        <v>550000</v>
      </c>
      <c r="E41" s="263">
        <v>550000</v>
      </c>
      <c r="F41" s="263">
        <v>0</v>
      </c>
    </row>
    <row r="42" spans="1:6" ht="15.75">
      <c r="A42" s="276" t="s">
        <v>625</v>
      </c>
      <c r="B42" s="261" t="s">
        <v>270</v>
      </c>
      <c r="C42" s="262">
        <v>1744350</v>
      </c>
      <c r="D42" s="263"/>
      <c r="E42" s="263">
        <v>6413013</v>
      </c>
      <c r="F42" s="263">
        <v>39480</v>
      </c>
    </row>
    <row r="43" spans="1:6" ht="15.75">
      <c r="A43" s="276" t="s">
        <v>272</v>
      </c>
      <c r="B43" s="261" t="s">
        <v>273</v>
      </c>
      <c r="C43" s="262">
        <v>328359</v>
      </c>
      <c r="D43" s="263"/>
      <c r="E43" s="263"/>
      <c r="F43" s="263"/>
    </row>
    <row r="44" spans="1:6" ht="15.75">
      <c r="A44" s="276" t="s">
        <v>274</v>
      </c>
      <c r="B44" s="261" t="s">
        <v>275</v>
      </c>
      <c r="C44" s="262">
        <v>8220962</v>
      </c>
      <c r="D44" s="263"/>
      <c r="E44" s="263">
        <v>490000</v>
      </c>
      <c r="F44" s="263">
        <v>50000</v>
      </c>
    </row>
    <row r="45" spans="1:6" ht="15.75">
      <c r="A45" s="277" t="s">
        <v>276</v>
      </c>
      <c r="B45" s="261" t="s">
        <v>277</v>
      </c>
      <c r="C45" s="262"/>
      <c r="D45" s="263"/>
      <c r="E45" s="263"/>
      <c r="F45" s="263"/>
    </row>
    <row r="46" spans="1:6" ht="15.75">
      <c r="A46" s="277" t="s">
        <v>278</v>
      </c>
      <c r="B46" s="261" t="s">
        <v>279</v>
      </c>
      <c r="C46" s="262"/>
      <c r="D46" s="263"/>
      <c r="E46" s="263"/>
      <c r="F46" s="263"/>
    </row>
    <row r="47" spans="1:6" ht="15.75">
      <c r="A47" s="277" t="s">
        <v>280</v>
      </c>
      <c r="B47" s="261" t="s">
        <v>281</v>
      </c>
      <c r="C47" s="262">
        <v>3281269</v>
      </c>
      <c r="D47" s="263">
        <v>149000</v>
      </c>
      <c r="E47" s="263">
        <v>1883354</v>
      </c>
      <c r="F47" s="263">
        <v>13500</v>
      </c>
    </row>
    <row r="48" spans="1:6" ht="15.75">
      <c r="A48" s="278" t="s">
        <v>586</v>
      </c>
      <c r="B48" s="266" t="s">
        <v>282</v>
      </c>
      <c r="C48" s="262">
        <f>SUM(C41:C47)</f>
        <v>15524940</v>
      </c>
      <c r="D48" s="263">
        <f>SUM(D41:D47)</f>
        <v>699000</v>
      </c>
      <c r="E48" s="263">
        <f>SUM(E41:E47)</f>
        <v>9336367</v>
      </c>
      <c r="F48" s="263">
        <f>SUM(F41:F47)</f>
        <v>102980</v>
      </c>
    </row>
    <row r="49" spans="1:6" ht="15.75">
      <c r="A49" s="268" t="s">
        <v>283</v>
      </c>
      <c r="B49" s="261" t="s">
        <v>284</v>
      </c>
      <c r="C49" s="262">
        <v>4270000</v>
      </c>
      <c r="D49" s="263">
        <v>200000</v>
      </c>
      <c r="E49" s="263">
        <v>9112000</v>
      </c>
      <c r="F49" s="263">
        <v>1240000</v>
      </c>
    </row>
    <row r="50" spans="1:6" ht="15.75">
      <c r="A50" s="268" t="s">
        <v>285</v>
      </c>
      <c r="B50" s="261" t="s">
        <v>286</v>
      </c>
      <c r="C50" s="262"/>
      <c r="D50" s="263"/>
      <c r="E50" s="263"/>
      <c r="F50" s="263"/>
    </row>
    <row r="51" spans="1:6" ht="15.75">
      <c r="A51" s="268" t="s">
        <v>287</v>
      </c>
      <c r="B51" s="261" t="s">
        <v>288</v>
      </c>
      <c r="C51" s="262"/>
      <c r="D51" s="263"/>
      <c r="E51" s="263"/>
      <c r="F51" s="263"/>
    </row>
    <row r="52" spans="1:6" ht="15.75">
      <c r="A52" s="268" t="s">
        <v>289</v>
      </c>
      <c r="B52" s="261" t="s">
        <v>290</v>
      </c>
      <c r="C52" s="262">
        <v>1152900</v>
      </c>
      <c r="D52" s="263">
        <v>54000</v>
      </c>
      <c r="E52" s="263">
        <v>2460780</v>
      </c>
      <c r="F52" s="263">
        <v>334800</v>
      </c>
    </row>
    <row r="53" spans="1:6" ht="15.75">
      <c r="A53" s="270" t="s">
        <v>587</v>
      </c>
      <c r="B53" s="266" t="s">
        <v>291</v>
      </c>
      <c r="C53" s="262">
        <f>SUM(C49:C52)</f>
        <v>5422900</v>
      </c>
      <c r="D53" s="263">
        <f>SUM(D49:D52)</f>
        <v>254000</v>
      </c>
      <c r="E53" s="263">
        <f>SUM(E49:E52)</f>
        <v>11572780</v>
      </c>
      <c r="F53" s="263">
        <f>SUM(F49:F52)</f>
        <v>1574800</v>
      </c>
    </row>
    <row r="54" spans="1:6" ht="15.75">
      <c r="A54" s="268" t="s">
        <v>292</v>
      </c>
      <c r="B54" s="261" t="s">
        <v>293</v>
      </c>
      <c r="C54" s="262"/>
      <c r="D54" s="263"/>
      <c r="E54" s="263"/>
      <c r="F54" s="263"/>
    </row>
    <row r="55" spans="1:6" ht="15.75">
      <c r="A55" s="268" t="s">
        <v>626</v>
      </c>
      <c r="B55" s="261" t="s">
        <v>294</v>
      </c>
      <c r="C55" s="262"/>
      <c r="D55" s="263"/>
      <c r="E55" s="263"/>
      <c r="F55" s="263"/>
    </row>
    <row r="56" spans="1:6" ht="15.75">
      <c r="A56" s="268" t="s">
        <v>627</v>
      </c>
      <c r="B56" s="261" t="s">
        <v>295</v>
      </c>
      <c r="C56" s="262"/>
      <c r="D56" s="263"/>
      <c r="E56" s="263"/>
      <c r="F56" s="263"/>
    </row>
    <row r="57" spans="1:6" ht="15.75">
      <c r="A57" s="268" t="s">
        <v>628</v>
      </c>
      <c r="B57" s="261" t="s">
        <v>296</v>
      </c>
      <c r="C57" s="262">
        <v>44976</v>
      </c>
      <c r="D57" s="263"/>
      <c r="E57" s="263"/>
      <c r="F57" s="263"/>
    </row>
    <row r="58" spans="1:6" ht="15.75">
      <c r="A58" s="268" t="s">
        <v>629</v>
      </c>
      <c r="B58" s="261" t="s">
        <v>297</v>
      </c>
      <c r="C58" s="262"/>
      <c r="D58" s="263"/>
      <c r="E58" s="263"/>
      <c r="F58" s="263"/>
    </row>
    <row r="59" spans="1:6" ht="15.75">
      <c r="A59" s="268" t="s">
        <v>630</v>
      </c>
      <c r="B59" s="261" t="s">
        <v>298</v>
      </c>
      <c r="C59" s="262">
        <v>1038250</v>
      </c>
      <c r="D59" s="263"/>
      <c r="E59" s="263"/>
      <c r="F59" s="263"/>
    </row>
    <row r="60" spans="1:6" ht="15.75">
      <c r="A60" s="268" t="s">
        <v>299</v>
      </c>
      <c r="B60" s="261" t="s">
        <v>300</v>
      </c>
      <c r="C60" s="262">
        <v>407630</v>
      </c>
      <c r="D60" s="263"/>
      <c r="E60" s="263"/>
      <c r="F60" s="263"/>
    </row>
    <row r="61" spans="1:6" ht="15.75">
      <c r="A61" s="268" t="s">
        <v>631</v>
      </c>
      <c r="B61" s="261" t="s">
        <v>301</v>
      </c>
      <c r="C61" s="262"/>
      <c r="D61" s="263"/>
      <c r="E61" s="263"/>
      <c r="F61" s="263"/>
    </row>
    <row r="62" spans="1:6" ht="15.75">
      <c r="A62" s="270" t="s">
        <v>588</v>
      </c>
      <c r="B62" s="266" t="s">
        <v>302</v>
      </c>
      <c r="C62" s="262">
        <f>SUM(C54:C61)</f>
        <v>1490856</v>
      </c>
      <c r="D62" s="263">
        <f>SUM(D54:D61)</f>
        <v>0</v>
      </c>
      <c r="E62" s="263">
        <f>SUM(E54:E61)</f>
        <v>0</v>
      </c>
      <c r="F62" s="263">
        <f>SUM(F54:F61)</f>
        <v>0</v>
      </c>
    </row>
    <row r="63" spans="1:6" ht="15.75">
      <c r="A63" s="245" t="s">
        <v>100</v>
      </c>
      <c r="B63" s="273"/>
      <c r="C63" s="274">
        <f>C62+C53+C48</f>
        <v>22438696</v>
      </c>
      <c r="D63" s="275">
        <f>D62+D53+D48</f>
        <v>953000</v>
      </c>
      <c r="E63" s="275">
        <f>E62+E53+E48</f>
        <v>20909147</v>
      </c>
      <c r="F63" s="275">
        <f>F62+F53+F48</f>
        <v>1677780</v>
      </c>
    </row>
    <row r="64" spans="1:6" ht="15.75">
      <c r="A64" s="246" t="s">
        <v>639</v>
      </c>
      <c r="B64" s="247" t="s">
        <v>303</v>
      </c>
      <c r="C64" s="279">
        <f>C63+C40</f>
        <v>76683943</v>
      </c>
      <c r="D64" s="280">
        <f>D63+D40</f>
        <v>48640484</v>
      </c>
      <c r="E64" s="280">
        <f>E63+E40</f>
        <v>74795507</v>
      </c>
      <c r="F64" s="280">
        <f>F63+F40</f>
        <v>54411396</v>
      </c>
    </row>
    <row r="65" spans="1:6" ht="15.75">
      <c r="A65" s="270" t="s">
        <v>595</v>
      </c>
      <c r="B65" s="267" t="s">
        <v>311</v>
      </c>
      <c r="C65" s="281">
        <v>7990000</v>
      </c>
      <c r="D65" s="282"/>
      <c r="E65" s="282"/>
      <c r="F65" s="282"/>
    </row>
    <row r="66" spans="1:6" ht="15.75">
      <c r="A66" s="283" t="s">
        <v>598</v>
      </c>
      <c r="B66" s="267" t="s">
        <v>319</v>
      </c>
      <c r="C66" s="284"/>
      <c r="D66" s="285">
        <v>1038000</v>
      </c>
      <c r="E66" s="285">
        <v>632312</v>
      </c>
      <c r="F66" s="285">
        <v>632312</v>
      </c>
    </row>
    <row r="67" spans="1:6" ht="15.75">
      <c r="A67" s="286" t="s">
        <v>320</v>
      </c>
      <c r="B67" s="264" t="s">
        <v>321</v>
      </c>
      <c r="C67" s="287"/>
      <c r="D67" s="288"/>
      <c r="E67" s="288"/>
      <c r="F67" s="288"/>
    </row>
    <row r="68" spans="1:6" ht="15.75">
      <c r="A68" s="286" t="s">
        <v>322</v>
      </c>
      <c r="B68" s="264" t="s">
        <v>323</v>
      </c>
      <c r="C68" s="287">
        <v>773835</v>
      </c>
      <c r="D68" s="288">
        <v>1287199</v>
      </c>
      <c r="E68" s="288">
        <v>2361397</v>
      </c>
      <c r="F68" s="288">
        <v>1287199</v>
      </c>
    </row>
    <row r="69" spans="1:6" ht="15.75">
      <c r="A69" s="283" t="s">
        <v>324</v>
      </c>
      <c r="B69" s="267" t="s">
        <v>325</v>
      </c>
      <c r="C69" s="287"/>
      <c r="D69" s="288"/>
      <c r="E69" s="288"/>
      <c r="F69" s="288"/>
    </row>
    <row r="70" spans="1:6" ht="15.75">
      <c r="A70" s="286" t="s">
        <v>326</v>
      </c>
      <c r="B70" s="264" t="s">
        <v>327</v>
      </c>
      <c r="C70" s="287"/>
      <c r="D70" s="288"/>
      <c r="E70" s="288"/>
      <c r="F70" s="288"/>
    </row>
    <row r="71" spans="1:6" ht="15.75">
      <c r="A71" s="286" t="s">
        <v>328</v>
      </c>
      <c r="B71" s="264" t="s">
        <v>329</v>
      </c>
      <c r="C71" s="287"/>
      <c r="D71" s="288"/>
      <c r="E71" s="288"/>
      <c r="F71" s="288"/>
    </row>
    <row r="72" spans="1:6" ht="15.75">
      <c r="A72" s="286" t="s">
        <v>330</v>
      </c>
      <c r="B72" s="264" t="s">
        <v>331</v>
      </c>
      <c r="C72" s="287"/>
      <c r="D72" s="288"/>
      <c r="E72" s="288"/>
      <c r="F72" s="288"/>
    </row>
    <row r="73" spans="1:6" ht="15.75">
      <c r="A73" s="283" t="s">
        <v>599</v>
      </c>
      <c r="B73" s="267" t="s">
        <v>332</v>
      </c>
      <c r="C73" s="284">
        <f>C65+C66+C69+C68</f>
        <v>8763835</v>
      </c>
      <c r="D73" s="285">
        <f>D65+D66+D67+D68+D69+D70+D71+D72</f>
        <v>2325199</v>
      </c>
      <c r="E73" s="285">
        <f>E65+E66+E67+E68+E69+E70+E71+E72</f>
        <v>2993709</v>
      </c>
      <c r="F73" s="285">
        <f>F65+F66+F67+F68+F69+F70+F71+F72</f>
        <v>1919511</v>
      </c>
    </row>
    <row r="74" spans="1:6" ht="15.75">
      <c r="A74" s="286" t="s">
        <v>333</v>
      </c>
      <c r="B74" s="264" t="s">
        <v>334</v>
      </c>
      <c r="C74" s="287"/>
      <c r="D74" s="288">
        <v>1038000</v>
      </c>
      <c r="E74" s="288">
        <v>1038000</v>
      </c>
      <c r="F74" s="288">
        <v>1038000</v>
      </c>
    </row>
    <row r="75" spans="1:6" ht="15.75">
      <c r="A75" s="268" t="s">
        <v>335</v>
      </c>
      <c r="B75" s="264" t="s">
        <v>336</v>
      </c>
      <c r="C75" s="289"/>
      <c r="D75" s="290"/>
      <c r="E75" s="290"/>
      <c r="F75" s="290"/>
    </row>
    <row r="76" spans="1:6" ht="15.75">
      <c r="A76" s="286" t="s">
        <v>636</v>
      </c>
      <c r="B76" s="264" t="s">
        <v>337</v>
      </c>
      <c r="C76" s="287"/>
      <c r="D76" s="288"/>
      <c r="E76" s="288"/>
      <c r="F76" s="288"/>
    </row>
    <row r="77" spans="1:6" ht="15.75">
      <c r="A77" s="286" t="s">
        <v>604</v>
      </c>
      <c r="B77" s="264" t="s">
        <v>338</v>
      </c>
      <c r="C77" s="287"/>
      <c r="D77" s="288"/>
      <c r="E77" s="288"/>
      <c r="F77" s="288"/>
    </row>
    <row r="78" spans="1:6" ht="15.75">
      <c r="A78" s="283" t="s">
        <v>605</v>
      </c>
      <c r="B78" s="267" t="s">
        <v>342</v>
      </c>
      <c r="C78" s="284">
        <f>SUM(C74:C77)</f>
        <v>0</v>
      </c>
      <c r="D78" s="285">
        <v>0</v>
      </c>
      <c r="E78" s="285">
        <v>0</v>
      </c>
      <c r="F78" s="285">
        <v>0</v>
      </c>
    </row>
    <row r="79" spans="1:6" ht="15.75">
      <c r="A79" s="268" t="s">
        <v>343</v>
      </c>
      <c r="B79" s="264" t="s">
        <v>344</v>
      </c>
      <c r="C79" s="289"/>
      <c r="D79" s="290"/>
      <c r="E79" s="290"/>
      <c r="F79" s="290"/>
    </row>
    <row r="80" spans="1:6" ht="15.75">
      <c r="A80" s="248" t="s">
        <v>640</v>
      </c>
      <c r="B80" s="249" t="s">
        <v>345</v>
      </c>
      <c r="C80" s="291">
        <f>C78+C79+C73</f>
        <v>8763835</v>
      </c>
      <c r="D80" s="292">
        <f>D78+D79+D73</f>
        <v>2325199</v>
      </c>
      <c r="E80" s="292">
        <f>E78+E79+E73</f>
        <v>2993709</v>
      </c>
      <c r="F80" s="292">
        <f>F78+F79+F73</f>
        <v>1919511</v>
      </c>
    </row>
    <row r="81" spans="1:6" ht="15.75">
      <c r="A81" s="250" t="s">
        <v>677</v>
      </c>
      <c r="B81" s="251"/>
      <c r="C81" s="293">
        <f>C80+C64</f>
        <v>85447778</v>
      </c>
      <c r="D81" s="242">
        <f>D80+D64</f>
        <v>50965683</v>
      </c>
      <c r="E81" s="242">
        <f>E80+E64</f>
        <v>77789216</v>
      </c>
      <c r="F81" s="242">
        <f>F80+F64</f>
        <v>56330907</v>
      </c>
    </row>
    <row r="82" spans="1:6" ht="47.25">
      <c r="A82" s="256" t="s">
        <v>155</v>
      </c>
      <c r="B82" s="257" t="s">
        <v>72</v>
      </c>
      <c r="C82" s="258" t="s">
        <v>864</v>
      </c>
      <c r="D82" s="259" t="s">
        <v>865</v>
      </c>
      <c r="E82" s="259" t="s">
        <v>966</v>
      </c>
      <c r="F82" s="259" t="s">
        <v>967</v>
      </c>
    </row>
    <row r="83" spans="1:6" ht="15.75">
      <c r="A83" s="264" t="s">
        <v>680</v>
      </c>
      <c r="B83" s="277" t="s">
        <v>358</v>
      </c>
      <c r="C83" s="262">
        <v>27356299</v>
      </c>
      <c r="D83" s="294">
        <v>31159092</v>
      </c>
      <c r="E83" s="294">
        <v>28501011</v>
      </c>
      <c r="F83" s="294">
        <v>28501011</v>
      </c>
    </row>
    <row r="84" spans="1:6" ht="15.75">
      <c r="A84" s="264" t="s">
        <v>359</v>
      </c>
      <c r="B84" s="277" t="s">
        <v>360</v>
      </c>
      <c r="C84" s="262">
        <v>9011041</v>
      </c>
      <c r="D84" s="294"/>
      <c r="E84" s="294"/>
      <c r="F84" s="294"/>
    </row>
    <row r="85" spans="1:6" ht="15.75">
      <c r="A85" s="264" t="s">
        <v>361</v>
      </c>
      <c r="B85" s="277" t="s">
        <v>362</v>
      </c>
      <c r="C85" s="262"/>
      <c r="D85" s="294"/>
      <c r="E85" s="294"/>
      <c r="F85" s="294"/>
    </row>
    <row r="86" spans="1:6" ht="15.75">
      <c r="A86" s="264" t="s">
        <v>641</v>
      </c>
      <c r="B86" s="277" t="s">
        <v>363</v>
      </c>
      <c r="C86" s="262"/>
      <c r="D86" s="294"/>
      <c r="E86" s="294"/>
      <c r="F86" s="294"/>
    </row>
    <row r="87" spans="1:6" ht="15.75">
      <c r="A87" s="264" t="s">
        <v>642</v>
      </c>
      <c r="B87" s="277" t="s">
        <v>364</v>
      </c>
      <c r="C87" s="262"/>
      <c r="D87" s="294"/>
      <c r="E87" s="294"/>
      <c r="F87" s="294"/>
    </row>
    <row r="88" spans="1:6" ht="15.75">
      <c r="A88" s="264" t="s">
        <v>643</v>
      </c>
      <c r="B88" s="277" t="s">
        <v>365</v>
      </c>
      <c r="C88" s="262"/>
      <c r="D88" s="294"/>
      <c r="E88" s="294">
        <v>4386761</v>
      </c>
      <c r="F88" s="294">
        <v>4386761</v>
      </c>
    </row>
    <row r="89" spans="1:6" ht="15.75">
      <c r="A89" s="267" t="s">
        <v>681</v>
      </c>
      <c r="B89" s="278" t="s">
        <v>366</v>
      </c>
      <c r="C89" s="262">
        <f>SUM(C83:C88)</f>
        <v>36367340</v>
      </c>
      <c r="D89" s="294">
        <f>SUM(D83:D88)</f>
        <v>31159092</v>
      </c>
      <c r="E89" s="294">
        <f>SUM(E83:E88)</f>
        <v>32887772</v>
      </c>
      <c r="F89" s="294">
        <f>SUM(F83:F88)</f>
        <v>32887772</v>
      </c>
    </row>
    <row r="90" spans="1:6" ht="15.75">
      <c r="A90" s="264" t="s">
        <v>683</v>
      </c>
      <c r="B90" s="277" t="s">
        <v>380</v>
      </c>
      <c r="C90" s="262"/>
      <c r="D90" s="294"/>
      <c r="E90" s="294"/>
      <c r="F90" s="294"/>
    </row>
    <row r="91" spans="1:6" ht="15.75">
      <c r="A91" s="264" t="s">
        <v>649</v>
      </c>
      <c r="B91" s="277" t="s">
        <v>381</v>
      </c>
      <c r="C91" s="262"/>
      <c r="D91" s="294"/>
      <c r="E91" s="294"/>
      <c r="F91" s="294"/>
    </row>
    <row r="92" spans="1:6" ht="15.75">
      <c r="A92" s="264" t="s">
        <v>650</v>
      </c>
      <c r="B92" s="277" t="s">
        <v>382</v>
      </c>
      <c r="C92" s="262"/>
      <c r="D92" s="294"/>
      <c r="E92" s="294"/>
      <c r="F92" s="294"/>
    </row>
    <row r="93" spans="1:6" ht="15.75">
      <c r="A93" s="264" t="s">
        <v>651</v>
      </c>
      <c r="B93" s="277" t="s">
        <v>383</v>
      </c>
      <c r="C93" s="262">
        <v>1396445</v>
      </c>
      <c r="D93" s="294">
        <v>1448000</v>
      </c>
      <c r="E93" s="294">
        <v>1486700</v>
      </c>
      <c r="F93" s="294">
        <v>1447325</v>
      </c>
    </row>
    <row r="94" spans="1:6" ht="15.75">
      <c r="A94" s="264" t="s">
        <v>684</v>
      </c>
      <c r="B94" s="277" t="s">
        <v>411</v>
      </c>
      <c r="C94" s="262">
        <v>5841692</v>
      </c>
      <c r="D94" s="294">
        <f>3500000+1904000</f>
        <v>5404000</v>
      </c>
      <c r="E94" s="294">
        <v>5780883</v>
      </c>
      <c r="F94" s="294">
        <v>5612927</v>
      </c>
    </row>
    <row r="95" spans="1:6" ht="15.75">
      <c r="A95" s="264" t="s">
        <v>656</v>
      </c>
      <c r="B95" s="277" t="s">
        <v>412</v>
      </c>
      <c r="C95" s="262">
        <v>183430</v>
      </c>
      <c r="D95" s="294">
        <v>219000</v>
      </c>
      <c r="E95" s="294">
        <v>548596</v>
      </c>
      <c r="F95" s="294">
        <v>455044</v>
      </c>
    </row>
    <row r="96" spans="1:6" ht="15.75">
      <c r="A96" s="267" t="s">
        <v>685</v>
      </c>
      <c r="B96" s="278" t="s">
        <v>413</v>
      </c>
      <c r="C96" s="262">
        <f>SUM(C90:C95)</f>
        <v>7421567</v>
      </c>
      <c r="D96" s="294">
        <f>SUM(D90:D95)</f>
        <v>7071000</v>
      </c>
      <c r="E96" s="294">
        <f>SUM(E90:E95)</f>
        <v>7816179</v>
      </c>
      <c r="F96" s="294">
        <f>SUM(F90:F95)</f>
        <v>7515296</v>
      </c>
    </row>
    <row r="97" spans="1:6" ht="15.75">
      <c r="A97" s="268" t="s">
        <v>414</v>
      </c>
      <c r="B97" s="277" t="s">
        <v>415</v>
      </c>
      <c r="C97" s="262"/>
      <c r="D97" s="294"/>
      <c r="E97" s="294"/>
      <c r="F97" s="294"/>
    </row>
    <row r="98" spans="1:6" ht="15.75">
      <c r="A98" s="268" t="s">
        <v>657</v>
      </c>
      <c r="B98" s="277" t="s">
        <v>416</v>
      </c>
      <c r="C98" s="262">
        <v>713416</v>
      </c>
      <c r="D98" s="294">
        <v>645000</v>
      </c>
      <c r="E98" s="294">
        <v>7067449</v>
      </c>
      <c r="F98" s="294">
        <v>4873544</v>
      </c>
    </row>
    <row r="99" spans="1:6" ht="15.75">
      <c r="A99" s="268" t="s">
        <v>658</v>
      </c>
      <c r="B99" s="277" t="s">
        <v>419</v>
      </c>
      <c r="C99" s="262"/>
      <c r="D99" s="294"/>
      <c r="E99" s="294"/>
      <c r="F99" s="294"/>
    </row>
    <row r="100" spans="1:6" ht="15.75">
      <c r="A100" s="268" t="s">
        <v>659</v>
      </c>
      <c r="B100" s="277" t="s">
        <v>420</v>
      </c>
      <c r="C100" s="262">
        <v>983275</v>
      </c>
      <c r="D100" s="294">
        <v>878000</v>
      </c>
      <c r="E100" s="294">
        <v>816809</v>
      </c>
      <c r="F100" s="294">
        <v>786809</v>
      </c>
    </row>
    <row r="101" spans="1:6" ht="15.75">
      <c r="A101" s="268" t="s">
        <v>427</v>
      </c>
      <c r="B101" s="277" t="s">
        <v>428</v>
      </c>
      <c r="C101" s="262">
        <v>5371569</v>
      </c>
      <c r="D101" s="294">
        <v>6699300</v>
      </c>
      <c r="E101" s="294">
        <v>5196624</v>
      </c>
      <c r="F101" s="294">
        <v>5196620</v>
      </c>
    </row>
    <row r="102" spans="1:6" ht="15.75">
      <c r="A102" s="268" t="s">
        <v>429</v>
      </c>
      <c r="B102" s="277" t="s">
        <v>430</v>
      </c>
      <c r="C102" s="262">
        <v>1578901</v>
      </c>
      <c r="D102" s="294">
        <v>2033291</v>
      </c>
      <c r="E102" s="294">
        <v>2654158</v>
      </c>
      <c r="F102" s="294">
        <v>2072095</v>
      </c>
    </row>
    <row r="103" spans="1:6" ht="15.75">
      <c r="A103" s="268" t="s">
        <v>431</v>
      </c>
      <c r="B103" s="277" t="s">
        <v>432</v>
      </c>
      <c r="C103" s="262">
        <v>2526891</v>
      </c>
      <c r="D103" s="294"/>
      <c r="E103" s="294">
        <v>5120000</v>
      </c>
      <c r="F103" s="294">
        <v>5120000</v>
      </c>
    </row>
    <row r="104" spans="1:6" ht="15.75">
      <c r="A104" s="268" t="s">
        <v>660</v>
      </c>
      <c r="B104" s="277" t="s">
        <v>433</v>
      </c>
      <c r="C104" s="262">
        <v>244</v>
      </c>
      <c r="D104" s="294">
        <v>1000</v>
      </c>
      <c r="E104" s="294">
        <v>1000</v>
      </c>
      <c r="F104" s="294">
        <v>603</v>
      </c>
    </row>
    <row r="105" spans="1:6" ht="15.75">
      <c r="A105" s="268" t="s">
        <v>661</v>
      </c>
      <c r="B105" s="277" t="s">
        <v>435</v>
      </c>
      <c r="C105" s="262">
        <v>2786308</v>
      </c>
      <c r="D105" s="294"/>
      <c r="E105" s="294"/>
      <c r="F105" s="294"/>
    </row>
    <row r="106" spans="1:6" ht="15.75">
      <c r="A106" s="268" t="s">
        <v>884</v>
      </c>
      <c r="B106" s="277" t="s">
        <v>440</v>
      </c>
      <c r="C106" s="262"/>
      <c r="D106" s="294"/>
      <c r="E106" s="294">
        <v>227771</v>
      </c>
      <c r="F106" s="294">
        <v>227771</v>
      </c>
    </row>
    <row r="107" spans="1:6" ht="15.75">
      <c r="A107" s="268" t="s">
        <v>662</v>
      </c>
      <c r="B107" s="277" t="s">
        <v>883</v>
      </c>
      <c r="C107" s="262">
        <v>93912</v>
      </c>
      <c r="D107" s="294">
        <v>95000</v>
      </c>
      <c r="E107" s="294">
        <v>10385</v>
      </c>
      <c r="F107" s="294">
        <v>10385</v>
      </c>
    </row>
    <row r="108" spans="1:6" ht="15.75">
      <c r="A108" s="270" t="s">
        <v>686</v>
      </c>
      <c r="B108" s="278" t="s">
        <v>444</v>
      </c>
      <c r="C108" s="262">
        <f>SUM(C97:C107)</f>
        <v>14054516</v>
      </c>
      <c r="D108" s="294">
        <f>SUM(D97:D107)</f>
        <v>10351591</v>
      </c>
      <c r="E108" s="294">
        <f>SUM(E97:E107)</f>
        <v>21094196</v>
      </c>
      <c r="F108" s="294">
        <f>SUM(F97:F107)</f>
        <v>18287827</v>
      </c>
    </row>
    <row r="109" spans="1:6" ht="15.75">
      <c r="A109" s="268" t="s">
        <v>456</v>
      </c>
      <c r="B109" s="277" t="s">
        <v>457</v>
      </c>
      <c r="C109" s="262"/>
      <c r="D109" s="294"/>
      <c r="E109" s="294"/>
      <c r="F109" s="294"/>
    </row>
    <row r="110" spans="1:6" ht="15.75">
      <c r="A110" s="264" t="s">
        <v>666</v>
      </c>
      <c r="B110" s="277" t="s">
        <v>458</v>
      </c>
      <c r="C110" s="262"/>
      <c r="D110" s="294"/>
      <c r="E110" s="294"/>
      <c r="F110" s="294"/>
    </row>
    <row r="111" spans="1:6" ht="15.75">
      <c r="A111" s="268" t="s">
        <v>667</v>
      </c>
      <c r="B111" s="277" t="s">
        <v>459</v>
      </c>
      <c r="C111" s="262">
        <v>48720</v>
      </c>
      <c r="D111" s="294"/>
      <c r="E111" s="294"/>
      <c r="F111" s="294"/>
    </row>
    <row r="112" spans="1:6" ht="15.75">
      <c r="A112" s="267" t="s">
        <v>688</v>
      </c>
      <c r="B112" s="278" t="s">
        <v>460</v>
      </c>
      <c r="C112" s="262">
        <f>SUM(C109:C111)</f>
        <v>48720</v>
      </c>
      <c r="D112" s="294">
        <f>SUM(D109:D111)</f>
        <v>0</v>
      </c>
      <c r="E112" s="294">
        <f>SUM(E109:E111)</f>
        <v>0</v>
      </c>
      <c r="F112" s="294">
        <f>SUM(F109:F111)</f>
        <v>0</v>
      </c>
    </row>
    <row r="113" spans="1:6" ht="15.75">
      <c r="A113" s="245" t="s">
        <v>102</v>
      </c>
      <c r="B113" s="295"/>
      <c r="C113" s="274">
        <f>C112+C108+C96+C89</f>
        <v>57892143</v>
      </c>
      <c r="D113" s="296">
        <f>D112+D108+D96+D89</f>
        <v>48581683</v>
      </c>
      <c r="E113" s="296">
        <f>E112+E108+E96+E89</f>
        <v>61798147</v>
      </c>
      <c r="F113" s="296">
        <f>F112+F108+F96+F89</f>
        <v>58690895</v>
      </c>
    </row>
    <row r="114" spans="1:6" ht="15.75">
      <c r="A114" s="264" t="s">
        <v>367</v>
      </c>
      <c r="B114" s="277" t="s">
        <v>368</v>
      </c>
      <c r="C114" s="262">
        <v>4309000</v>
      </c>
      <c r="D114" s="294"/>
      <c r="E114" s="294">
        <v>9997440</v>
      </c>
      <c r="F114" s="294">
        <v>9997440</v>
      </c>
    </row>
    <row r="115" spans="1:6" ht="15.75">
      <c r="A115" s="264" t="s">
        <v>369</v>
      </c>
      <c r="B115" s="277" t="s">
        <v>370</v>
      </c>
      <c r="C115" s="262"/>
      <c r="D115" s="294"/>
      <c r="E115" s="294"/>
      <c r="F115" s="294"/>
    </row>
    <row r="116" spans="1:6" ht="15.75">
      <c r="A116" s="264" t="s">
        <v>644</v>
      </c>
      <c r="B116" s="277" t="s">
        <v>371</v>
      </c>
      <c r="C116" s="262"/>
      <c r="D116" s="294"/>
      <c r="E116" s="294"/>
      <c r="F116" s="294"/>
    </row>
    <row r="117" spans="1:6" ht="15.75">
      <c r="A117" s="264" t="s">
        <v>645</v>
      </c>
      <c r="B117" s="277" t="s">
        <v>372</v>
      </c>
      <c r="C117" s="262"/>
      <c r="D117" s="294"/>
      <c r="E117" s="294"/>
      <c r="F117" s="294"/>
    </row>
    <row r="118" spans="1:6" ht="15.75">
      <c r="A118" s="264" t="s">
        <v>646</v>
      </c>
      <c r="B118" s="277" t="s">
        <v>373</v>
      </c>
      <c r="C118" s="262">
        <v>8606313</v>
      </c>
      <c r="D118" s="294"/>
      <c r="E118" s="294"/>
      <c r="F118" s="294"/>
    </row>
    <row r="119" spans="1:6" ht="15.75">
      <c r="A119" s="267" t="s">
        <v>682</v>
      </c>
      <c r="B119" s="278" t="s">
        <v>374</v>
      </c>
      <c r="C119" s="262">
        <f>SUM(C114:C118)</f>
        <v>12915313</v>
      </c>
      <c r="D119" s="294">
        <f>SUM(D114:D118)</f>
        <v>0</v>
      </c>
      <c r="E119" s="294">
        <f>SUM(E114:E118)</f>
        <v>9997440</v>
      </c>
      <c r="F119" s="294">
        <f>SUM(F114:F118)</f>
        <v>9997440</v>
      </c>
    </row>
    <row r="120" spans="1:6" ht="15.75">
      <c r="A120" s="268" t="s">
        <v>663</v>
      </c>
      <c r="B120" s="277" t="s">
        <v>445</v>
      </c>
      <c r="C120" s="262"/>
      <c r="D120" s="294"/>
      <c r="E120" s="294"/>
      <c r="F120" s="294"/>
    </row>
    <row r="121" spans="1:6" ht="15.75">
      <c r="A121" s="268" t="s">
        <v>664</v>
      </c>
      <c r="B121" s="277" t="s">
        <v>447</v>
      </c>
      <c r="C121" s="262">
        <v>1523500</v>
      </c>
      <c r="D121" s="294"/>
      <c r="E121" s="294"/>
      <c r="F121" s="294"/>
    </row>
    <row r="122" spans="1:6" ht="15.75">
      <c r="A122" s="268" t="s">
        <v>449</v>
      </c>
      <c r="B122" s="277" t="s">
        <v>450</v>
      </c>
      <c r="C122" s="262"/>
      <c r="D122" s="294"/>
      <c r="E122" s="294">
        <v>115431</v>
      </c>
      <c r="F122" s="294">
        <v>115431</v>
      </c>
    </row>
    <row r="123" spans="1:6" ht="15.75">
      <c r="A123" s="268" t="s">
        <v>665</v>
      </c>
      <c r="B123" s="277" t="s">
        <v>451</v>
      </c>
      <c r="C123" s="262"/>
      <c r="D123" s="294"/>
      <c r="E123" s="294"/>
      <c r="F123" s="294"/>
    </row>
    <row r="124" spans="1:6" ht="15.75">
      <c r="A124" s="268" t="s">
        <v>453</v>
      </c>
      <c r="B124" s="277" t="s">
        <v>454</v>
      </c>
      <c r="C124" s="262"/>
      <c r="D124" s="294"/>
      <c r="E124" s="294"/>
      <c r="F124" s="294"/>
    </row>
    <row r="125" spans="1:6" ht="15.75">
      <c r="A125" s="267" t="s">
        <v>687</v>
      </c>
      <c r="B125" s="278" t="s">
        <v>455</v>
      </c>
      <c r="C125" s="262">
        <f>SUM(C120:C124)</f>
        <v>1523500</v>
      </c>
      <c r="D125" s="294">
        <f>SUM(D120:D124)</f>
        <v>0</v>
      </c>
      <c r="E125" s="294">
        <f>SUM(E120:E124)</f>
        <v>115431</v>
      </c>
      <c r="F125" s="294">
        <f>SUM(F120:F124)</f>
        <v>115431</v>
      </c>
    </row>
    <row r="126" spans="1:6" ht="15.75">
      <c r="A126" s="268" t="s">
        <v>461</v>
      </c>
      <c r="B126" s="277" t="s">
        <v>462</v>
      </c>
      <c r="C126" s="262"/>
      <c r="D126" s="294"/>
      <c r="E126" s="294"/>
      <c r="F126" s="294"/>
    </row>
    <row r="127" spans="1:6" ht="15.75">
      <c r="A127" s="268" t="s">
        <v>886</v>
      </c>
      <c r="B127" s="277" t="s">
        <v>463</v>
      </c>
      <c r="C127" s="262"/>
      <c r="D127" s="294"/>
      <c r="E127" s="294"/>
      <c r="F127" s="294"/>
    </row>
    <row r="128" spans="1:6" ht="31.5">
      <c r="A128" s="268" t="s">
        <v>887</v>
      </c>
      <c r="B128" s="277" t="s">
        <v>464</v>
      </c>
      <c r="C128" s="262"/>
      <c r="D128" s="294"/>
      <c r="E128" s="294"/>
      <c r="F128" s="294"/>
    </row>
    <row r="129" spans="1:6" ht="15.75">
      <c r="A129" s="264" t="s">
        <v>889</v>
      </c>
      <c r="B129" s="277" t="s">
        <v>888</v>
      </c>
      <c r="C129" s="262">
        <v>73256</v>
      </c>
      <c r="D129" s="294">
        <v>1038000</v>
      </c>
      <c r="E129" s="294">
        <v>1038000</v>
      </c>
      <c r="F129" s="294">
        <v>1038250</v>
      </c>
    </row>
    <row r="130" spans="1:6" ht="15.75">
      <c r="A130" s="268" t="s">
        <v>669</v>
      </c>
      <c r="B130" s="277" t="s">
        <v>890</v>
      </c>
      <c r="C130" s="262">
        <v>140000</v>
      </c>
      <c r="D130" s="294"/>
      <c r="E130" s="294">
        <v>1710000</v>
      </c>
      <c r="F130" s="294">
        <v>1710000</v>
      </c>
    </row>
    <row r="131" spans="1:6" ht="15.75">
      <c r="A131" s="267" t="s">
        <v>690</v>
      </c>
      <c r="B131" s="278" t="s">
        <v>465</v>
      </c>
      <c r="C131" s="262">
        <f>SUM(C126:C130)</f>
        <v>213256</v>
      </c>
      <c r="D131" s="294">
        <f>SUM(D126:D130)</f>
        <v>1038000</v>
      </c>
      <c r="E131" s="294">
        <f>SUM(E126:E130)</f>
        <v>2748000</v>
      </c>
      <c r="F131" s="294">
        <f>SUM(F126:F130)</f>
        <v>2748250</v>
      </c>
    </row>
    <row r="132" spans="1:6" ht="15.75">
      <c r="A132" s="245" t="s">
        <v>103</v>
      </c>
      <c r="B132" s="295"/>
      <c r="C132" s="274">
        <f>C119+C125+C131</f>
        <v>14652069</v>
      </c>
      <c r="D132" s="296">
        <f>D119+D125+D131</f>
        <v>1038000</v>
      </c>
      <c r="E132" s="296">
        <f>E119+E125+E131</f>
        <v>12860871</v>
      </c>
      <c r="F132" s="296">
        <f>F119+F125+F131</f>
        <v>12861121</v>
      </c>
    </row>
    <row r="133" spans="1:6" ht="15.75">
      <c r="A133" s="252" t="s">
        <v>689</v>
      </c>
      <c r="B133" s="246" t="s">
        <v>466</v>
      </c>
      <c r="C133" s="279">
        <f>C132+C113</f>
        <v>72544212</v>
      </c>
      <c r="D133" s="297">
        <f>D132+D113</f>
        <v>49619683</v>
      </c>
      <c r="E133" s="297">
        <f>E132+E113</f>
        <v>74659018</v>
      </c>
      <c r="F133" s="297">
        <f>F132+F113</f>
        <v>71552016</v>
      </c>
    </row>
    <row r="134" spans="1:6" ht="15.75">
      <c r="A134" s="253" t="s">
        <v>104</v>
      </c>
      <c r="B134" s="254"/>
      <c r="C134" s="298"/>
      <c r="D134" s="299"/>
      <c r="E134" s="299"/>
      <c r="F134" s="299"/>
    </row>
    <row r="135" spans="1:6" ht="15.75">
      <c r="A135" s="253" t="s">
        <v>105</v>
      </c>
      <c r="B135" s="254"/>
      <c r="C135" s="298"/>
      <c r="D135" s="299"/>
      <c r="E135" s="299"/>
      <c r="F135" s="299"/>
    </row>
    <row r="136" spans="1:6" ht="15.75">
      <c r="A136" s="270" t="s">
        <v>691</v>
      </c>
      <c r="B136" s="267" t="s">
        <v>471</v>
      </c>
      <c r="C136" s="262">
        <v>7990000</v>
      </c>
      <c r="D136" s="294"/>
      <c r="E136" s="294"/>
      <c r="F136" s="294"/>
    </row>
    <row r="137" spans="1:6" ht="15.75">
      <c r="A137" s="283" t="s">
        <v>692</v>
      </c>
      <c r="B137" s="267" t="s">
        <v>478</v>
      </c>
      <c r="C137" s="262">
        <v>4359655</v>
      </c>
      <c r="D137" s="294"/>
      <c r="E137" s="294"/>
      <c r="F137" s="294"/>
    </row>
    <row r="138" spans="1:6" ht="15.75">
      <c r="A138" s="264" t="s">
        <v>825</v>
      </c>
      <c r="B138" s="264" t="s">
        <v>479</v>
      </c>
      <c r="C138" s="262">
        <v>1677000</v>
      </c>
      <c r="D138" s="294">
        <v>1346000</v>
      </c>
      <c r="E138" s="294">
        <v>2056000</v>
      </c>
      <c r="F138" s="294">
        <v>2056000</v>
      </c>
    </row>
    <row r="139" spans="1:6" ht="15.75">
      <c r="A139" s="264" t="s">
        <v>826</v>
      </c>
      <c r="B139" s="264" t="s">
        <v>479</v>
      </c>
      <c r="C139" s="262"/>
      <c r="D139" s="294"/>
      <c r="E139" s="294"/>
      <c r="F139" s="294"/>
    </row>
    <row r="140" spans="1:6" ht="15.75">
      <c r="A140" s="264" t="s">
        <v>823</v>
      </c>
      <c r="B140" s="264" t="s">
        <v>480</v>
      </c>
      <c r="C140" s="262"/>
      <c r="D140" s="294"/>
      <c r="E140" s="294"/>
      <c r="F140" s="294"/>
    </row>
    <row r="141" spans="1:6" ht="15.75">
      <c r="A141" s="264" t="s">
        <v>824</v>
      </c>
      <c r="B141" s="264" t="s">
        <v>480</v>
      </c>
      <c r="C141" s="262"/>
      <c r="D141" s="294"/>
      <c r="E141" s="294"/>
      <c r="F141" s="294"/>
    </row>
    <row r="142" spans="1:6" ht="15.75">
      <c r="A142" s="267" t="s">
        <v>693</v>
      </c>
      <c r="B142" s="267" t="s">
        <v>481</v>
      </c>
      <c r="C142" s="262">
        <f>SUM(C138:C141)</f>
        <v>1677000</v>
      </c>
      <c r="D142" s="294">
        <f>SUM(D138:D141)</f>
        <v>1346000</v>
      </c>
      <c r="E142" s="294">
        <f>SUM(E138:E141)</f>
        <v>2056000</v>
      </c>
      <c r="F142" s="294">
        <f>SUM(F138:F141)</f>
        <v>2056000</v>
      </c>
    </row>
    <row r="143" spans="1:6" ht="15.75">
      <c r="A143" s="286" t="s">
        <v>482</v>
      </c>
      <c r="B143" s="264" t="s">
        <v>483</v>
      </c>
      <c r="C143" s="262">
        <v>1287199</v>
      </c>
      <c r="D143" s="294"/>
      <c r="E143" s="294">
        <v>1074198</v>
      </c>
      <c r="F143" s="294">
        <v>1074198</v>
      </c>
    </row>
    <row r="144" spans="1:6" ht="15.75">
      <c r="A144" s="286" t="s">
        <v>484</v>
      </c>
      <c r="B144" s="264" t="s">
        <v>485</v>
      </c>
      <c r="C144" s="262"/>
      <c r="D144" s="294"/>
      <c r="E144" s="294"/>
      <c r="F144" s="294"/>
    </row>
    <row r="145" spans="1:6" ht="15.75">
      <c r="A145" s="286" t="s">
        <v>486</v>
      </c>
      <c r="B145" s="264" t="s">
        <v>487</v>
      </c>
      <c r="C145" s="262"/>
      <c r="D145" s="294"/>
      <c r="E145" s="294"/>
      <c r="F145" s="294"/>
    </row>
    <row r="146" spans="1:6" ht="15.75">
      <c r="A146" s="286" t="s">
        <v>488</v>
      </c>
      <c r="B146" s="264" t="s">
        <v>489</v>
      </c>
      <c r="C146" s="262"/>
      <c r="D146" s="294"/>
      <c r="E146" s="294"/>
      <c r="F146" s="294"/>
    </row>
    <row r="147" spans="1:6" ht="15.75">
      <c r="A147" s="268" t="s">
        <v>675</v>
      </c>
      <c r="B147" s="264" t="s">
        <v>490</v>
      </c>
      <c r="C147" s="262"/>
      <c r="D147" s="294"/>
      <c r="E147" s="294"/>
      <c r="F147" s="294"/>
    </row>
    <row r="148" spans="1:6" ht="15.75">
      <c r="A148" s="270" t="s">
        <v>694</v>
      </c>
      <c r="B148" s="267" t="s">
        <v>492</v>
      </c>
      <c r="C148" s="262">
        <f>C136+C137+C142+C143+C144+C145+C146+C147</f>
        <v>15313854</v>
      </c>
      <c r="D148" s="294">
        <f>D136+D137+D142+D143+D144+D145+D146+D147</f>
        <v>1346000</v>
      </c>
      <c r="E148" s="294">
        <f>E136+E137+E142+E143+E144+E145+E146+E147</f>
        <v>3130198</v>
      </c>
      <c r="F148" s="294">
        <f>F136+F137+F142+F143+F144+F145+F146+F147</f>
        <v>3130198</v>
      </c>
    </row>
    <row r="149" spans="1:6" ht="15.75">
      <c r="A149" s="268" t="s">
        <v>493</v>
      </c>
      <c r="B149" s="264" t="s">
        <v>494</v>
      </c>
      <c r="C149" s="262"/>
      <c r="D149" s="294"/>
      <c r="E149" s="294"/>
      <c r="F149" s="294"/>
    </row>
    <row r="150" spans="1:6" ht="15.75">
      <c r="A150" s="268" t="s">
        <v>495</v>
      </c>
      <c r="B150" s="264" t="s">
        <v>496</v>
      </c>
      <c r="C150" s="262"/>
      <c r="D150" s="294"/>
      <c r="E150" s="294"/>
      <c r="F150" s="294"/>
    </row>
    <row r="151" spans="1:6" ht="15.75">
      <c r="A151" s="286" t="s">
        <v>497</v>
      </c>
      <c r="B151" s="264" t="s">
        <v>498</v>
      </c>
      <c r="C151" s="262"/>
      <c r="D151" s="294"/>
      <c r="E151" s="294"/>
      <c r="F151" s="294"/>
    </row>
    <row r="152" spans="1:6" ht="15.75">
      <c r="A152" s="286" t="s">
        <v>676</v>
      </c>
      <c r="B152" s="264" t="s">
        <v>499</v>
      </c>
      <c r="C152" s="262"/>
      <c r="D152" s="294"/>
      <c r="E152" s="294"/>
      <c r="F152" s="294"/>
    </row>
    <row r="153" spans="1:6" ht="15.75">
      <c r="A153" s="283" t="s">
        <v>695</v>
      </c>
      <c r="B153" s="267" t="s">
        <v>500</v>
      </c>
      <c r="C153" s="262"/>
      <c r="D153" s="294">
        <f>SUM(D149:D152)</f>
        <v>0</v>
      </c>
      <c r="E153" s="294">
        <f>SUM(E149:E152)</f>
        <v>0</v>
      </c>
      <c r="F153" s="294">
        <f>SUM(F149:F152)</f>
        <v>0</v>
      </c>
    </row>
    <row r="154" spans="1:6" ht="15.75">
      <c r="A154" s="270" t="s">
        <v>501</v>
      </c>
      <c r="B154" s="267" t="s">
        <v>502</v>
      </c>
      <c r="C154" s="262"/>
      <c r="D154" s="294">
        <v>0</v>
      </c>
      <c r="E154" s="294">
        <v>1</v>
      </c>
      <c r="F154" s="294">
        <v>2</v>
      </c>
    </row>
    <row r="155" spans="1:6" ht="15.75">
      <c r="A155" s="248" t="s">
        <v>696</v>
      </c>
      <c r="B155" s="249" t="s">
        <v>503</v>
      </c>
      <c r="C155" s="279">
        <f>C148+C153+C154</f>
        <v>15313854</v>
      </c>
      <c r="D155" s="297">
        <f>D148+D153+D154</f>
        <v>1346000</v>
      </c>
      <c r="E155" s="297">
        <f>E148+E153+E154</f>
        <v>3130199</v>
      </c>
      <c r="F155" s="297">
        <f>F148+F153+F154</f>
        <v>3130200</v>
      </c>
    </row>
    <row r="156" spans="1:6" ht="15.75">
      <c r="A156" s="250" t="s">
        <v>678</v>
      </c>
      <c r="B156" s="251"/>
      <c r="C156" s="293">
        <f>C155+C133</f>
        <v>87858066</v>
      </c>
      <c r="D156" s="300">
        <f>D155+D133</f>
        <v>50965683</v>
      </c>
      <c r="E156" s="300">
        <f>E155+E133</f>
        <v>77789217</v>
      </c>
      <c r="F156" s="300">
        <f>F155+F133</f>
        <v>74682216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5" r:id="rId1"/>
  <headerFooter>
    <oddHeader>&amp;C&amp;"Bookman Old Style,Normál"&amp;9 2. melléklet az 7/2017. (V.31.) önkormányzati rendelethez</oddHeader>
    <oddFooter>&amp;C- 10 -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74" t="s">
        <v>98</v>
      </c>
      <c r="B1" s="375"/>
      <c r="C1" s="375"/>
      <c r="D1" s="375"/>
    </row>
    <row r="2" spans="1:4" ht="48.75" customHeight="1">
      <c r="A2" s="393" t="s">
        <v>71</v>
      </c>
      <c r="B2" s="375"/>
      <c r="C2" s="375"/>
      <c r="D2" s="376"/>
    </row>
    <row r="3" spans="1:3" ht="21" customHeight="1">
      <c r="A3" s="87"/>
      <c r="B3" s="88"/>
      <c r="C3" s="88"/>
    </row>
    <row r="4" ht="15">
      <c r="A4" s="3" t="s">
        <v>1</v>
      </c>
    </row>
    <row r="5" spans="1:4" ht="25.5">
      <c r="A5" s="52" t="s">
        <v>833</v>
      </c>
      <c r="B5" s="2" t="s">
        <v>156</v>
      </c>
      <c r="C5" s="113" t="s">
        <v>63</v>
      </c>
      <c r="D5" s="113" t="s">
        <v>65</v>
      </c>
    </row>
    <row r="6" spans="1:4" ht="15">
      <c r="A6" s="15" t="s">
        <v>597</v>
      </c>
      <c r="B6" s="4" t="s">
        <v>304</v>
      </c>
      <c r="C6" s="36"/>
      <c r="D6" s="36"/>
    </row>
    <row r="7" spans="1:4" ht="15">
      <c r="A7" s="24" t="s">
        <v>305</v>
      </c>
      <c r="B7" s="24" t="s">
        <v>304</v>
      </c>
      <c r="C7" s="36"/>
      <c r="D7" s="36"/>
    </row>
    <row r="8" spans="1:4" ht="15">
      <c r="A8" s="24" t="s">
        <v>306</v>
      </c>
      <c r="B8" s="24" t="s">
        <v>304</v>
      </c>
      <c r="C8" s="36"/>
      <c r="D8" s="36"/>
    </row>
    <row r="9" spans="1:4" ht="30">
      <c r="A9" s="15" t="s">
        <v>307</v>
      </c>
      <c r="B9" s="4" t="s">
        <v>308</v>
      </c>
      <c r="C9" s="36"/>
      <c r="D9" s="36"/>
    </row>
    <row r="10" spans="1:4" ht="15">
      <c r="A10" s="15" t="s">
        <v>596</v>
      </c>
      <c r="B10" s="4" t="s">
        <v>309</v>
      </c>
      <c r="C10" s="36"/>
      <c r="D10" s="36"/>
    </row>
    <row r="11" spans="1:4" ht="15">
      <c r="A11" s="24" t="s">
        <v>305</v>
      </c>
      <c r="B11" s="24" t="s">
        <v>309</v>
      </c>
      <c r="C11" s="36"/>
      <c r="D11" s="36"/>
    </row>
    <row r="12" spans="1:4" ht="15">
      <c r="A12" s="24" t="s">
        <v>306</v>
      </c>
      <c r="B12" s="24" t="s">
        <v>310</v>
      </c>
      <c r="C12" s="36"/>
      <c r="D12" s="36"/>
    </row>
    <row r="13" spans="1:4" ht="15">
      <c r="A13" s="14" t="s">
        <v>595</v>
      </c>
      <c r="B13" s="8" t="s">
        <v>311</v>
      </c>
      <c r="C13" s="36"/>
      <c r="D13" s="36"/>
    </row>
    <row r="14" spans="1:4" ht="15">
      <c r="A14" s="28" t="s">
        <v>600</v>
      </c>
      <c r="B14" s="4" t="s">
        <v>312</v>
      </c>
      <c r="C14" s="36"/>
      <c r="D14" s="36"/>
    </row>
    <row r="15" spans="1:4" ht="15">
      <c r="A15" s="24" t="s">
        <v>313</v>
      </c>
      <c r="B15" s="24" t="s">
        <v>312</v>
      </c>
      <c r="C15" s="36"/>
      <c r="D15" s="36"/>
    </row>
    <row r="16" spans="1:4" ht="15">
      <c r="A16" s="24" t="s">
        <v>314</v>
      </c>
      <c r="B16" s="24" t="s">
        <v>312</v>
      </c>
      <c r="C16" s="36"/>
      <c r="D16" s="36"/>
    </row>
    <row r="17" spans="1:4" ht="15">
      <c r="A17" s="28" t="s">
        <v>601</v>
      </c>
      <c r="B17" s="4" t="s">
        <v>315</v>
      </c>
      <c r="C17" s="36"/>
      <c r="D17" s="36"/>
    </row>
    <row r="18" spans="1:4" ht="15">
      <c r="A18" s="24" t="s">
        <v>306</v>
      </c>
      <c r="B18" s="24" t="s">
        <v>315</v>
      </c>
      <c r="C18" s="36"/>
      <c r="D18" s="36"/>
    </row>
    <row r="19" spans="1:4" ht="15">
      <c r="A19" s="16" t="s">
        <v>316</v>
      </c>
      <c r="B19" s="4" t="s">
        <v>317</v>
      </c>
      <c r="C19" s="36"/>
      <c r="D19" s="36"/>
    </row>
    <row r="20" spans="1:4" ht="15">
      <c r="A20" s="16" t="s">
        <v>602</v>
      </c>
      <c r="B20" s="4" t="s">
        <v>318</v>
      </c>
      <c r="C20" s="36"/>
      <c r="D20" s="36"/>
    </row>
    <row r="21" spans="1:4" ht="15">
      <c r="A21" s="24" t="s">
        <v>314</v>
      </c>
      <c r="B21" s="24" t="s">
        <v>318</v>
      </c>
      <c r="C21" s="36"/>
      <c r="D21" s="36"/>
    </row>
    <row r="22" spans="1:4" ht="15">
      <c r="A22" s="24" t="s">
        <v>306</v>
      </c>
      <c r="B22" s="24" t="s">
        <v>318</v>
      </c>
      <c r="C22" s="36"/>
      <c r="D22" s="36"/>
    </row>
    <row r="23" spans="1:4" ht="15">
      <c r="A23" s="29" t="s">
        <v>598</v>
      </c>
      <c r="B23" s="8" t="s">
        <v>319</v>
      </c>
      <c r="C23" s="36"/>
      <c r="D23" s="36"/>
    </row>
    <row r="24" spans="1:4" ht="15">
      <c r="A24" s="28" t="s">
        <v>320</v>
      </c>
      <c r="B24" s="4" t="s">
        <v>321</v>
      </c>
      <c r="C24" s="36"/>
      <c r="D24" s="36"/>
    </row>
    <row r="25" spans="1:4" ht="15">
      <c r="A25" s="28" t="s">
        <v>322</v>
      </c>
      <c r="B25" s="4" t="s">
        <v>323</v>
      </c>
      <c r="C25" s="36"/>
      <c r="D25" s="36"/>
    </row>
    <row r="26" spans="1:4" ht="15">
      <c r="A26" s="28" t="s">
        <v>326</v>
      </c>
      <c r="B26" s="4" t="s">
        <v>327</v>
      </c>
      <c r="C26" s="36"/>
      <c r="D26" s="36"/>
    </row>
    <row r="27" spans="1:4" ht="15">
      <c r="A27" s="28" t="s">
        <v>328</v>
      </c>
      <c r="B27" s="4" t="s">
        <v>329</v>
      </c>
      <c r="C27" s="36"/>
      <c r="D27" s="36"/>
    </row>
    <row r="28" spans="1:4" ht="15">
      <c r="A28" s="28" t="s">
        <v>330</v>
      </c>
      <c r="B28" s="4" t="s">
        <v>331</v>
      </c>
      <c r="C28" s="36"/>
      <c r="D28" s="36"/>
    </row>
    <row r="29" spans="1:4" ht="15">
      <c r="A29" s="57" t="s">
        <v>599</v>
      </c>
      <c r="B29" s="58" t="s">
        <v>332</v>
      </c>
      <c r="C29" s="36"/>
      <c r="D29" s="36"/>
    </row>
    <row r="30" spans="1:4" ht="15">
      <c r="A30" s="28" t="s">
        <v>333</v>
      </c>
      <c r="B30" s="4" t="s">
        <v>334</v>
      </c>
      <c r="C30" s="36"/>
      <c r="D30" s="36"/>
    </row>
    <row r="31" spans="1:4" ht="15">
      <c r="A31" s="15" t="s">
        <v>335</v>
      </c>
      <c r="B31" s="4" t="s">
        <v>336</v>
      </c>
      <c r="C31" s="36"/>
      <c r="D31" s="36"/>
    </row>
    <row r="32" spans="1:4" ht="15">
      <c r="A32" s="28" t="s">
        <v>603</v>
      </c>
      <c r="B32" s="4" t="s">
        <v>337</v>
      </c>
      <c r="C32" s="36"/>
      <c r="D32" s="36"/>
    </row>
    <row r="33" spans="1:4" ht="15">
      <c r="A33" s="24" t="s">
        <v>306</v>
      </c>
      <c r="B33" s="24" t="s">
        <v>337</v>
      </c>
      <c r="C33" s="36"/>
      <c r="D33" s="36"/>
    </row>
    <row r="34" spans="1:4" ht="15">
      <c r="A34" s="28" t="s">
        <v>604</v>
      </c>
      <c r="B34" s="4" t="s">
        <v>338</v>
      </c>
      <c r="C34" s="36"/>
      <c r="D34" s="36"/>
    </row>
    <row r="35" spans="1:4" ht="15">
      <c r="A35" s="24" t="s">
        <v>339</v>
      </c>
      <c r="B35" s="24" t="s">
        <v>338</v>
      </c>
      <c r="C35" s="36"/>
      <c r="D35" s="36"/>
    </row>
    <row r="36" spans="1:4" ht="15">
      <c r="A36" s="24" t="s">
        <v>340</v>
      </c>
      <c r="B36" s="24" t="s">
        <v>338</v>
      </c>
      <c r="C36" s="36"/>
      <c r="D36" s="36"/>
    </row>
    <row r="37" spans="1:4" ht="15">
      <c r="A37" s="24" t="s">
        <v>341</v>
      </c>
      <c r="B37" s="24" t="s">
        <v>338</v>
      </c>
      <c r="C37" s="36"/>
      <c r="D37" s="36"/>
    </row>
    <row r="38" spans="1:4" ht="15">
      <c r="A38" s="24" t="s">
        <v>306</v>
      </c>
      <c r="B38" s="24" t="s">
        <v>338</v>
      </c>
      <c r="C38" s="36"/>
      <c r="D38" s="36"/>
    </row>
    <row r="39" spans="1:4" ht="15">
      <c r="A39" s="57" t="s">
        <v>605</v>
      </c>
      <c r="B39" s="58" t="s">
        <v>342</v>
      </c>
      <c r="C39" s="36"/>
      <c r="D39" s="36"/>
    </row>
    <row r="42" spans="1:4" ht="25.5">
      <c r="A42" s="52" t="s">
        <v>833</v>
      </c>
      <c r="B42" s="2" t="s">
        <v>156</v>
      </c>
      <c r="C42" s="113" t="s">
        <v>63</v>
      </c>
      <c r="D42" s="113" t="s">
        <v>64</v>
      </c>
    </row>
    <row r="43" spans="1:4" ht="15">
      <c r="A43" s="28" t="s">
        <v>671</v>
      </c>
      <c r="B43" s="4" t="s">
        <v>467</v>
      </c>
      <c r="C43" s="36"/>
      <c r="D43" s="36"/>
    </row>
    <row r="44" spans="1:4" ht="15">
      <c r="A44" s="67" t="s">
        <v>305</v>
      </c>
      <c r="B44" s="67" t="s">
        <v>467</v>
      </c>
      <c r="C44" s="36"/>
      <c r="D44" s="36"/>
    </row>
    <row r="45" spans="1:4" ht="30">
      <c r="A45" s="15" t="s">
        <v>468</v>
      </c>
      <c r="B45" s="4" t="s">
        <v>469</v>
      </c>
      <c r="C45" s="36"/>
      <c r="D45" s="36"/>
    </row>
    <row r="46" spans="1:4" ht="15">
      <c r="A46" s="28" t="s">
        <v>738</v>
      </c>
      <c r="B46" s="4" t="s">
        <v>470</v>
      </c>
      <c r="C46" s="36"/>
      <c r="D46" s="36"/>
    </row>
    <row r="47" spans="1:4" ht="15">
      <c r="A47" s="67" t="s">
        <v>305</v>
      </c>
      <c r="B47" s="67" t="s">
        <v>470</v>
      </c>
      <c r="C47" s="36"/>
      <c r="D47" s="36"/>
    </row>
    <row r="48" spans="1:4" ht="15">
      <c r="A48" s="14" t="s">
        <v>691</v>
      </c>
      <c r="B48" s="8" t="s">
        <v>471</v>
      </c>
      <c r="C48" s="36"/>
      <c r="D48" s="36"/>
    </row>
    <row r="49" spans="1:4" ht="15">
      <c r="A49" s="15" t="s">
        <v>739</v>
      </c>
      <c r="B49" s="4" t="s">
        <v>472</v>
      </c>
      <c r="C49" s="36"/>
      <c r="D49" s="36"/>
    </row>
    <row r="50" spans="1:4" ht="15">
      <c r="A50" s="67" t="s">
        <v>313</v>
      </c>
      <c r="B50" s="67" t="s">
        <v>472</v>
      </c>
      <c r="C50" s="36"/>
      <c r="D50" s="36"/>
    </row>
    <row r="51" spans="1:4" ht="15">
      <c r="A51" s="28" t="s">
        <v>473</v>
      </c>
      <c r="B51" s="4" t="s">
        <v>474</v>
      </c>
      <c r="C51" s="36"/>
      <c r="D51" s="36"/>
    </row>
    <row r="52" spans="1:4" ht="15">
      <c r="A52" s="16" t="s">
        <v>740</v>
      </c>
      <c r="B52" s="4" t="s">
        <v>475</v>
      </c>
      <c r="C52" s="36"/>
      <c r="D52" s="36"/>
    </row>
    <row r="53" spans="1:4" ht="15">
      <c r="A53" s="67" t="s">
        <v>314</v>
      </c>
      <c r="B53" s="67" t="s">
        <v>475</v>
      </c>
      <c r="C53" s="36"/>
      <c r="D53" s="36"/>
    </row>
    <row r="54" spans="1:4" ht="15">
      <c r="A54" s="28" t="s">
        <v>476</v>
      </c>
      <c r="B54" s="4" t="s">
        <v>477</v>
      </c>
      <c r="C54" s="36"/>
      <c r="D54" s="36"/>
    </row>
    <row r="55" spans="1:4" ht="15">
      <c r="A55" s="29" t="s">
        <v>692</v>
      </c>
      <c r="B55" s="8" t="s">
        <v>478</v>
      </c>
      <c r="C55" s="36"/>
      <c r="D55" s="36"/>
    </row>
    <row r="56" spans="1:4" ht="15">
      <c r="A56" s="29" t="s">
        <v>482</v>
      </c>
      <c r="B56" s="8" t="s">
        <v>483</v>
      </c>
      <c r="C56" s="36"/>
      <c r="D56" s="36"/>
    </row>
    <row r="57" spans="1:4" ht="15">
      <c r="A57" s="29" t="s">
        <v>484</v>
      </c>
      <c r="B57" s="8" t="s">
        <v>485</v>
      </c>
      <c r="C57" s="36"/>
      <c r="D57" s="36"/>
    </row>
    <row r="58" spans="1:4" ht="15">
      <c r="A58" s="29" t="s">
        <v>488</v>
      </c>
      <c r="B58" s="8" t="s">
        <v>489</v>
      </c>
      <c r="C58" s="36"/>
      <c r="D58" s="36"/>
    </row>
    <row r="59" spans="1:4" ht="15">
      <c r="A59" s="14" t="s">
        <v>0</v>
      </c>
      <c r="B59" s="8" t="s">
        <v>490</v>
      </c>
      <c r="C59" s="36"/>
      <c r="D59" s="36"/>
    </row>
    <row r="60" spans="1:4" ht="15">
      <c r="A60" s="19" t="s">
        <v>491</v>
      </c>
      <c r="B60" s="8" t="s">
        <v>490</v>
      </c>
      <c r="C60" s="36"/>
      <c r="D60" s="36"/>
    </row>
    <row r="61" spans="1:4" ht="15">
      <c r="A61" s="116" t="s">
        <v>694</v>
      </c>
      <c r="B61" s="58" t="s">
        <v>492</v>
      </c>
      <c r="C61" s="36"/>
      <c r="D61" s="36"/>
    </row>
    <row r="62" spans="1:4" ht="15">
      <c r="A62" s="15" t="s">
        <v>493</v>
      </c>
      <c r="B62" s="4" t="s">
        <v>494</v>
      </c>
      <c r="C62" s="36"/>
      <c r="D62" s="36"/>
    </row>
    <row r="63" spans="1:4" ht="15">
      <c r="A63" s="16" t="s">
        <v>495</v>
      </c>
      <c r="B63" s="4" t="s">
        <v>496</v>
      </c>
      <c r="C63" s="36"/>
      <c r="D63" s="36"/>
    </row>
    <row r="64" spans="1:4" ht="15">
      <c r="A64" s="28" t="s">
        <v>497</v>
      </c>
      <c r="B64" s="4" t="s">
        <v>498</v>
      </c>
      <c r="C64" s="36"/>
      <c r="D64" s="36"/>
    </row>
    <row r="65" spans="1:4" ht="15">
      <c r="A65" s="28" t="s">
        <v>676</v>
      </c>
      <c r="B65" s="4" t="s">
        <v>499</v>
      </c>
      <c r="C65" s="36"/>
      <c r="D65" s="36"/>
    </row>
    <row r="66" spans="1:4" ht="15">
      <c r="A66" s="67" t="s">
        <v>339</v>
      </c>
      <c r="B66" s="67" t="s">
        <v>499</v>
      </c>
      <c r="C66" s="36"/>
      <c r="D66" s="36"/>
    </row>
    <row r="67" spans="1:4" ht="15">
      <c r="A67" s="67" t="s">
        <v>340</v>
      </c>
      <c r="B67" s="67" t="s">
        <v>499</v>
      </c>
      <c r="C67" s="36"/>
      <c r="D67" s="36"/>
    </row>
    <row r="68" spans="1:4" ht="15">
      <c r="A68" s="75" t="s">
        <v>341</v>
      </c>
      <c r="B68" s="75" t="s">
        <v>499</v>
      </c>
      <c r="C68" s="36"/>
      <c r="D68" s="36"/>
    </row>
    <row r="69" spans="1:4" ht="15">
      <c r="A69" s="57" t="s">
        <v>695</v>
      </c>
      <c r="B69" s="58" t="s">
        <v>500</v>
      </c>
      <c r="C69" s="36"/>
      <c r="D69" s="36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74" t="s">
        <v>98</v>
      </c>
      <c r="B1" s="375"/>
      <c r="C1" s="375"/>
      <c r="D1" s="375"/>
      <c r="E1" s="375"/>
      <c r="F1" s="375"/>
      <c r="G1" s="375"/>
    </row>
    <row r="2" spans="1:7" ht="25.5" customHeight="1">
      <c r="A2" s="394" t="s">
        <v>59</v>
      </c>
      <c r="B2" s="375"/>
      <c r="C2" s="375"/>
      <c r="D2" s="375"/>
      <c r="E2" s="375"/>
      <c r="F2" s="375"/>
      <c r="G2" s="375"/>
    </row>
    <row r="3" spans="1:7" ht="21.75" customHeight="1">
      <c r="A3" s="114"/>
      <c r="B3" s="88"/>
      <c r="C3" s="88"/>
      <c r="D3" s="88"/>
      <c r="E3" s="88"/>
      <c r="F3" s="88"/>
      <c r="G3" s="88"/>
    </row>
    <row r="4" ht="20.25" customHeight="1">
      <c r="A4" s="3" t="s">
        <v>1</v>
      </c>
    </row>
    <row r="5" spans="1:7" ht="15">
      <c r="A5" s="52" t="s">
        <v>833</v>
      </c>
      <c r="B5" s="2" t="s">
        <v>156</v>
      </c>
      <c r="C5" s="110" t="s">
        <v>57</v>
      </c>
      <c r="D5" s="110" t="s">
        <v>57</v>
      </c>
      <c r="E5" s="110" t="s">
        <v>57</v>
      </c>
      <c r="F5" s="110" t="s">
        <v>57</v>
      </c>
      <c r="G5" s="52" t="s">
        <v>58</v>
      </c>
    </row>
    <row r="6" spans="1:7" ht="26.25" customHeight="1">
      <c r="A6" s="111" t="s">
        <v>55</v>
      </c>
      <c r="B6" s="4" t="s">
        <v>325</v>
      </c>
      <c r="C6" s="36"/>
      <c r="D6" s="36"/>
      <c r="E6" s="36"/>
      <c r="F6" s="36"/>
      <c r="G6" s="36"/>
    </row>
    <row r="7" spans="1:7" ht="26.25" customHeight="1">
      <c r="A7" s="111" t="s">
        <v>56</v>
      </c>
      <c r="B7" s="4" t="s">
        <v>325</v>
      </c>
      <c r="C7" s="36"/>
      <c r="D7" s="36"/>
      <c r="E7" s="36"/>
      <c r="F7" s="36"/>
      <c r="G7" s="36"/>
    </row>
    <row r="8" spans="1:7" ht="22.5" customHeight="1">
      <c r="A8" s="52" t="s">
        <v>60</v>
      </c>
      <c r="B8" s="52"/>
      <c r="C8" s="36"/>
      <c r="D8" s="36"/>
      <c r="E8" s="36"/>
      <c r="F8" s="36"/>
      <c r="G8" s="3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view="pageLayout" workbookViewId="0" topLeftCell="A1">
      <selection activeCell="A4" sqref="A4"/>
    </sheetView>
  </sheetViews>
  <sheetFormatPr defaultColWidth="9.140625" defaultRowHeight="15"/>
  <cols>
    <col min="1" max="1" width="100.00390625" style="0" customWidth="1"/>
    <col min="3" max="3" width="17.00390625" style="157" customWidth="1"/>
  </cols>
  <sheetData>
    <row r="1" spans="1:3" ht="28.5" customHeight="1">
      <c r="A1" s="374" t="s">
        <v>981</v>
      </c>
      <c r="B1" s="382"/>
      <c r="C1" s="382"/>
    </row>
    <row r="2" spans="1:3" ht="26.25" customHeight="1">
      <c r="A2" s="377" t="s">
        <v>858</v>
      </c>
      <c r="B2" s="393"/>
      <c r="C2" s="393"/>
    </row>
    <row r="3" spans="1:3" ht="18.75" customHeight="1">
      <c r="A3" s="114"/>
      <c r="B3" s="117"/>
      <c r="C3" s="210"/>
    </row>
    <row r="4" ht="23.25" customHeight="1">
      <c r="A4" s="3" t="s">
        <v>1</v>
      </c>
    </row>
    <row r="5" spans="1:3" ht="25.5">
      <c r="A5" s="52" t="s">
        <v>833</v>
      </c>
      <c r="B5" s="2" t="s">
        <v>156</v>
      </c>
      <c r="C5" s="211" t="s">
        <v>61</v>
      </c>
    </row>
    <row r="6" spans="1:3" ht="15">
      <c r="A6" s="15" t="s">
        <v>548</v>
      </c>
      <c r="B6" s="5" t="s">
        <v>243</v>
      </c>
      <c r="C6" s="160"/>
    </row>
    <row r="7" spans="1:3" ht="15">
      <c r="A7" s="15" t="s">
        <v>549</v>
      </c>
      <c r="B7" s="5" t="s">
        <v>243</v>
      </c>
      <c r="C7" s="160"/>
    </row>
    <row r="8" spans="1:3" ht="15">
      <c r="A8" s="15" t="s">
        <v>550</v>
      </c>
      <c r="B8" s="5" t="s">
        <v>243</v>
      </c>
      <c r="C8" s="160"/>
    </row>
    <row r="9" spans="1:3" ht="15">
      <c r="A9" s="15" t="s">
        <v>551</v>
      </c>
      <c r="B9" s="5" t="s">
        <v>243</v>
      </c>
      <c r="C9" s="160"/>
    </row>
    <row r="10" spans="1:3" ht="15">
      <c r="A10" s="16" t="s">
        <v>552</v>
      </c>
      <c r="B10" s="5" t="s">
        <v>243</v>
      </c>
      <c r="C10" s="160"/>
    </row>
    <row r="11" spans="1:3" ht="15">
      <c r="A11" s="16" t="s">
        <v>553</v>
      </c>
      <c r="B11" s="5" t="s">
        <v>243</v>
      </c>
      <c r="C11" s="160"/>
    </row>
    <row r="12" spans="1:3" ht="15">
      <c r="A12" s="19" t="s">
        <v>70</v>
      </c>
      <c r="B12" s="17" t="s">
        <v>243</v>
      </c>
      <c r="C12" s="160">
        <f>SUM(C6:C11)</f>
        <v>0</v>
      </c>
    </row>
    <row r="13" spans="1:3" ht="15">
      <c r="A13" s="15" t="s">
        <v>554</v>
      </c>
      <c r="B13" s="5" t="s">
        <v>244</v>
      </c>
      <c r="C13" s="160"/>
    </row>
    <row r="14" spans="1:3" ht="15">
      <c r="A14" s="20" t="s">
        <v>69</v>
      </c>
      <c r="B14" s="17" t="s">
        <v>244</v>
      </c>
      <c r="C14" s="160">
        <f>SUM(C13)</f>
        <v>0</v>
      </c>
    </row>
    <row r="15" spans="1:3" ht="15">
      <c r="A15" s="15" t="s">
        <v>555</v>
      </c>
      <c r="B15" s="5" t="s">
        <v>245</v>
      </c>
      <c r="C15" s="160"/>
    </row>
    <row r="16" spans="1:3" ht="15">
      <c r="A16" s="15" t="s">
        <v>556</v>
      </c>
      <c r="B16" s="5" t="s">
        <v>245</v>
      </c>
      <c r="C16" s="160"/>
    </row>
    <row r="17" spans="1:3" ht="15">
      <c r="A17" s="16" t="s">
        <v>557</v>
      </c>
      <c r="B17" s="5" t="s">
        <v>245</v>
      </c>
      <c r="C17" s="160"/>
    </row>
    <row r="18" spans="1:3" ht="15">
      <c r="A18" s="16" t="s">
        <v>558</v>
      </c>
      <c r="B18" s="5" t="s">
        <v>245</v>
      </c>
      <c r="C18" s="160"/>
    </row>
    <row r="19" spans="1:3" ht="15">
      <c r="A19" s="16" t="s">
        <v>559</v>
      </c>
      <c r="B19" s="5" t="s">
        <v>245</v>
      </c>
      <c r="C19" s="160"/>
    </row>
    <row r="20" spans="1:3" ht="30">
      <c r="A20" s="21" t="s">
        <v>560</v>
      </c>
      <c r="B20" s="5" t="s">
        <v>245</v>
      </c>
      <c r="C20" s="160"/>
    </row>
    <row r="21" spans="1:3" ht="15">
      <c r="A21" s="14" t="s">
        <v>68</v>
      </c>
      <c r="B21" s="17" t="s">
        <v>245</v>
      </c>
      <c r="C21" s="160">
        <f>SUM(C15:C20)</f>
        <v>0</v>
      </c>
    </row>
    <row r="22" spans="1:3" ht="15">
      <c r="A22" s="15" t="s">
        <v>561</v>
      </c>
      <c r="B22" s="5" t="s">
        <v>246</v>
      </c>
      <c r="C22" s="160"/>
    </row>
    <row r="23" spans="1:3" ht="15">
      <c r="A23" s="15" t="s">
        <v>562</v>
      </c>
      <c r="B23" s="5" t="s">
        <v>246</v>
      </c>
      <c r="C23" s="160"/>
    </row>
    <row r="24" spans="1:3" ht="15">
      <c r="A24" s="14" t="s">
        <v>67</v>
      </c>
      <c r="B24" s="9" t="s">
        <v>246</v>
      </c>
      <c r="C24" s="160"/>
    </row>
    <row r="25" spans="1:3" ht="15">
      <c r="A25" s="15" t="s">
        <v>563</v>
      </c>
      <c r="B25" s="5" t="s">
        <v>247</v>
      </c>
      <c r="C25" s="160"/>
    </row>
    <row r="26" spans="1:3" ht="15">
      <c r="A26" s="15" t="s">
        <v>564</v>
      </c>
      <c r="B26" s="5" t="s">
        <v>247</v>
      </c>
      <c r="C26" s="160"/>
    </row>
    <row r="27" spans="1:3" ht="15">
      <c r="A27" s="16" t="s">
        <v>565</v>
      </c>
      <c r="B27" s="5" t="s">
        <v>247</v>
      </c>
      <c r="C27" s="160"/>
    </row>
    <row r="28" spans="1:3" ht="15">
      <c r="A28" s="16" t="s">
        <v>566</v>
      </c>
      <c r="B28" s="5" t="s">
        <v>247</v>
      </c>
      <c r="C28" s="160"/>
    </row>
    <row r="29" spans="1:3" ht="15">
      <c r="A29" s="16" t="s">
        <v>567</v>
      </c>
      <c r="B29" s="5" t="s">
        <v>247</v>
      </c>
      <c r="C29" s="160">
        <v>17142</v>
      </c>
    </row>
    <row r="30" spans="1:3" ht="15">
      <c r="A30" s="16" t="s">
        <v>568</v>
      </c>
      <c r="B30" s="5" t="s">
        <v>247</v>
      </c>
      <c r="C30" s="160"/>
    </row>
    <row r="31" spans="1:3" ht="15">
      <c r="A31" s="16" t="s">
        <v>569</v>
      </c>
      <c r="B31" s="5" t="s">
        <v>247</v>
      </c>
      <c r="C31" s="160"/>
    </row>
    <row r="32" spans="1:3" ht="15">
      <c r="A32" s="16" t="s">
        <v>570</v>
      </c>
      <c r="B32" s="5" t="s">
        <v>247</v>
      </c>
      <c r="C32" s="160"/>
    </row>
    <row r="33" spans="1:3" ht="15">
      <c r="A33" s="16" t="s">
        <v>571</v>
      </c>
      <c r="B33" s="5" t="s">
        <v>247</v>
      </c>
      <c r="C33" s="160"/>
    </row>
    <row r="34" spans="1:3" ht="15">
      <c r="A34" s="16" t="s">
        <v>572</v>
      </c>
      <c r="B34" s="5" t="s">
        <v>247</v>
      </c>
      <c r="C34" s="160"/>
    </row>
    <row r="35" spans="1:3" ht="30">
      <c r="A35" s="16" t="s">
        <v>573</v>
      </c>
      <c r="B35" s="5" t="s">
        <v>247</v>
      </c>
      <c r="C35" s="160"/>
    </row>
    <row r="36" spans="1:3" ht="30">
      <c r="A36" s="16" t="s">
        <v>574</v>
      </c>
      <c r="B36" s="5" t="s">
        <v>247</v>
      </c>
      <c r="C36" s="160">
        <v>225000</v>
      </c>
    </row>
    <row r="37" spans="1:3" ht="15">
      <c r="A37" s="14" t="s">
        <v>575</v>
      </c>
      <c r="B37" s="17" t="s">
        <v>247</v>
      </c>
      <c r="C37" s="160">
        <f>SUM(C25:C36)</f>
        <v>242142</v>
      </c>
    </row>
    <row r="38" spans="1:3" ht="15.75">
      <c r="A38" s="22" t="s">
        <v>576</v>
      </c>
      <c r="B38" s="11" t="s">
        <v>248</v>
      </c>
      <c r="C38" s="180">
        <f>C12+C14+C21+C37</f>
        <v>242142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 7/2017. (V.31.) önkormányzati rendelethez</oddHeader>
    <oddFooter>&amp;C- 6 -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84"/>
  <sheetViews>
    <sheetView view="pageLayout" workbookViewId="0" topLeftCell="A1">
      <selection activeCell="A4" sqref="A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57" customWidth="1"/>
  </cols>
  <sheetData>
    <row r="1" spans="1:3" ht="27" customHeight="1">
      <c r="A1" s="374" t="s">
        <v>981</v>
      </c>
      <c r="B1" s="375"/>
      <c r="C1" s="375"/>
    </row>
    <row r="2" spans="1:3" ht="27" customHeight="1">
      <c r="A2" s="377" t="s">
        <v>859</v>
      </c>
      <c r="B2" s="375"/>
      <c r="C2" s="375"/>
    </row>
    <row r="3" spans="1:3" ht="19.5" customHeight="1">
      <c r="A3" s="87"/>
      <c r="B3" s="88"/>
      <c r="C3" s="212"/>
    </row>
    <row r="4" ht="15">
      <c r="A4" s="3" t="s">
        <v>1</v>
      </c>
    </row>
    <row r="5" spans="1:3" ht="25.5">
      <c r="A5" s="52" t="s">
        <v>833</v>
      </c>
      <c r="B5" s="2" t="s">
        <v>156</v>
      </c>
      <c r="C5" s="211" t="s">
        <v>61</v>
      </c>
    </row>
    <row r="6" spans="1:3" ht="15">
      <c r="A6" s="16" t="s">
        <v>778</v>
      </c>
      <c r="B6" s="5" t="s">
        <v>254</v>
      </c>
      <c r="C6" s="160"/>
    </row>
    <row r="7" spans="1:3" ht="15">
      <c r="A7" s="16" t="s">
        <v>779</v>
      </c>
      <c r="B7" s="5" t="s">
        <v>254</v>
      </c>
      <c r="C7" s="160"/>
    </row>
    <row r="8" spans="1:3" ht="15">
      <c r="A8" s="16" t="s">
        <v>780</v>
      </c>
      <c r="B8" s="5" t="s">
        <v>254</v>
      </c>
      <c r="C8" s="160"/>
    </row>
    <row r="9" spans="1:3" ht="15">
      <c r="A9" s="16" t="s">
        <v>781</v>
      </c>
      <c r="B9" s="5" t="s">
        <v>254</v>
      </c>
      <c r="C9" s="160"/>
    </row>
    <row r="10" spans="1:3" ht="15">
      <c r="A10" s="16" t="s">
        <v>782</v>
      </c>
      <c r="B10" s="5" t="s">
        <v>254</v>
      </c>
      <c r="C10" s="160"/>
    </row>
    <row r="11" spans="1:3" ht="15">
      <c r="A11" s="16" t="s">
        <v>783</v>
      </c>
      <c r="B11" s="5" t="s">
        <v>254</v>
      </c>
      <c r="C11" s="160"/>
    </row>
    <row r="12" spans="1:3" ht="15">
      <c r="A12" s="16" t="s">
        <v>784</v>
      </c>
      <c r="B12" s="5" t="s">
        <v>254</v>
      </c>
      <c r="C12" s="160"/>
    </row>
    <row r="13" spans="1:3" ht="15">
      <c r="A13" s="16" t="s">
        <v>785</v>
      </c>
      <c r="B13" s="5" t="s">
        <v>254</v>
      </c>
      <c r="C13" s="160"/>
    </row>
    <row r="14" spans="1:3" ht="15">
      <c r="A14" s="16" t="s">
        <v>786</v>
      </c>
      <c r="B14" s="5" t="s">
        <v>254</v>
      </c>
      <c r="C14" s="160"/>
    </row>
    <row r="15" spans="1:3" ht="15">
      <c r="A15" s="16" t="s">
        <v>787</v>
      </c>
      <c r="B15" s="5" t="s">
        <v>254</v>
      </c>
      <c r="C15" s="160"/>
    </row>
    <row r="16" spans="1:3" ht="30">
      <c r="A16" s="226" t="s">
        <v>943</v>
      </c>
      <c r="B16" s="8" t="s">
        <v>254</v>
      </c>
      <c r="C16" s="211"/>
    </row>
    <row r="17" spans="1:3" ht="15">
      <c r="A17" s="16" t="s">
        <v>778</v>
      </c>
      <c r="B17" s="5" t="s">
        <v>255</v>
      </c>
      <c r="C17" s="160"/>
    </row>
    <row r="18" spans="1:3" ht="15">
      <c r="A18" s="16" t="s">
        <v>779</v>
      </c>
      <c r="B18" s="5" t="s">
        <v>255</v>
      </c>
      <c r="C18" s="160"/>
    </row>
    <row r="19" spans="1:3" ht="15">
      <c r="A19" s="16" t="s">
        <v>780</v>
      </c>
      <c r="B19" s="5" t="s">
        <v>255</v>
      </c>
      <c r="C19" s="160"/>
    </row>
    <row r="20" spans="1:3" ht="15">
      <c r="A20" s="16" t="s">
        <v>781</v>
      </c>
      <c r="B20" s="5" t="s">
        <v>255</v>
      </c>
      <c r="C20" s="160"/>
    </row>
    <row r="21" spans="1:3" ht="15">
      <c r="A21" s="16" t="s">
        <v>782</v>
      </c>
      <c r="B21" s="5" t="s">
        <v>255</v>
      </c>
      <c r="C21" s="160"/>
    </row>
    <row r="22" spans="1:3" ht="15">
      <c r="A22" s="16" t="s">
        <v>783</v>
      </c>
      <c r="B22" s="5" t="s">
        <v>255</v>
      </c>
      <c r="C22" s="160"/>
    </row>
    <row r="23" spans="1:3" ht="15">
      <c r="A23" s="16" t="s">
        <v>784</v>
      </c>
      <c r="B23" s="5" t="s">
        <v>255</v>
      </c>
      <c r="C23" s="160"/>
    </row>
    <row r="24" spans="1:3" ht="15">
      <c r="A24" s="16" t="s">
        <v>785</v>
      </c>
      <c r="B24" s="5" t="s">
        <v>255</v>
      </c>
      <c r="C24" s="160"/>
    </row>
    <row r="25" spans="1:3" ht="15">
      <c r="A25" s="16" t="s">
        <v>786</v>
      </c>
      <c r="B25" s="5" t="s">
        <v>255</v>
      </c>
      <c r="C25" s="160"/>
    </row>
    <row r="26" spans="1:3" ht="15">
      <c r="A26" s="16" t="s">
        <v>787</v>
      </c>
      <c r="B26" s="5" t="s">
        <v>255</v>
      </c>
      <c r="C26" s="160"/>
    </row>
    <row r="27" spans="1:3" ht="25.5">
      <c r="A27" s="14" t="s">
        <v>578</v>
      </c>
      <c r="B27" s="9" t="s">
        <v>255</v>
      </c>
      <c r="C27" s="160">
        <f>SUM(C17:C26)</f>
        <v>0</v>
      </c>
    </row>
    <row r="28" spans="1:3" ht="15">
      <c r="A28" s="16" t="s">
        <v>778</v>
      </c>
      <c r="B28" s="5" t="s">
        <v>256</v>
      </c>
      <c r="C28" s="160"/>
    </row>
    <row r="29" spans="1:3" ht="15">
      <c r="A29" s="16" t="s">
        <v>779</v>
      </c>
      <c r="B29" s="5" t="s">
        <v>256</v>
      </c>
      <c r="C29" s="160"/>
    </row>
    <row r="30" spans="1:3" ht="15">
      <c r="A30" s="16" t="s">
        <v>780</v>
      </c>
      <c r="B30" s="5" t="s">
        <v>256</v>
      </c>
      <c r="C30" s="160"/>
    </row>
    <row r="31" spans="1:3" ht="15">
      <c r="A31" s="16" t="s">
        <v>781</v>
      </c>
      <c r="B31" s="5" t="s">
        <v>256</v>
      </c>
      <c r="C31" s="160"/>
    </row>
    <row r="32" spans="1:3" ht="15">
      <c r="A32" s="16" t="s">
        <v>782</v>
      </c>
      <c r="B32" s="5" t="s">
        <v>256</v>
      </c>
      <c r="C32" s="160"/>
    </row>
    <row r="33" spans="1:3" ht="15">
      <c r="A33" s="16" t="s">
        <v>783</v>
      </c>
      <c r="B33" s="5" t="s">
        <v>256</v>
      </c>
      <c r="C33" s="160"/>
    </row>
    <row r="34" spans="1:3" ht="15">
      <c r="A34" s="16" t="s">
        <v>784</v>
      </c>
      <c r="B34" s="5" t="s">
        <v>256</v>
      </c>
      <c r="C34" s="160"/>
    </row>
    <row r="35" spans="1:3" ht="15">
      <c r="A35" s="16" t="s">
        <v>785</v>
      </c>
      <c r="B35" s="5" t="s">
        <v>256</v>
      </c>
      <c r="C35" s="160"/>
    </row>
    <row r="36" spans="1:3" ht="15">
      <c r="A36" s="16" t="s">
        <v>786</v>
      </c>
      <c r="B36" s="5" t="s">
        <v>256</v>
      </c>
      <c r="C36" s="160"/>
    </row>
    <row r="37" spans="1:3" ht="15">
      <c r="A37" s="16" t="s">
        <v>787</v>
      </c>
      <c r="B37" s="5" t="s">
        <v>256</v>
      </c>
      <c r="C37" s="160"/>
    </row>
    <row r="38" spans="1:3" ht="25.5">
      <c r="A38" s="14" t="s">
        <v>579</v>
      </c>
      <c r="B38" s="9" t="s">
        <v>256</v>
      </c>
      <c r="C38" s="184">
        <f>SUM(C28:C37)</f>
        <v>0</v>
      </c>
    </row>
    <row r="39" spans="1:3" ht="15">
      <c r="A39" s="16" t="s">
        <v>778</v>
      </c>
      <c r="B39" s="5" t="s">
        <v>257</v>
      </c>
      <c r="C39" s="160"/>
    </row>
    <row r="40" spans="1:3" ht="15">
      <c r="A40" s="16" t="s">
        <v>779</v>
      </c>
      <c r="B40" s="5" t="s">
        <v>257</v>
      </c>
      <c r="C40" s="160"/>
    </row>
    <row r="41" spans="1:3" ht="15">
      <c r="A41" s="16" t="s">
        <v>780</v>
      </c>
      <c r="B41" s="5" t="s">
        <v>257</v>
      </c>
      <c r="C41" s="160"/>
    </row>
    <row r="42" spans="1:3" ht="15">
      <c r="A42" s="16" t="s">
        <v>781</v>
      </c>
      <c r="B42" s="5" t="s">
        <v>257</v>
      </c>
      <c r="C42" s="160"/>
    </row>
    <row r="43" spans="1:3" ht="15">
      <c r="A43" s="16" t="s">
        <v>782</v>
      </c>
      <c r="B43" s="5" t="s">
        <v>257</v>
      </c>
      <c r="C43" s="160"/>
    </row>
    <row r="44" spans="1:3" ht="15">
      <c r="A44" s="16" t="s">
        <v>783</v>
      </c>
      <c r="B44" s="5" t="s">
        <v>257</v>
      </c>
      <c r="C44" s="160"/>
    </row>
    <row r="45" spans="1:3" ht="15">
      <c r="A45" s="16" t="s">
        <v>784</v>
      </c>
      <c r="B45" s="5" t="s">
        <v>257</v>
      </c>
      <c r="C45" s="160">
        <v>284000</v>
      </c>
    </row>
    <row r="46" spans="1:3" ht="15">
      <c r="A46" s="16" t="s">
        <v>785</v>
      </c>
      <c r="B46" s="5" t="s">
        <v>257</v>
      </c>
      <c r="C46" s="160">
        <v>5442073</v>
      </c>
    </row>
    <row r="47" spans="1:3" ht="15">
      <c r="A47" s="16" t="s">
        <v>786</v>
      </c>
      <c r="B47" s="5" t="s">
        <v>257</v>
      </c>
      <c r="C47" s="160"/>
    </row>
    <row r="48" spans="1:3" ht="15">
      <c r="A48" s="16" t="s">
        <v>787</v>
      </c>
      <c r="B48" s="5" t="s">
        <v>257</v>
      </c>
      <c r="C48" s="160"/>
    </row>
    <row r="49" spans="1:3" ht="15">
      <c r="A49" s="14" t="s">
        <v>580</v>
      </c>
      <c r="B49" s="9" t="s">
        <v>257</v>
      </c>
      <c r="C49" s="184">
        <f>SUM(C39:C48)</f>
        <v>5726073</v>
      </c>
    </row>
    <row r="50" spans="1:3" ht="15">
      <c r="A50" s="16" t="s">
        <v>778</v>
      </c>
      <c r="B50" s="5" t="s">
        <v>258</v>
      </c>
      <c r="C50" s="160"/>
    </row>
    <row r="51" spans="1:3" ht="15">
      <c r="A51" s="16" t="s">
        <v>779</v>
      </c>
      <c r="B51" s="5" t="s">
        <v>258</v>
      </c>
      <c r="C51" s="160"/>
    </row>
    <row r="52" spans="1:3" ht="15">
      <c r="A52" s="16" t="s">
        <v>780</v>
      </c>
      <c r="B52" s="5" t="s">
        <v>258</v>
      </c>
      <c r="C52" s="160"/>
    </row>
    <row r="53" spans="1:3" ht="15">
      <c r="A53" s="16" t="s">
        <v>781</v>
      </c>
      <c r="B53" s="5" t="s">
        <v>258</v>
      </c>
      <c r="C53" s="160"/>
    </row>
    <row r="54" spans="1:3" ht="15">
      <c r="A54" s="16" t="s">
        <v>782</v>
      </c>
      <c r="B54" s="5" t="s">
        <v>258</v>
      </c>
      <c r="C54" s="160"/>
    </row>
    <row r="55" spans="1:3" ht="15">
      <c r="A55" s="16" t="s">
        <v>783</v>
      </c>
      <c r="B55" s="5" t="s">
        <v>258</v>
      </c>
      <c r="C55" s="160"/>
    </row>
    <row r="56" spans="1:3" ht="15">
      <c r="A56" s="16" t="s">
        <v>784</v>
      </c>
      <c r="B56" s="5" t="s">
        <v>258</v>
      </c>
      <c r="C56" s="160"/>
    </row>
    <row r="57" spans="1:3" ht="15">
      <c r="A57" s="16" t="s">
        <v>785</v>
      </c>
      <c r="B57" s="5" t="s">
        <v>258</v>
      </c>
      <c r="C57" s="160"/>
    </row>
    <row r="58" spans="1:3" ht="15">
      <c r="A58" s="16" t="s">
        <v>786</v>
      </c>
      <c r="B58" s="5" t="s">
        <v>258</v>
      </c>
      <c r="C58" s="160"/>
    </row>
    <row r="59" spans="1:3" ht="15">
      <c r="A59" s="16" t="s">
        <v>787</v>
      </c>
      <c r="B59" s="5" t="s">
        <v>258</v>
      </c>
      <c r="C59" s="160"/>
    </row>
    <row r="60" spans="1:3" ht="25.5">
      <c r="A60" s="14" t="s">
        <v>944</v>
      </c>
      <c r="B60" s="9" t="s">
        <v>258</v>
      </c>
      <c r="C60" s="184"/>
    </row>
    <row r="61" spans="1:3" ht="15">
      <c r="A61" s="16" t="s">
        <v>788</v>
      </c>
      <c r="B61" s="4" t="s">
        <v>260</v>
      </c>
      <c r="C61" s="160"/>
    </row>
    <row r="62" spans="1:3" ht="15">
      <c r="A62" s="16" t="s">
        <v>789</v>
      </c>
      <c r="B62" s="4" t="s">
        <v>260</v>
      </c>
      <c r="C62" s="160"/>
    </row>
    <row r="63" spans="1:3" ht="15">
      <c r="A63" s="16" t="s">
        <v>790</v>
      </c>
      <c r="B63" s="4" t="s">
        <v>260</v>
      </c>
      <c r="C63" s="160"/>
    </row>
    <row r="64" spans="1:3" ht="15">
      <c r="A64" s="4" t="s">
        <v>791</v>
      </c>
      <c r="B64" s="4" t="s">
        <v>260</v>
      </c>
      <c r="C64" s="160"/>
    </row>
    <row r="65" spans="1:3" ht="15">
      <c r="A65" s="4" t="s">
        <v>792</v>
      </c>
      <c r="B65" s="4" t="s">
        <v>260</v>
      </c>
      <c r="C65" s="160"/>
    </row>
    <row r="66" spans="1:3" ht="15">
      <c r="A66" s="4" t="s">
        <v>793</v>
      </c>
      <c r="B66" s="4" t="s">
        <v>260</v>
      </c>
      <c r="C66" s="160"/>
    </row>
    <row r="67" spans="1:3" ht="15">
      <c r="A67" s="16" t="s">
        <v>794</v>
      </c>
      <c r="B67" s="4" t="s">
        <v>260</v>
      </c>
      <c r="C67" s="160"/>
    </row>
    <row r="68" spans="1:3" ht="15">
      <c r="A68" s="16" t="s">
        <v>795</v>
      </c>
      <c r="B68" s="4" t="s">
        <v>260</v>
      </c>
      <c r="C68" s="160"/>
    </row>
    <row r="69" spans="1:3" ht="15">
      <c r="A69" s="16" t="s">
        <v>796</v>
      </c>
      <c r="B69" s="4" t="s">
        <v>260</v>
      </c>
      <c r="C69" s="160"/>
    </row>
    <row r="70" spans="1:3" ht="15">
      <c r="A70" s="16" t="s">
        <v>797</v>
      </c>
      <c r="B70" s="4" t="s">
        <v>260</v>
      </c>
      <c r="C70" s="160"/>
    </row>
    <row r="71" spans="1:3" ht="25.5">
      <c r="A71" s="14" t="s">
        <v>582</v>
      </c>
      <c r="B71" s="9" t="s">
        <v>260</v>
      </c>
      <c r="C71" s="160">
        <f>SUM(C61:C70)</f>
        <v>0</v>
      </c>
    </row>
    <row r="72" spans="1:3" s="185" customFormat="1" ht="15">
      <c r="A72" s="14" t="s">
        <v>945</v>
      </c>
      <c r="B72" s="9" t="s">
        <v>262</v>
      </c>
      <c r="C72" s="184"/>
    </row>
    <row r="73" spans="1:3" s="185" customFormat="1" ht="15">
      <c r="A73" s="14" t="s">
        <v>263</v>
      </c>
      <c r="B73" s="9" t="s">
        <v>264</v>
      </c>
      <c r="C73" s="184"/>
    </row>
    <row r="74" spans="1:3" ht="15">
      <c r="A74" s="16" t="s">
        <v>788</v>
      </c>
      <c r="B74" s="4" t="s">
        <v>265</v>
      </c>
      <c r="C74" s="160"/>
    </row>
    <row r="75" spans="1:3" ht="15">
      <c r="A75" s="16" t="s">
        <v>789</v>
      </c>
      <c r="B75" s="4" t="s">
        <v>265</v>
      </c>
      <c r="C75" s="160"/>
    </row>
    <row r="76" spans="1:3" ht="15">
      <c r="A76" s="16" t="s">
        <v>790</v>
      </c>
      <c r="B76" s="4" t="s">
        <v>265</v>
      </c>
      <c r="C76" s="160"/>
    </row>
    <row r="77" spans="1:3" ht="15">
      <c r="A77" s="4" t="s">
        <v>791</v>
      </c>
      <c r="B77" s="4" t="s">
        <v>265</v>
      </c>
      <c r="C77" s="160"/>
    </row>
    <row r="78" spans="1:3" ht="15">
      <c r="A78" s="4" t="s">
        <v>792</v>
      </c>
      <c r="B78" s="4" t="s">
        <v>265</v>
      </c>
      <c r="C78" s="160"/>
    </row>
    <row r="79" spans="1:3" ht="15">
      <c r="A79" s="4" t="s">
        <v>793</v>
      </c>
      <c r="B79" s="4" t="s">
        <v>265</v>
      </c>
      <c r="C79" s="160"/>
    </row>
    <row r="80" spans="1:3" ht="15">
      <c r="A80" s="16" t="s">
        <v>794</v>
      </c>
      <c r="B80" s="4" t="s">
        <v>265</v>
      </c>
      <c r="C80" s="160"/>
    </row>
    <row r="81" spans="1:3" ht="15">
      <c r="A81" s="16" t="s">
        <v>798</v>
      </c>
      <c r="B81" s="4" t="s">
        <v>265</v>
      </c>
      <c r="C81" s="160"/>
    </row>
    <row r="82" spans="1:3" ht="15">
      <c r="A82" s="16" t="s">
        <v>796</v>
      </c>
      <c r="B82" s="4" t="s">
        <v>265</v>
      </c>
      <c r="C82" s="160"/>
    </row>
    <row r="83" spans="1:3" ht="15">
      <c r="A83" s="16" t="s">
        <v>797</v>
      </c>
      <c r="B83" s="4" t="s">
        <v>265</v>
      </c>
      <c r="C83" s="160"/>
    </row>
    <row r="84" spans="1:3" s="185" customFormat="1" ht="15">
      <c r="A84" s="14" t="s">
        <v>946</v>
      </c>
      <c r="B84" s="9" t="s">
        <v>265</v>
      </c>
      <c r="C84" s="184"/>
    </row>
    <row r="85" spans="1:3" ht="15">
      <c r="A85" s="16" t="s">
        <v>788</v>
      </c>
      <c r="B85" s="4" t="s">
        <v>266</v>
      </c>
      <c r="C85" s="160"/>
    </row>
    <row r="86" spans="1:3" ht="15">
      <c r="A86" s="16" t="s">
        <v>789</v>
      </c>
      <c r="B86" s="4" t="s">
        <v>266</v>
      </c>
      <c r="C86" s="160">
        <v>1206022</v>
      </c>
    </row>
    <row r="87" spans="1:3" ht="15">
      <c r="A87" s="16" t="s">
        <v>790</v>
      </c>
      <c r="B87" s="4" t="s">
        <v>266</v>
      </c>
      <c r="C87" s="160"/>
    </row>
    <row r="88" spans="1:3" ht="15">
      <c r="A88" s="4" t="s">
        <v>791</v>
      </c>
      <c r="B88" s="4" t="s">
        <v>266</v>
      </c>
      <c r="C88" s="160"/>
    </row>
    <row r="89" spans="1:3" ht="15">
      <c r="A89" s="4" t="s">
        <v>792</v>
      </c>
      <c r="B89" s="4" t="s">
        <v>266</v>
      </c>
      <c r="C89" s="160"/>
    </row>
    <row r="90" spans="1:3" ht="15">
      <c r="A90" s="4" t="s">
        <v>793</v>
      </c>
      <c r="B90" s="4" t="s">
        <v>266</v>
      </c>
      <c r="C90" s="160"/>
    </row>
    <row r="91" spans="1:3" ht="15">
      <c r="A91" s="16" t="s">
        <v>794</v>
      </c>
      <c r="B91" s="4" t="s">
        <v>266</v>
      </c>
      <c r="C91" s="160"/>
    </row>
    <row r="92" spans="1:3" ht="15">
      <c r="A92" s="16" t="s">
        <v>798</v>
      </c>
      <c r="B92" s="4" t="s">
        <v>266</v>
      </c>
      <c r="C92" s="160"/>
    </row>
    <row r="93" spans="1:3" ht="15">
      <c r="A93" s="16" t="s">
        <v>796</v>
      </c>
      <c r="B93" s="4" t="s">
        <v>266</v>
      </c>
      <c r="C93" s="160"/>
    </row>
    <row r="94" spans="1:3" ht="15">
      <c r="A94" s="16" t="s">
        <v>797</v>
      </c>
      <c r="B94" s="4" t="s">
        <v>266</v>
      </c>
      <c r="C94" s="160"/>
    </row>
    <row r="95" spans="1:3" ht="15">
      <c r="A95" s="19" t="s">
        <v>583</v>
      </c>
      <c r="B95" s="9" t="s">
        <v>266</v>
      </c>
      <c r="C95" s="184">
        <f>SUM(C85:C94)</f>
        <v>1206022</v>
      </c>
    </row>
    <row r="96" spans="1:3" ht="15">
      <c r="A96" s="16" t="s">
        <v>778</v>
      </c>
      <c r="B96" s="5" t="s">
        <v>293</v>
      </c>
      <c r="C96" s="160"/>
    </row>
    <row r="97" spans="1:3" ht="15">
      <c r="A97" s="16" t="s">
        <v>779</v>
      </c>
      <c r="B97" s="5" t="s">
        <v>293</v>
      </c>
      <c r="C97" s="160"/>
    </row>
    <row r="98" spans="1:3" ht="15">
      <c r="A98" s="16" t="s">
        <v>780</v>
      </c>
      <c r="B98" s="5" t="s">
        <v>293</v>
      </c>
      <c r="C98" s="160"/>
    </row>
    <row r="99" spans="1:3" ht="15">
      <c r="A99" s="16" t="s">
        <v>781</v>
      </c>
      <c r="B99" s="5" t="s">
        <v>293</v>
      </c>
      <c r="C99" s="160"/>
    </row>
    <row r="100" spans="1:3" ht="15">
      <c r="A100" s="16" t="s">
        <v>782</v>
      </c>
      <c r="B100" s="5" t="s">
        <v>293</v>
      </c>
      <c r="C100" s="160"/>
    </row>
    <row r="101" spans="1:3" ht="15">
      <c r="A101" s="16" t="s">
        <v>783</v>
      </c>
      <c r="B101" s="5" t="s">
        <v>293</v>
      </c>
      <c r="C101" s="160"/>
    </row>
    <row r="102" spans="1:3" ht="15">
      <c r="A102" s="16" t="s">
        <v>784</v>
      </c>
      <c r="B102" s="5" t="s">
        <v>293</v>
      </c>
      <c r="C102" s="160"/>
    </row>
    <row r="103" spans="1:3" ht="15">
      <c r="A103" s="16" t="s">
        <v>785</v>
      </c>
      <c r="B103" s="5" t="s">
        <v>293</v>
      </c>
      <c r="C103" s="160"/>
    </row>
    <row r="104" spans="1:3" ht="15">
      <c r="A104" s="16" t="s">
        <v>786</v>
      </c>
      <c r="B104" s="5" t="s">
        <v>293</v>
      </c>
      <c r="C104" s="160"/>
    </row>
    <row r="105" spans="1:3" ht="15">
      <c r="A105" s="16" t="s">
        <v>787</v>
      </c>
      <c r="B105" s="5" t="s">
        <v>293</v>
      </c>
      <c r="C105" s="160"/>
    </row>
    <row r="106" spans="1:3" ht="25.5">
      <c r="A106" s="19" t="s">
        <v>947</v>
      </c>
      <c r="B106" s="9" t="s">
        <v>293</v>
      </c>
      <c r="C106" s="184"/>
    </row>
    <row r="107" spans="1:3" ht="15">
      <c r="A107" s="16" t="s">
        <v>778</v>
      </c>
      <c r="B107" s="5" t="s">
        <v>294</v>
      </c>
      <c r="C107" s="160"/>
    </row>
    <row r="108" spans="1:3" ht="15">
      <c r="A108" s="16" t="s">
        <v>779</v>
      </c>
      <c r="B108" s="5" t="s">
        <v>294</v>
      </c>
      <c r="C108" s="160"/>
    </row>
    <row r="109" spans="1:3" ht="15">
      <c r="A109" s="16" t="s">
        <v>780</v>
      </c>
      <c r="B109" s="5" t="s">
        <v>294</v>
      </c>
      <c r="C109" s="160"/>
    </row>
    <row r="110" spans="1:3" ht="15">
      <c r="A110" s="16" t="s">
        <v>781</v>
      </c>
      <c r="B110" s="5" t="s">
        <v>294</v>
      </c>
      <c r="C110" s="160"/>
    </row>
    <row r="111" spans="1:3" ht="15">
      <c r="A111" s="16" t="s">
        <v>782</v>
      </c>
      <c r="B111" s="5" t="s">
        <v>294</v>
      </c>
      <c r="C111" s="160"/>
    </row>
    <row r="112" spans="1:3" ht="15">
      <c r="A112" s="16" t="s">
        <v>783</v>
      </c>
      <c r="B112" s="5" t="s">
        <v>294</v>
      </c>
      <c r="C112" s="160"/>
    </row>
    <row r="113" spans="1:3" ht="15">
      <c r="A113" s="16" t="s">
        <v>784</v>
      </c>
      <c r="B113" s="5" t="s">
        <v>294</v>
      </c>
      <c r="C113" s="160"/>
    </row>
    <row r="114" spans="1:3" ht="15">
      <c r="A114" s="16" t="s">
        <v>785</v>
      </c>
      <c r="B114" s="5" t="s">
        <v>294</v>
      </c>
      <c r="C114" s="160"/>
    </row>
    <row r="115" spans="1:3" ht="15">
      <c r="A115" s="16" t="s">
        <v>786</v>
      </c>
      <c r="B115" s="5" t="s">
        <v>294</v>
      </c>
      <c r="C115" s="160"/>
    </row>
    <row r="116" spans="1:3" ht="15">
      <c r="A116" s="16" t="s">
        <v>787</v>
      </c>
      <c r="B116" s="5" t="s">
        <v>294</v>
      </c>
      <c r="C116" s="160"/>
    </row>
    <row r="117" spans="1:3" ht="25.5">
      <c r="A117" s="14" t="s">
        <v>594</v>
      </c>
      <c r="B117" s="9" t="s">
        <v>294</v>
      </c>
      <c r="C117" s="184">
        <f>SUM(C107:C116)</f>
        <v>0</v>
      </c>
    </row>
    <row r="118" spans="1:3" ht="15">
      <c r="A118" s="16" t="s">
        <v>778</v>
      </c>
      <c r="B118" s="5" t="s">
        <v>295</v>
      </c>
      <c r="C118" s="160"/>
    </row>
    <row r="119" spans="1:3" ht="15">
      <c r="A119" s="16" t="s">
        <v>779</v>
      </c>
      <c r="B119" s="5" t="s">
        <v>295</v>
      </c>
      <c r="C119" s="160"/>
    </row>
    <row r="120" spans="1:3" ht="15">
      <c r="A120" s="16" t="s">
        <v>780</v>
      </c>
      <c r="B120" s="5" t="s">
        <v>295</v>
      </c>
      <c r="C120" s="160"/>
    </row>
    <row r="121" spans="1:3" ht="15">
      <c r="A121" s="16" t="s">
        <v>781</v>
      </c>
      <c r="B121" s="5" t="s">
        <v>295</v>
      </c>
      <c r="C121" s="160"/>
    </row>
    <row r="122" spans="1:3" ht="15">
      <c r="A122" s="16" t="s">
        <v>782</v>
      </c>
      <c r="B122" s="5" t="s">
        <v>295</v>
      </c>
      <c r="C122" s="160"/>
    </row>
    <row r="123" spans="1:3" ht="15">
      <c r="A123" s="16" t="s">
        <v>783</v>
      </c>
      <c r="B123" s="5" t="s">
        <v>295</v>
      </c>
      <c r="C123" s="160"/>
    </row>
    <row r="124" spans="1:3" ht="15">
      <c r="A124" s="16" t="s">
        <v>784</v>
      </c>
      <c r="B124" s="5" t="s">
        <v>295</v>
      </c>
      <c r="C124" s="160"/>
    </row>
    <row r="125" spans="1:3" ht="15">
      <c r="A125" s="16" t="s">
        <v>785</v>
      </c>
      <c r="B125" s="5" t="s">
        <v>295</v>
      </c>
      <c r="C125" s="160"/>
    </row>
    <row r="126" spans="1:3" ht="15">
      <c r="A126" s="16" t="s">
        <v>786</v>
      </c>
      <c r="B126" s="5" t="s">
        <v>295</v>
      </c>
      <c r="C126" s="160"/>
    </row>
    <row r="127" spans="1:3" ht="15">
      <c r="A127" s="16" t="s">
        <v>787</v>
      </c>
      <c r="B127" s="5" t="s">
        <v>295</v>
      </c>
      <c r="C127" s="160"/>
    </row>
    <row r="128" spans="1:3" ht="25.5">
      <c r="A128" s="14" t="s">
        <v>593</v>
      </c>
      <c r="B128" s="9" t="s">
        <v>295</v>
      </c>
      <c r="C128" s="184">
        <f>SUM(C118:C127)</f>
        <v>0</v>
      </c>
    </row>
    <row r="129" spans="1:3" ht="15">
      <c r="A129" s="16" t="s">
        <v>778</v>
      </c>
      <c r="B129" s="5" t="s">
        <v>296</v>
      </c>
      <c r="C129" s="160"/>
    </row>
    <row r="130" spans="1:3" ht="15">
      <c r="A130" s="16" t="s">
        <v>779</v>
      </c>
      <c r="B130" s="5" t="s">
        <v>296</v>
      </c>
      <c r="C130" s="160"/>
    </row>
    <row r="131" spans="1:3" ht="15">
      <c r="A131" s="16" t="s">
        <v>780</v>
      </c>
      <c r="B131" s="5" t="s">
        <v>296</v>
      </c>
      <c r="C131" s="160"/>
    </row>
    <row r="132" spans="1:3" ht="15">
      <c r="A132" s="16" t="s">
        <v>781</v>
      </c>
      <c r="B132" s="5" t="s">
        <v>296</v>
      </c>
      <c r="C132" s="160"/>
    </row>
    <row r="133" spans="1:3" ht="15">
      <c r="A133" s="16" t="s">
        <v>782</v>
      </c>
      <c r="B133" s="5" t="s">
        <v>296</v>
      </c>
      <c r="C133" s="160"/>
    </row>
    <row r="134" spans="1:3" ht="15">
      <c r="A134" s="16" t="s">
        <v>783</v>
      </c>
      <c r="B134" s="5" t="s">
        <v>296</v>
      </c>
      <c r="C134" s="160"/>
    </row>
    <row r="135" spans="1:3" ht="15">
      <c r="A135" s="16" t="s">
        <v>784</v>
      </c>
      <c r="B135" s="5" t="s">
        <v>296</v>
      </c>
      <c r="C135" s="160"/>
    </row>
    <row r="136" spans="1:3" ht="15">
      <c r="A136" s="16" t="s">
        <v>785</v>
      </c>
      <c r="B136" s="5" t="s">
        <v>296</v>
      </c>
      <c r="C136" s="160"/>
    </row>
    <row r="137" spans="1:3" ht="15">
      <c r="A137" s="16" t="s">
        <v>786</v>
      </c>
      <c r="B137" s="5" t="s">
        <v>296</v>
      </c>
      <c r="C137" s="160"/>
    </row>
    <row r="138" spans="1:3" ht="15">
      <c r="A138" s="16" t="s">
        <v>787</v>
      </c>
      <c r="B138" s="5" t="s">
        <v>296</v>
      </c>
      <c r="C138" s="160"/>
    </row>
    <row r="139" spans="1:3" ht="15">
      <c r="A139" s="14" t="s">
        <v>592</v>
      </c>
      <c r="B139" s="9" t="s">
        <v>296</v>
      </c>
      <c r="C139" s="184">
        <f>SUM(C129:C138)</f>
        <v>0</v>
      </c>
    </row>
    <row r="140" spans="1:3" ht="15">
      <c r="A140" s="16" t="s">
        <v>788</v>
      </c>
      <c r="B140" s="4" t="s">
        <v>297</v>
      </c>
      <c r="C140" s="160"/>
    </row>
    <row r="141" spans="1:3" ht="15">
      <c r="A141" s="16" t="s">
        <v>789</v>
      </c>
      <c r="B141" s="4" t="s">
        <v>297</v>
      </c>
      <c r="C141" s="160"/>
    </row>
    <row r="142" spans="1:3" ht="15">
      <c r="A142" s="16" t="s">
        <v>790</v>
      </c>
      <c r="B142" s="4" t="s">
        <v>297</v>
      </c>
      <c r="C142" s="160"/>
    </row>
    <row r="143" spans="1:3" ht="15">
      <c r="A143" s="4" t="s">
        <v>791</v>
      </c>
      <c r="B143" s="4" t="s">
        <v>297</v>
      </c>
      <c r="C143" s="160"/>
    </row>
    <row r="144" spans="1:3" ht="15">
      <c r="A144" s="4" t="s">
        <v>792</v>
      </c>
      <c r="B144" s="4" t="s">
        <v>297</v>
      </c>
      <c r="C144" s="160"/>
    </row>
    <row r="145" spans="1:3" ht="15">
      <c r="A145" s="4" t="s">
        <v>793</v>
      </c>
      <c r="B145" s="4" t="s">
        <v>297</v>
      </c>
      <c r="C145" s="160"/>
    </row>
    <row r="146" spans="1:3" ht="15">
      <c r="A146" s="16" t="s">
        <v>794</v>
      </c>
      <c r="B146" s="4" t="s">
        <v>297</v>
      </c>
      <c r="C146" s="160"/>
    </row>
    <row r="147" spans="1:3" ht="15">
      <c r="A147" s="16" t="s">
        <v>798</v>
      </c>
      <c r="B147" s="4" t="s">
        <v>297</v>
      </c>
      <c r="C147" s="160"/>
    </row>
    <row r="148" spans="1:3" ht="15">
      <c r="A148" s="16" t="s">
        <v>796</v>
      </c>
      <c r="B148" s="4" t="s">
        <v>297</v>
      </c>
      <c r="C148" s="160"/>
    </row>
    <row r="149" spans="1:3" ht="15">
      <c r="A149" s="16" t="s">
        <v>797</v>
      </c>
      <c r="B149" s="4" t="s">
        <v>297</v>
      </c>
      <c r="C149" s="160"/>
    </row>
    <row r="150" spans="1:3" ht="25.5">
      <c r="A150" s="14" t="s">
        <v>948</v>
      </c>
      <c r="B150" s="8" t="s">
        <v>297</v>
      </c>
      <c r="C150" s="184"/>
    </row>
    <row r="151" spans="1:3" ht="15">
      <c r="A151" s="16" t="s">
        <v>788</v>
      </c>
      <c r="B151" s="4" t="s">
        <v>298</v>
      </c>
      <c r="C151" s="160"/>
    </row>
    <row r="152" spans="1:3" ht="15">
      <c r="A152" s="16" t="s">
        <v>789</v>
      </c>
      <c r="B152" s="5" t="s">
        <v>298</v>
      </c>
      <c r="C152" s="160"/>
    </row>
    <row r="153" spans="1:3" ht="15">
      <c r="A153" s="16" t="s">
        <v>790</v>
      </c>
      <c r="B153" s="4" t="s">
        <v>298</v>
      </c>
      <c r="C153" s="160"/>
    </row>
    <row r="154" spans="1:3" ht="15">
      <c r="A154" s="4" t="s">
        <v>791</v>
      </c>
      <c r="B154" s="5" t="s">
        <v>298</v>
      </c>
      <c r="C154" s="160"/>
    </row>
    <row r="155" spans="1:3" ht="15">
      <c r="A155" s="4" t="s">
        <v>792</v>
      </c>
      <c r="B155" s="4" t="s">
        <v>298</v>
      </c>
      <c r="C155" s="160"/>
    </row>
    <row r="156" spans="1:3" ht="15">
      <c r="A156" s="4" t="s">
        <v>793</v>
      </c>
      <c r="B156" s="5" t="s">
        <v>298</v>
      </c>
      <c r="C156" s="160"/>
    </row>
    <row r="157" spans="1:3" ht="15">
      <c r="A157" s="16" t="s">
        <v>794</v>
      </c>
      <c r="B157" s="4" t="s">
        <v>298</v>
      </c>
      <c r="C157" s="160"/>
    </row>
    <row r="158" spans="1:3" ht="15">
      <c r="A158" s="16" t="s">
        <v>798</v>
      </c>
      <c r="B158" s="5" t="s">
        <v>298</v>
      </c>
      <c r="C158" s="160"/>
    </row>
    <row r="159" spans="1:3" ht="15">
      <c r="A159" s="16" t="s">
        <v>796</v>
      </c>
      <c r="B159" s="4" t="s">
        <v>298</v>
      </c>
      <c r="C159" s="160"/>
    </row>
    <row r="160" spans="1:3" ht="15">
      <c r="A160" s="16" t="s">
        <v>797</v>
      </c>
      <c r="B160" s="5" t="s">
        <v>298</v>
      </c>
      <c r="C160" s="160"/>
    </row>
    <row r="161" spans="1:3" ht="25.5">
      <c r="A161" s="14" t="s">
        <v>590</v>
      </c>
      <c r="B161" s="9" t="s">
        <v>298</v>
      </c>
      <c r="C161" s="184">
        <f>SUM(C151:C160)</f>
        <v>0</v>
      </c>
    </row>
    <row r="162" spans="1:3" s="185" customFormat="1" ht="15">
      <c r="A162" s="14" t="s">
        <v>299</v>
      </c>
      <c r="B162" s="9" t="s">
        <v>300</v>
      </c>
      <c r="C162" s="184"/>
    </row>
    <row r="163" spans="1:3" ht="15">
      <c r="A163" s="16" t="s">
        <v>788</v>
      </c>
      <c r="B163" s="4" t="s">
        <v>301</v>
      </c>
      <c r="C163" s="160"/>
    </row>
    <row r="164" spans="1:3" ht="15">
      <c r="A164" s="16" t="s">
        <v>789</v>
      </c>
      <c r="B164" s="4" t="s">
        <v>301</v>
      </c>
      <c r="C164" s="160"/>
    </row>
    <row r="165" spans="1:3" ht="15">
      <c r="A165" s="16" t="s">
        <v>790</v>
      </c>
      <c r="B165" s="4" t="s">
        <v>301</v>
      </c>
      <c r="C165" s="160"/>
    </row>
    <row r="166" spans="1:3" ht="15">
      <c r="A166" s="4" t="s">
        <v>791</v>
      </c>
      <c r="B166" s="4" t="s">
        <v>301</v>
      </c>
      <c r="C166" s="160"/>
    </row>
    <row r="167" spans="1:3" ht="15">
      <c r="A167" s="4" t="s">
        <v>792</v>
      </c>
      <c r="B167" s="4" t="s">
        <v>301</v>
      </c>
      <c r="C167" s="160"/>
    </row>
    <row r="168" spans="1:3" ht="15">
      <c r="A168" s="4" t="s">
        <v>793</v>
      </c>
      <c r="B168" s="4" t="s">
        <v>301</v>
      </c>
      <c r="C168" s="160"/>
    </row>
    <row r="169" spans="1:3" ht="15">
      <c r="A169" s="16" t="s">
        <v>794</v>
      </c>
      <c r="B169" s="4" t="s">
        <v>301</v>
      </c>
      <c r="C169" s="160"/>
    </row>
    <row r="170" spans="1:3" ht="15">
      <c r="A170" s="16" t="s">
        <v>798</v>
      </c>
      <c r="B170" s="4" t="s">
        <v>301</v>
      </c>
      <c r="C170" s="160"/>
    </row>
    <row r="171" spans="1:3" ht="15">
      <c r="A171" s="16" t="s">
        <v>796</v>
      </c>
      <c r="B171" s="4" t="s">
        <v>301</v>
      </c>
      <c r="C171" s="160"/>
    </row>
    <row r="172" spans="1:3" ht="15">
      <c r="A172" s="16" t="s">
        <v>797</v>
      </c>
      <c r="B172" s="4" t="s">
        <v>301</v>
      </c>
      <c r="C172" s="160"/>
    </row>
    <row r="173" spans="1:3" ht="15">
      <c r="A173" s="19" t="s">
        <v>949</v>
      </c>
      <c r="B173" s="9" t="s">
        <v>301</v>
      </c>
      <c r="C173" s="184">
        <f>SUM(C163:C172)</f>
        <v>0</v>
      </c>
    </row>
    <row r="174" spans="1:3" ht="15">
      <c r="A174" s="16" t="s">
        <v>788</v>
      </c>
      <c r="B174" s="4" t="s">
        <v>900</v>
      </c>
      <c r="C174" s="160"/>
    </row>
    <row r="175" spans="1:3" ht="15">
      <c r="A175" s="16" t="s">
        <v>789</v>
      </c>
      <c r="B175" s="4" t="s">
        <v>900</v>
      </c>
      <c r="C175" s="160"/>
    </row>
    <row r="176" spans="1:3" ht="15">
      <c r="A176" s="16" t="s">
        <v>790</v>
      </c>
      <c r="B176" s="4" t="s">
        <v>900</v>
      </c>
      <c r="C176" s="160"/>
    </row>
    <row r="177" spans="1:3" ht="15">
      <c r="A177" s="4" t="s">
        <v>791</v>
      </c>
      <c r="B177" s="4" t="s">
        <v>900</v>
      </c>
      <c r="C177" s="160"/>
    </row>
    <row r="178" spans="1:3" ht="15">
      <c r="A178" s="4" t="s">
        <v>792</v>
      </c>
      <c r="B178" s="4" t="s">
        <v>900</v>
      </c>
      <c r="C178" s="160"/>
    </row>
    <row r="179" spans="1:3" ht="15">
      <c r="A179" s="4" t="s">
        <v>793</v>
      </c>
      <c r="B179" s="4" t="s">
        <v>900</v>
      </c>
      <c r="C179" s="160"/>
    </row>
    <row r="180" spans="1:3" ht="15">
      <c r="A180" s="16" t="s">
        <v>794</v>
      </c>
      <c r="B180" s="4" t="s">
        <v>900</v>
      </c>
      <c r="C180" s="160"/>
    </row>
    <row r="181" spans="1:3" ht="15">
      <c r="A181" s="16" t="s">
        <v>798</v>
      </c>
      <c r="B181" s="4" t="s">
        <v>900</v>
      </c>
      <c r="C181" s="160"/>
    </row>
    <row r="182" spans="1:3" ht="15">
      <c r="A182" s="16" t="s">
        <v>796</v>
      </c>
      <c r="B182" s="4" t="s">
        <v>900</v>
      </c>
      <c r="C182" s="160"/>
    </row>
    <row r="183" spans="1:3" ht="15">
      <c r="A183" s="16" t="s">
        <v>797</v>
      </c>
      <c r="B183" s="4" t="s">
        <v>900</v>
      </c>
      <c r="C183" s="160"/>
    </row>
    <row r="184" spans="1:3" ht="15">
      <c r="A184" s="19" t="s">
        <v>631</v>
      </c>
      <c r="B184" s="9" t="s">
        <v>900</v>
      </c>
      <c r="C184" s="184">
        <f>SUM(C174:C183)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  <headerFooter>
    <oddHeader>&amp;C&amp;"Bookman Old Style,Normál"&amp;9 10. melléklet az 7/2017. (V.31.) önkormányzati rendelethez</oddHeader>
    <oddFooter>&amp;C- 7 -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06" t="s">
        <v>28</v>
      </c>
      <c r="B1" s="107"/>
      <c r="C1" s="107"/>
      <c r="D1" s="107"/>
      <c r="E1" s="128"/>
      <c r="F1" s="128"/>
    </row>
    <row r="2" spans="1:5" ht="26.25" customHeight="1">
      <c r="A2" s="374" t="s">
        <v>98</v>
      </c>
      <c r="B2" s="382"/>
      <c r="C2" s="382"/>
      <c r="D2" s="382"/>
      <c r="E2" s="382"/>
    </row>
    <row r="3" spans="1:5" ht="30.75" customHeight="1">
      <c r="A3" s="393" t="s">
        <v>40</v>
      </c>
      <c r="B3" s="375"/>
      <c r="C3" s="375"/>
      <c r="D3" s="375"/>
      <c r="E3" s="375"/>
    </row>
    <row r="5" ht="15">
      <c r="A5" s="3" t="s">
        <v>1</v>
      </c>
    </row>
    <row r="6" spans="1:5" ht="48.75" customHeight="1">
      <c r="A6" s="1" t="s">
        <v>155</v>
      </c>
      <c r="B6" s="2" t="s">
        <v>156</v>
      </c>
      <c r="C6" s="79" t="s">
        <v>120</v>
      </c>
      <c r="D6" s="79" t="s">
        <v>121</v>
      </c>
      <c r="E6" s="79" t="s">
        <v>122</v>
      </c>
    </row>
    <row r="7" spans="1:5" ht="15">
      <c r="A7" s="40" t="s">
        <v>505</v>
      </c>
      <c r="B7" s="39" t="s">
        <v>183</v>
      </c>
      <c r="C7" s="51"/>
      <c r="D7" s="51"/>
      <c r="E7" s="51"/>
    </row>
    <row r="8" spans="1:5" ht="15">
      <c r="A8" s="4" t="s">
        <v>506</v>
      </c>
      <c r="B8" s="39" t="s">
        <v>190</v>
      </c>
      <c r="C8" s="51"/>
      <c r="D8" s="51"/>
      <c r="E8" s="51"/>
    </row>
    <row r="9" spans="1:5" ht="15">
      <c r="A9" s="64" t="s">
        <v>637</v>
      </c>
      <c r="B9" s="65" t="s">
        <v>191</v>
      </c>
      <c r="C9" s="51"/>
      <c r="D9" s="51"/>
      <c r="E9" s="51"/>
    </row>
    <row r="10" spans="1:5" ht="15">
      <c r="A10" s="48" t="s">
        <v>608</v>
      </c>
      <c r="B10" s="65" t="s">
        <v>192</v>
      </c>
      <c r="C10" s="51"/>
      <c r="D10" s="51"/>
      <c r="E10" s="51"/>
    </row>
    <row r="11" spans="1:5" ht="15">
      <c r="A11" s="4" t="s">
        <v>516</v>
      </c>
      <c r="B11" s="39" t="s">
        <v>199</v>
      </c>
      <c r="C11" s="51"/>
      <c r="D11" s="51"/>
      <c r="E11" s="51"/>
    </row>
    <row r="12" spans="1:5" ht="15">
      <c r="A12" s="4" t="s">
        <v>638</v>
      </c>
      <c r="B12" s="39" t="s">
        <v>204</v>
      </c>
      <c r="C12" s="51"/>
      <c r="D12" s="51"/>
      <c r="E12" s="51"/>
    </row>
    <row r="13" spans="1:5" ht="15">
      <c r="A13" s="4" t="s">
        <v>521</v>
      </c>
      <c r="B13" s="39" t="s">
        <v>219</v>
      </c>
      <c r="C13" s="51"/>
      <c r="D13" s="51"/>
      <c r="E13" s="51"/>
    </row>
    <row r="14" spans="1:5" ht="15">
      <c r="A14" s="4" t="s">
        <v>522</v>
      </c>
      <c r="B14" s="39" t="s">
        <v>224</v>
      </c>
      <c r="C14" s="51"/>
      <c r="D14" s="51"/>
      <c r="E14" s="51"/>
    </row>
    <row r="15" spans="1:5" ht="15">
      <c r="A15" s="4" t="s">
        <v>525</v>
      </c>
      <c r="B15" s="39" t="s">
        <v>237</v>
      </c>
      <c r="C15" s="51"/>
      <c r="D15" s="51"/>
      <c r="E15" s="51"/>
    </row>
    <row r="16" spans="1:5" ht="15">
      <c r="A16" s="48" t="s">
        <v>526</v>
      </c>
      <c r="B16" s="65" t="s">
        <v>238</v>
      </c>
      <c r="C16" s="51"/>
      <c r="D16" s="51"/>
      <c r="E16" s="51"/>
    </row>
    <row r="17" spans="1:5" ht="15">
      <c r="A17" s="16" t="s">
        <v>239</v>
      </c>
      <c r="B17" s="39" t="s">
        <v>240</v>
      </c>
      <c r="C17" s="51"/>
      <c r="D17" s="51"/>
      <c r="E17" s="51"/>
    </row>
    <row r="18" spans="1:5" ht="15">
      <c r="A18" s="16" t="s">
        <v>543</v>
      </c>
      <c r="B18" s="39" t="s">
        <v>241</v>
      </c>
      <c r="C18" s="51"/>
      <c r="D18" s="51"/>
      <c r="E18" s="51"/>
    </row>
    <row r="19" spans="1:5" ht="15">
      <c r="A19" s="21" t="s">
        <v>614</v>
      </c>
      <c r="B19" s="39" t="s">
        <v>242</v>
      </c>
      <c r="C19" s="51"/>
      <c r="D19" s="51"/>
      <c r="E19" s="51"/>
    </row>
    <row r="20" spans="1:5" ht="15">
      <c r="A20" s="21" t="s">
        <v>615</v>
      </c>
      <c r="B20" s="39" t="s">
        <v>243</v>
      </c>
      <c r="C20" s="51"/>
      <c r="D20" s="51"/>
      <c r="E20" s="51"/>
    </row>
    <row r="21" spans="1:5" ht="15">
      <c r="A21" s="21" t="s">
        <v>616</v>
      </c>
      <c r="B21" s="39" t="s">
        <v>244</v>
      </c>
      <c r="C21" s="51"/>
      <c r="D21" s="51"/>
      <c r="E21" s="51"/>
    </row>
    <row r="22" spans="1:5" ht="15">
      <c r="A22" s="16" t="s">
        <v>617</v>
      </c>
      <c r="B22" s="39" t="s">
        <v>245</v>
      </c>
      <c r="C22" s="51"/>
      <c r="D22" s="51"/>
      <c r="E22" s="51"/>
    </row>
    <row r="23" spans="1:5" ht="15">
      <c r="A23" s="16" t="s">
        <v>618</v>
      </c>
      <c r="B23" s="39" t="s">
        <v>246</v>
      </c>
      <c r="C23" s="51"/>
      <c r="D23" s="51"/>
      <c r="E23" s="51"/>
    </row>
    <row r="24" spans="1:5" ht="15">
      <c r="A24" s="16" t="s">
        <v>619</v>
      </c>
      <c r="B24" s="39" t="s">
        <v>247</v>
      </c>
      <c r="C24" s="51"/>
      <c r="D24" s="51"/>
      <c r="E24" s="51"/>
    </row>
    <row r="25" spans="1:5" ht="15">
      <c r="A25" s="62" t="s">
        <v>576</v>
      </c>
      <c r="B25" s="65" t="s">
        <v>248</v>
      </c>
      <c r="C25" s="51"/>
      <c r="D25" s="51"/>
      <c r="E25" s="51"/>
    </row>
    <row r="26" spans="1:5" ht="15">
      <c r="A26" s="15" t="s">
        <v>620</v>
      </c>
      <c r="B26" s="39" t="s">
        <v>249</v>
      </c>
      <c r="C26" s="51"/>
      <c r="D26" s="51"/>
      <c r="E26" s="51"/>
    </row>
    <row r="27" spans="1:5" ht="15">
      <c r="A27" s="15" t="s">
        <v>251</v>
      </c>
      <c r="B27" s="39" t="s">
        <v>252</v>
      </c>
      <c r="C27" s="51"/>
      <c r="D27" s="51"/>
      <c r="E27" s="51"/>
    </row>
    <row r="28" spans="1:5" ht="15">
      <c r="A28" s="15" t="s">
        <v>253</v>
      </c>
      <c r="B28" s="39" t="s">
        <v>254</v>
      </c>
      <c r="C28" s="51"/>
      <c r="D28" s="51"/>
      <c r="E28" s="51"/>
    </row>
    <row r="29" spans="1:5" ht="15">
      <c r="A29" s="15" t="s">
        <v>578</v>
      </c>
      <c r="B29" s="39" t="s">
        <v>255</v>
      </c>
      <c r="C29" s="51"/>
      <c r="D29" s="51"/>
      <c r="E29" s="51"/>
    </row>
    <row r="30" spans="1:5" ht="15">
      <c r="A30" s="15" t="s">
        <v>621</v>
      </c>
      <c r="B30" s="39" t="s">
        <v>256</v>
      </c>
      <c r="C30" s="51"/>
      <c r="D30" s="51"/>
      <c r="E30" s="51"/>
    </row>
    <row r="31" spans="1:5" ht="15">
      <c r="A31" s="15" t="s">
        <v>580</v>
      </c>
      <c r="B31" s="39" t="s">
        <v>257</v>
      </c>
      <c r="C31" s="51"/>
      <c r="D31" s="51"/>
      <c r="E31" s="51"/>
    </row>
    <row r="32" spans="1:5" ht="15">
      <c r="A32" s="15" t="s">
        <v>622</v>
      </c>
      <c r="B32" s="39" t="s">
        <v>258</v>
      </c>
      <c r="C32" s="51"/>
      <c r="D32" s="51"/>
      <c r="E32" s="51"/>
    </row>
    <row r="33" spans="1:5" ht="15">
      <c r="A33" s="15" t="s">
        <v>623</v>
      </c>
      <c r="B33" s="39" t="s">
        <v>260</v>
      </c>
      <c r="C33" s="51"/>
      <c r="D33" s="51"/>
      <c r="E33" s="51"/>
    </row>
    <row r="34" spans="1:5" ht="15">
      <c r="A34" s="15" t="s">
        <v>261</v>
      </c>
      <c r="B34" s="39" t="s">
        <v>262</v>
      </c>
      <c r="C34" s="51"/>
      <c r="D34" s="51"/>
      <c r="E34" s="51"/>
    </row>
    <row r="35" spans="1:5" ht="15">
      <c r="A35" s="28" t="s">
        <v>263</v>
      </c>
      <c r="B35" s="39" t="s">
        <v>264</v>
      </c>
      <c r="C35" s="51"/>
      <c r="D35" s="51"/>
      <c r="E35" s="51"/>
    </row>
    <row r="36" spans="1:5" ht="15">
      <c r="A36" s="15" t="s">
        <v>624</v>
      </c>
      <c r="B36" s="39" t="s">
        <v>265</v>
      </c>
      <c r="C36" s="51"/>
      <c r="D36" s="51"/>
      <c r="E36" s="51"/>
    </row>
    <row r="37" spans="1:5" ht="15">
      <c r="A37" s="28" t="s">
        <v>829</v>
      </c>
      <c r="B37" s="39" t="s">
        <v>266</v>
      </c>
      <c r="C37" s="51"/>
      <c r="D37" s="51"/>
      <c r="E37" s="51"/>
    </row>
    <row r="38" spans="1:5" ht="15">
      <c r="A38" s="28" t="s">
        <v>830</v>
      </c>
      <c r="B38" s="39" t="s">
        <v>266</v>
      </c>
      <c r="C38" s="51"/>
      <c r="D38" s="51"/>
      <c r="E38" s="51"/>
    </row>
    <row r="39" spans="1:5" ht="15">
      <c r="A39" s="62" t="s">
        <v>584</v>
      </c>
      <c r="B39" s="65" t="s">
        <v>267</v>
      </c>
      <c r="C39" s="51"/>
      <c r="D39" s="51"/>
      <c r="E39" s="51"/>
    </row>
    <row r="40" spans="1:5" ht="15.75">
      <c r="A40" s="77" t="s">
        <v>99</v>
      </c>
      <c r="B40" s="127"/>
      <c r="C40" s="51"/>
      <c r="D40" s="51"/>
      <c r="E40" s="51"/>
    </row>
    <row r="41" spans="1:5" ht="15">
      <c r="A41" s="43" t="s">
        <v>268</v>
      </c>
      <c r="B41" s="39" t="s">
        <v>269</v>
      </c>
      <c r="C41" s="51"/>
      <c r="D41" s="51"/>
      <c r="E41" s="51"/>
    </row>
    <row r="42" spans="1:5" ht="15">
      <c r="A42" s="43" t="s">
        <v>625</v>
      </c>
      <c r="B42" s="39" t="s">
        <v>270</v>
      </c>
      <c r="C42" s="51"/>
      <c r="D42" s="51"/>
      <c r="E42" s="51"/>
    </row>
    <row r="43" spans="1:5" ht="15">
      <c r="A43" s="43" t="s">
        <v>272</v>
      </c>
      <c r="B43" s="39" t="s">
        <v>273</v>
      </c>
      <c r="C43" s="51"/>
      <c r="D43" s="51"/>
      <c r="E43" s="51"/>
    </row>
    <row r="44" spans="1:5" ht="15">
      <c r="A44" s="43" t="s">
        <v>274</v>
      </c>
      <c r="B44" s="39" t="s">
        <v>275</v>
      </c>
      <c r="C44" s="51"/>
      <c r="D44" s="51"/>
      <c r="E44" s="51"/>
    </row>
    <row r="45" spans="1:5" ht="15">
      <c r="A45" s="5" t="s">
        <v>276</v>
      </c>
      <c r="B45" s="39" t="s">
        <v>277</v>
      </c>
      <c r="C45" s="51"/>
      <c r="D45" s="51"/>
      <c r="E45" s="51"/>
    </row>
    <row r="46" spans="1:5" ht="15">
      <c r="A46" s="5" t="s">
        <v>278</v>
      </c>
      <c r="B46" s="39" t="s">
        <v>279</v>
      </c>
      <c r="C46" s="51"/>
      <c r="D46" s="51"/>
      <c r="E46" s="51"/>
    </row>
    <row r="47" spans="1:5" ht="15">
      <c r="A47" s="5" t="s">
        <v>280</v>
      </c>
      <c r="B47" s="39" t="s">
        <v>281</v>
      </c>
      <c r="C47" s="51"/>
      <c r="D47" s="51"/>
      <c r="E47" s="51"/>
    </row>
    <row r="48" spans="1:5" ht="15">
      <c r="A48" s="63" t="s">
        <v>586</v>
      </c>
      <c r="B48" s="65" t="s">
        <v>282</v>
      </c>
      <c r="C48" s="51"/>
      <c r="D48" s="51"/>
      <c r="E48" s="51"/>
    </row>
    <row r="49" spans="1:5" ht="15">
      <c r="A49" s="16" t="s">
        <v>283</v>
      </c>
      <c r="B49" s="39" t="s">
        <v>284</v>
      </c>
      <c r="C49" s="51"/>
      <c r="D49" s="51"/>
      <c r="E49" s="51"/>
    </row>
    <row r="50" spans="1:5" ht="15">
      <c r="A50" s="16" t="s">
        <v>285</v>
      </c>
      <c r="B50" s="39" t="s">
        <v>286</v>
      </c>
      <c r="C50" s="51"/>
      <c r="D50" s="51"/>
      <c r="E50" s="51"/>
    </row>
    <row r="51" spans="1:5" ht="15">
      <c r="A51" s="16" t="s">
        <v>287</v>
      </c>
      <c r="B51" s="39" t="s">
        <v>288</v>
      </c>
      <c r="C51" s="51"/>
      <c r="D51" s="51"/>
      <c r="E51" s="51"/>
    </row>
    <row r="52" spans="1:5" ht="15">
      <c r="A52" s="16" t="s">
        <v>289</v>
      </c>
      <c r="B52" s="39" t="s">
        <v>290</v>
      </c>
      <c r="C52" s="51"/>
      <c r="D52" s="51"/>
      <c r="E52" s="51"/>
    </row>
    <row r="53" spans="1:5" ht="15">
      <c r="A53" s="62" t="s">
        <v>587</v>
      </c>
      <c r="B53" s="65" t="s">
        <v>291</v>
      </c>
      <c r="C53" s="51"/>
      <c r="D53" s="51"/>
      <c r="E53" s="51"/>
    </row>
    <row r="54" spans="1:5" ht="15">
      <c r="A54" s="16" t="s">
        <v>292</v>
      </c>
      <c r="B54" s="39" t="s">
        <v>293</v>
      </c>
      <c r="C54" s="51"/>
      <c r="D54" s="51"/>
      <c r="E54" s="51"/>
    </row>
    <row r="55" spans="1:5" ht="15">
      <c r="A55" s="16" t="s">
        <v>626</v>
      </c>
      <c r="B55" s="39" t="s">
        <v>294</v>
      </c>
      <c r="C55" s="51"/>
      <c r="D55" s="51"/>
      <c r="E55" s="51"/>
    </row>
    <row r="56" spans="1:5" ht="15">
      <c r="A56" s="16" t="s">
        <v>627</v>
      </c>
      <c r="B56" s="39" t="s">
        <v>295</v>
      </c>
      <c r="C56" s="51"/>
      <c r="D56" s="51"/>
      <c r="E56" s="51"/>
    </row>
    <row r="57" spans="1:5" ht="15">
      <c r="A57" s="16" t="s">
        <v>628</v>
      </c>
      <c r="B57" s="39" t="s">
        <v>296</v>
      </c>
      <c r="C57" s="51"/>
      <c r="D57" s="51"/>
      <c r="E57" s="51"/>
    </row>
    <row r="58" spans="1:5" ht="15">
      <c r="A58" s="16" t="s">
        <v>629</v>
      </c>
      <c r="B58" s="39" t="s">
        <v>297</v>
      </c>
      <c r="C58" s="51"/>
      <c r="D58" s="51"/>
      <c r="E58" s="51"/>
    </row>
    <row r="59" spans="1:5" ht="15">
      <c r="A59" s="16" t="s">
        <v>630</v>
      </c>
      <c r="B59" s="39" t="s">
        <v>298</v>
      </c>
      <c r="C59" s="51"/>
      <c r="D59" s="51"/>
      <c r="E59" s="51"/>
    </row>
    <row r="60" spans="1:5" ht="15">
      <c r="A60" s="16" t="s">
        <v>299</v>
      </c>
      <c r="B60" s="39" t="s">
        <v>300</v>
      </c>
      <c r="C60" s="51"/>
      <c r="D60" s="51"/>
      <c r="E60" s="51"/>
    </row>
    <row r="61" spans="1:5" ht="15">
      <c r="A61" s="16" t="s">
        <v>631</v>
      </c>
      <c r="B61" s="39" t="s">
        <v>301</v>
      </c>
      <c r="C61" s="51"/>
      <c r="D61" s="51"/>
      <c r="E61" s="51"/>
    </row>
    <row r="62" spans="1:5" ht="15">
      <c r="A62" s="62" t="s">
        <v>588</v>
      </c>
      <c r="B62" s="65" t="s">
        <v>302</v>
      </c>
      <c r="C62" s="51"/>
      <c r="D62" s="51"/>
      <c r="E62" s="51"/>
    </row>
    <row r="63" spans="1:5" ht="15.75">
      <c r="A63" s="77" t="s">
        <v>100</v>
      </c>
      <c r="B63" s="127"/>
      <c r="C63" s="51"/>
      <c r="D63" s="51"/>
      <c r="E63" s="51"/>
    </row>
    <row r="64" spans="1:5" ht="15.75">
      <c r="A64" s="44" t="s">
        <v>639</v>
      </c>
      <c r="B64" s="45" t="s">
        <v>303</v>
      </c>
      <c r="C64" s="51"/>
      <c r="D64" s="51"/>
      <c r="E64" s="51"/>
    </row>
    <row r="65" spans="1:5" ht="15">
      <c r="A65" s="19" t="s">
        <v>595</v>
      </c>
      <c r="B65" s="8" t="s">
        <v>311</v>
      </c>
      <c r="C65" s="19"/>
      <c r="D65" s="19"/>
      <c r="E65" s="19"/>
    </row>
    <row r="66" spans="1:5" ht="15">
      <c r="A66" s="17" t="s">
        <v>598</v>
      </c>
      <c r="B66" s="8" t="s">
        <v>319</v>
      </c>
      <c r="C66" s="17"/>
      <c r="D66" s="17"/>
      <c r="E66" s="17"/>
    </row>
    <row r="67" spans="1:5" ht="15">
      <c r="A67" s="46" t="s">
        <v>320</v>
      </c>
      <c r="B67" s="4" t="s">
        <v>321</v>
      </c>
      <c r="C67" s="46"/>
      <c r="D67" s="46"/>
      <c r="E67" s="46"/>
    </row>
    <row r="68" spans="1:5" ht="15">
      <c r="A68" s="46" t="s">
        <v>322</v>
      </c>
      <c r="B68" s="4" t="s">
        <v>323</v>
      </c>
      <c r="C68" s="46"/>
      <c r="D68" s="46"/>
      <c r="E68" s="46"/>
    </row>
    <row r="69" spans="1:5" ht="15">
      <c r="A69" s="17" t="s">
        <v>324</v>
      </c>
      <c r="B69" s="8" t="s">
        <v>325</v>
      </c>
      <c r="C69" s="46"/>
      <c r="D69" s="46"/>
      <c r="E69" s="46"/>
    </row>
    <row r="70" spans="1:5" ht="15">
      <c r="A70" s="46" t="s">
        <v>326</v>
      </c>
      <c r="B70" s="4" t="s">
        <v>327</v>
      </c>
      <c r="C70" s="46"/>
      <c r="D70" s="46"/>
      <c r="E70" s="46"/>
    </row>
    <row r="71" spans="1:5" ht="15">
      <c r="A71" s="46" t="s">
        <v>328</v>
      </c>
      <c r="B71" s="4" t="s">
        <v>329</v>
      </c>
      <c r="C71" s="46"/>
      <c r="D71" s="46"/>
      <c r="E71" s="46"/>
    </row>
    <row r="72" spans="1:5" ht="15">
      <c r="A72" s="46" t="s">
        <v>330</v>
      </c>
      <c r="B72" s="4" t="s">
        <v>331</v>
      </c>
      <c r="C72" s="46"/>
      <c r="D72" s="46"/>
      <c r="E72" s="46"/>
    </row>
    <row r="73" spans="1:5" ht="15">
      <c r="A73" s="47" t="s">
        <v>599</v>
      </c>
      <c r="B73" s="48" t="s">
        <v>332</v>
      </c>
      <c r="C73" s="17"/>
      <c r="D73" s="17"/>
      <c r="E73" s="17"/>
    </row>
    <row r="74" spans="1:5" ht="15">
      <c r="A74" s="46" t="s">
        <v>333</v>
      </c>
      <c r="B74" s="4" t="s">
        <v>334</v>
      </c>
      <c r="C74" s="46"/>
      <c r="D74" s="46"/>
      <c r="E74" s="46"/>
    </row>
    <row r="75" spans="1:5" ht="15">
      <c r="A75" s="16" t="s">
        <v>335</v>
      </c>
      <c r="B75" s="4" t="s">
        <v>336</v>
      </c>
      <c r="C75" s="16"/>
      <c r="D75" s="16"/>
      <c r="E75" s="16"/>
    </row>
    <row r="76" spans="1:5" ht="15">
      <c r="A76" s="46" t="s">
        <v>636</v>
      </c>
      <c r="B76" s="4" t="s">
        <v>337</v>
      </c>
      <c r="C76" s="46"/>
      <c r="D76" s="46"/>
      <c r="E76" s="46"/>
    </row>
    <row r="77" spans="1:5" ht="15">
      <c r="A77" s="46" t="s">
        <v>604</v>
      </c>
      <c r="B77" s="4" t="s">
        <v>338</v>
      </c>
      <c r="C77" s="46"/>
      <c r="D77" s="46"/>
      <c r="E77" s="46"/>
    </row>
    <row r="78" spans="1:5" ht="15">
      <c r="A78" s="47" t="s">
        <v>605</v>
      </c>
      <c r="B78" s="48" t="s">
        <v>342</v>
      </c>
      <c r="C78" s="17"/>
      <c r="D78" s="17"/>
      <c r="E78" s="17"/>
    </row>
    <row r="79" spans="1:5" ht="15">
      <c r="A79" s="16" t="s">
        <v>343</v>
      </c>
      <c r="B79" s="4" t="s">
        <v>344</v>
      </c>
      <c r="C79" s="16"/>
      <c r="D79" s="16"/>
      <c r="E79" s="16"/>
    </row>
    <row r="80" spans="1:5" ht="15.75">
      <c r="A80" s="49" t="s">
        <v>640</v>
      </c>
      <c r="B80" s="50" t="s">
        <v>345</v>
      </c>
      <c r="C80" s="17"/>
      <c r="D80" s="17"/>
      <c r="E80" s="17"/>
    </row>
    <row r="81" spans="1:5" ht="15.75">
      <c r="A81" s="54" t="s">
        <v>677</v>
      </c>
      <c r="B81" s="55"/>
      <c r="C81" s="51"/>
      <c r="D81" s="51"/>
      <c r="E81" s="51"/>
    </row>
    <row r="82" spans="1:5" ht="51.75" customHeight="1">
      <c r="A82" s="1" t="s">
        <v>155</v>
      </c>
      <c r="B82" s="2" t="s">
        <v>72</v>
      </c>
      <c r="C82" s="79" t="s">
        <v>85</v>
      </c>
      <c r="D82" s="79" t="s">
        <v>86</v>
      </c>
      <c r="E82" s="79" t="s">
        <v>84</v>
      </c>
    </row>
    <row r="83" spans="1:5" ht="15">
      <c r="A83" s="4" t="s">
        <v>680</v>
      </c>
      <c r="B83" s="5" t="s">
        <v>358</v>
      </c>
      <c r="C83" s="36"/>
      <c r="D83" s="36"/>
      <c r="E83" s="36"/>
    </row>
    <row r="84" spans="1:5" ht="15">
      <c r="A84" s="4" t="s">
        <v>359</v>
      </c>
      <c r="B84" s="5" t="s">
        <v>360</v>
      </c>
      <c r="C84" s="36"/>
      <c r="D84" s="36"/>
      <c r="E84" s="36"/>
    </row>
    <row r="85" spans="1:5" ht="15">
      <c r="A85" s="4" t="s">
        <v>361</v>
      </c>
      <c r="B85" s="5" t="s">
        <v>362</v>
      </c>
      <c r="C85" s="36"/>
      <c r="D85" s="36"/>
      <c r="E85" s="36"/>
    </row>
    <row r="86" spans="1:5" ht="15">
      <c r="A86" s="4" t="s">
        <v>641</v>
      </c>
      <c r="B86" s="5" t="s">
        <v>363</v>
      </c>
      <c r="C86" s="36"/>
      <c r="D86" s="36"/>
      <c r="E86" s="36"/>
    </row>
    <row r="87" spans="1:5" ht="15">
      <c r="A87" s="4" t="s">
        <v>642</v>
      </c>
      <c r="B87" s="5" t="s">
        <v>364</v>
      </c>
      <c r="C87" s="36"/>
      <c r="D87" s="36"/>
      <c r="E87" s="36"/>
    </row>
    <row r="88" spans="1:5" ht="15">
      <c r="A88" s="4" t="s">
        <v>643</v>
      </c>
      <c r="B88" s="5" t="s">
        <v>365</v>
      </c>
      <c r="C88" s="36"/>
      <c r="D88" s="36"/>
      <c r="E88" s="36"/>
    </row>
    <row r="89" spans="1:5" ht="15">
      <c r="A89" s="48" t="s">
        <v>681</v>
      </c>
      <c r="B89" s="63" t="s">
        <v>366</v>
      </c>
      <c r="C89" s="36"/>
      <c r="D89" s="36"/>
      <c r="E89" s="36"/>
    </row>
    <row r="90" spans="1:5" ht="15">
      <c r="A90" s="4" t="s">
        <v>683</v>
      </c>
      <c r="B90" s="5" t="s">
        <v>380</v>
      </c>
      <c r="C90" s="36"/>
      <c r="D90" s="36"/>
      <c r="E90" s="36"/>
    </row>
    <row r="91" spans="1:5" ht="15">
      <c r="A91" s="4" t="s">
        <v>649</v>
      </c>
      <c r="B91" s="5" t="s">
        <v>381</v>
      </c>
      <c r="C91" s="36"/>
      <c r="D91" s="36"/>
      <c r="E91" s="36"/>
    </row>
    <row r="92" spans="1:5" ht="15">
      <c r="A92" s="4" t="s">
        <v>650</v>
      </c>
      <c r="B92" s="5" t="s">
        <v>382</v>
      </c>
      <c r="C92" s="36"/>
      <c r="D92" s="36"/>
      <c r="E92" s="36"/>
    </row>
    <row r="93" spans="1:5" ht="15">
      <c r="A93" s="4" t="s">
        <v>651</v>
      </c>
      <c r="B93" s="5" t="s">
        <v>383</v>
      </c>
      <c r="C93" s="36"/>
      <c r="D93" s="36"/>
      <c r="E93" s="36"/>
    </row>
    <row r="94" spans="1:5" ht="15">
      <c r="A94" s="4" t="s">
        <v>684</v>
      </c>
      <c r="B94" s="5" t="s">
        <v>411</v>
      </c>
      <c r="C94" s="36"/>
      <c r="D94" s="36"/>
      <c r="E94" s="36"/>
    </row>
    <row r="95" spans="1:5" ht="15">
      <c r="A95" s="4" t="s">
        <v>656</v>
      </c>
      <c r="B95" s="5" t="s">
        <v>412</v>
      </c>
      <c r="C95" s="36"/>
      <c r="D95" s="36"/>
      <c r="E95" s="36"/>
    </row>
    <row r="96" spans="1:5" ht="15">
      <c r="A96" s="48" t="s">
        <v>685</v>
      </c>
      <c r="B96" s="63" t="s">
        <v>413</v>
      </c>
      <c r="C96" s="36"/>
      <c r="D96" s="36"/>
      <c r="E96" s="36"/>
    </row>
    <row r="97" spans="1:5" ht="15">
      <c r="A97" s="16" t="s">
        <v>414</v>
      </c>
      <c r="B97" s="5" t="s">
        <v>415</v>
      </c>
      <c r="C97" s="36"/>
      <c r="D97" s="36"/>
      <c r="E97" s="36"/>
    </row>
    <row r="98" spans="1:5" ht="15">
      <c r="A98" s="16" t="s">
        <v>657</v>
      </c>
      <c r="B98" s="5" t="s">
        <v>416</v>
      </c>
      <c r="C98" s="36"/>
      <c r="D98" s="36"/>
      <c r="E98" s="36"/>
    </row>
    <row r="99" spans="1:5" ht="15">
      <c r="A99" s="16" t="s">
        <v>658</v>
      </c>
      <c r="B99" s="5" t="s">
        <v>419</v>
      </c>
      <c r="C99" s="36"/>
      <c r="D99" s="36"/>
      <c r="E99" s="36"/>
    </row>
    <row r="100" spans="1:5" ht="15">
      <c r="A100" s="16" t="s">
        <v>659</v>
      </c>
      <c r="B100" s="5" t="s">
        <v>420</v>
      </c>
      <c r="C100" s="36"/>
      <c r="D100" s="36"/>
      <c r="E100" s="36"/>
    </row>
    <row r="101" spans="1:5" ht="15">
      <c r="A101" s="16" t="s">
        <v>427</v>
      </c>
      <c r="B101" s="5" t="s">
        <v>428</v>
      </c>
      <c r="C101" s="36"/>
      <c r="D101" s="36"/>
      <c r="E101" s="36"/>
    </row>
    <row r="102" spans="1:5" ht="15">
      <c r="A102" s="16" t="s">
        <v>429</v>
      </c>
      <c r="B102" s="5" t="s">
        <v>430</v>
      </c>
      <c r="C102" s="36"/>
      <c r="D102" s="36"/>
      <c r="E102" s="36"/>
    </row>
    <row r="103" spans="1:5" ht="15">
      <c r="A103" s="16" t="s">
        <v>431</v>
      </c>
      <c r="B103" s="5" t="s">
        <v>432</v>
      </c>
      <c r="C103" s="36"/>
      <c r="D103" s="36"/>
      <c r="E103" s="36"/>
    </row>
    <row r="104" spans="1:5" ht="15">
      <c r="A104" s="16" t="s">
        <v>660</v>
      </c>
      <c r="B104" s="5" t="s">
        <v>433</v>
      </c>
      <c r="C104" s="36"/>
      <c r="D104" s="36"/>
      <c r="E104" s="36"/>
    </row>
    <row r="105" spans="1:5" ht="15">
      <c r="A105" s="16" t="s">
        <v>661</v>
      </c>
      <c r="B105" s="5" t="s">
        <v>435</v>
      </c>
      <c r="C105" s="36"/>
      <c r="D105" s="36"/>
      <c r="E105" s="36"/>
    </row>
    <row r="106" spans="1:5" ht="15">
      <c r="A106" s="16" t="s">
        <v>662</v>
      </c>
      <c r="B106" s="5" t="s">
        <v>440</v>
      </c>
      <c r="C106" s="36"/>
      <c r="D106" s="36"/>
      <c r="E106" s="36"/>
    </row>
    <row r="107" spans="1:5" ht="15">
      <c r="A107" s="62" t="s">
        <v>686</v>
      </c>
      <c r="B107" s="63" t="s">
        <v>444</v>
      </c>
      <c r="C107" s="36"/>
      <c r="D107" s="36"/>
      <c r="E107" s="36"/>
    </row>
    <row r="108" spans="1:5" ht="15">
      <c r="A108" s="16" t="s">
        <v>456</v>
      </c>
      <c r="B108" s="5" t="s">
        <v>457</v>
      </c>
      <c r="C108" s="36"/>
      <c r="D108" s="36"/>
      <c r="E108" s="36"/>
    </row>
    <row r="109" spans="1:5" ht="15">
      <c r="A109" s="4" t="s">
        <v>666</v>
      </c>
      <c r="B109" s="5" t="s">
        <v>458</v>
      </c>
      <c r="C109" s="36"/>
      <c r="D109" s="36"/>
      <c r="E109" s="36"/>
    </row>
    <row r="110" spans="1:5" ht="15">
      <c r="A110" s="16" t="s">
        <v>667</v>
      </c>
      <c r="B110" s="5" t="s">
        <v>459</v>
      </c>
      <c r="C110" s="36"/>
      <c r="D110" s="36"/>
      <c r="E110" s="36"/>
    </row>
    <row r="111" spans="1:5" ht="15">
      <c r="A111" s="48" t="s">
        <v>688</v>
      </c>
      <c r="B111" s="63" t="s">
        <v>460</v>
      </c>
      <c r="C111" s="36"/>
      <c r="D111" s="36"/>
      <c r="E111" s="36"/>
    </row>
    <row r="112" spans="1:5" ht="15.75">
      <c r="A112" s="77" t="s">
        <v>102</v>
      </c>
      <c r="B112" s="82"/>
      <c r="C112" s="36"/>
      <c r="D112" s="36"/>
      <c r="E112" s="36"/>
    </row>
    <row r="113" spans="1:5" ht="15">
      <c r="A113" s="4" t="s">
        <v>367</v>
      </c>
      <c r="B113" s="5" t="s">
        <v>368</v>
      </c>
      <c r="C113" s="36"/>
      <c r="D113" s="36"/>
      <c r="E113" s="36"/>
    </row>
    <row r="114" spans="1:5" ht="15">
      <c r="A114" s="4" t="s">
        <v>369</v>
      </c>
      <c r="B114" s="5" t="s">
        <v>370</v>
      </c>
      <c r="C114" s="36"/>
      <c r="D114" s="36"/>
      <c r="E114" s="36"/>
    </row>
    <row r="115" spans="1:5" ht="15">
      <c r="A115" s="4" t="s">
        <v>644</v>
      </c>
      <c r="B115" s="5" t="s">
        <v>371</v>
      </c>
      <c r="C115" s="36"/>
      <c r="D115" s="36"/>
      <c r="E115" s="36"/>
    </row>
    <row r="116" spans="1:5" ht="15">
      <c r="A116" s="4" t="s">
        <v>645</v>
      </c>
      <c r="B116" s="5" t="s">
        <v>372</v>
      </c>
      <c r="C116" s="36"/>
      <c r="D116" s="36"/>
      <c r="E116" s="36"/>
    </row>
    <row r="117" spans="1:5" ht="15">
      <c r="A117" s="4" t="s">
        <v>646</v>
      </c>
      <c r="B117" s="5" t="s">
        <v>373</v>
      </c>
      <c r="C117" s="36"/>
      <c r="D117" s="36"/>
      <c r="E117" s="36"/>
    </row>
    <row r="118" spans="1:5" ht="15">
      <c r="A118" s="48" t="s">
        <v>682</v>
      </c>
      <c r="B118" s="63" t="s">
        <v>374</v>
      </c>
      <c r="C118" s="36"/>
      <c r="D118" s="36"/>
      <c r="E118" s="36"/>
    </row>
    <row r="119" spans="1:5" ht="15">
      <c r="A119" s="16" t="s">
        <v>663</v>
      </c>
      <c r="B119" s="5" t="s">
        <v>445</v>
      </c>
      <c r="C119" s="36"/>
      <c r="D119" s="36"/>
      <c r="E119" s="36"/>
    </row>
    <row r="120" spans="1:5" ht="15">
      <c r="A120" s="16" t="s">
        <v>664</v>
      </c>
      <c r="B120" s="5" t="s">
        <v>447</v>
      </c>
      <c r="C120" s="36"/>
      <c r="D120" s="36"/>
      <c r="E120" s="36"/>
    </row>
    <row r="121" spans="1:5" ht="15">
      <c r="A121" s="16" t="s">
        <v>449</v>
      </c>
      <c r="B121" s="5" t="s">
        <v>450</v>
      </c>
      <c r="C121" s="36"/>
      <c r="D121" s="36"/>
      <c r="E121" s="36"/>
    </row>
    <row r="122" spans="1:5" ht="15">
      <c r="A122" s="16" t="s">
        <v>665</v>
      </c>
      <c r="B122" s="5" t="s">
        <v>451</v>
      </c>
      <c r="C122" s="36"/>
      <c r="D122" s="36"/>
      <c r="E122" s="36"/>
    </row>
    <row r="123" spans="1:5" ht="15">
      <c r="A123" s="16" t="s">
        <v>453</v>
      </c>
      <c r="B123" s="5" t="s">
        <v>454</v>
      </c>
      <c r="C123" s="36"/>
      <c r="D123" s="36"/>
      <c r="E123" s="36"/>
    </row>
    <row r="124" spans="1:5" ht="15">
      <c r="A124" s="48" t="s">
        <v>687</v>
      </c>
      <c r="B124" s="63" t="s">
        <v>455</v>
      </c>
      <c r="C124" s="36"/>
      <c r="D124" s="36"/>
      <c r="E124" s="36"/>
    </row>
    <row r="125" spans="1:5" ht="15">
      <c r="A125" s="16" t="s">
        <v>461</v>
      </c>
      <c r="B125" s="5" t="s">
        <v>462</v>
      </c>
      <c r="C125" s="36"/>
      <c r="D125" s="36"/>
      <c r="E125" s="36"/>
    </row>
    <row r="126" spans="1:5" ht="15">
      <c r="A126" s="4" t="s">
        <v>668</v>
      </c>
      <c r="B126" s="5" t="s">
        <v>463</v>
      </c>
      <c r="C126" s="36"/>
      <c r="D126" s="36"/>
      <c r="E126" s="36"/>
    </row>
    <row r="127" spans="1:5" ht="15">
      <c r="A127" s="16" t="s">
        <v>669</v>
      </c>
      <c r="B127" s="5" t="s">
        <v>464</v>
      </c>
      <c r="C127" s="36"/>
      <c r="D127" s="36"/>
      <c r="E127" s="36"/>
    </row>
    <row r="128" spans="1:5" ht="15">
      <c r="A128" s="48" t="s">
        <v>690</v>
      </c>
      <c r="B128" s="63" t="s">
        <v>465</v>
      </c>
      <c r="C128" s="36"/>
      <c r="D128" s="36"/>
      <c r="E128" s="36"/>
    </row>
    <row r="129" spans="1:5" ht="15.75">
      <c r="A129" s="77" t="s">
        <v>103</v>
      </c>
      <c r="B129" s="82"/>
      <c r="C129" s="36"/>
      <c r="D129" s="36"/>
      <c r="E129" s="36"/>
    </row>
    <row r="130" spans="1:5" ht="15.75">
      <c r="A130" s="60" t="s">
        <v>689</v>
      </c>
      <c r="B130" s="44" t="s">
        <v>466</v>
      </c>
      <c r="C130" s="36"/>
      <c r="D130" s="36"/>
      <c r="E130" s="36"/>
    </row>
    <row r="131" spans="1:5" ht="15.75">
      <c r="A131" s="138" t="s">
        <v>104</v>
      </c>
      <c r="B131" s="80"/>
      <c r="C131" s="36"/>
      <c r="D131" s="36"/>
      <c r="E131" s="36"/>
    </row>
    <row r="132" spans="1:5" ht="15.75">
      <c r="A132" s="138" t="s">
        <v>105</v>
      </c>
      <c r="B132" s="80"/>
      <c r="C132" s="36"/>
      <c r="D132" s="36"/>
      <c r="E132" s="36"/>
    </row>
    <row r="133" spans="1:5" ht="15">
      <c r="A133" s="19" t="s">
        <v>691</v>
      </c>
      <c r="B133" s="8" t="s">
        <v>471</v>
      </c>
      <c r="C133" s="36"/>
      <c r="D133" s="36"/>
      <c r="E133" s="36"/>
    </row>
    <row r="134" spans="1:5" ht="15">
      <c r="A134" s="17" t="s">
        <v>692</v>
      </c>
      <c r="B134" s="8" t="s">
        <v>478</v>
      </c>
      <c r="C134" s="36"/>
      <c r="D134" s="36"/>
      <c r="E134" s="36"/>
    </row>
    <row r="135" spans="1:5" ht="15">
      <c r="A135" s="4" t="s">
        <v>825</v>
      </c>
      <c r="B135" s="4" t="s">
        <v>479</v>
      </c>
      <c r="C135" s="36"/>
      <c r="D135" s="36"/>
      <c r="E135" s="36"/>
    </row>
    <row r="136" spans="1:5" ht="15">
      <c r="A136" s="4" t="s">
        <v>826</v>
      </c>
      <c r="B136" s="4" t="s">
        <v>479</v>
      </c>
      <c r="C136" s="36"/>
      <c r="D136" s="36"/>
      <c r="E136" s="36"/>
    </row>
    <row r="137" spans="1:5" ht="15">
      <c r="A137" s="4" t="s">
        <v>823</v>
      </c>
      <c r="B137" s="4" t="s">
        <v>480</v>
      </c>
      <c r="C137" s="36"/>
      <c r="D137" s="36"/>
      <c r="E137" s="36"/>
    </row>
    <row r="138" spans="1:5" ht="15">
      <c r="A138" s="4" t="s">
        <v>824</v>
      </c>
      <c r="B138" s="4" t="s">
        <v>480</v>
      </c>
      <c r="C138" s="36"/>
      <c r="D138" s="36"/>
      <c r="E138" s="36"/>
    </row>
    <row r="139" spans="1:5" ht="15">
      <c r="A139" s="8" t="s">
        <v>693</v>
      </c>
      <c r="B139" s="8" t="s">
        <v>481</v>
      </c>
      <c r="C139" s="36"/>
      <c r="D139" s="36"/>
      <c r="E139" s="36"/>
    </row>
    <row r="140" spans="1:5" ht="15">
      <c r="A140" s="46" t="s">
        <v>482</v>
      </c>
      <c r="B140" s="4" t="s">
        <v>483</v>
      </c>
      <c r="C140" s="36"/>
      <c r="D140" s="36"/>
      <c r="E140" s="36"/>
    </row>
    <row r="141" spans="1:5" ht="15">
      <c r="A141" s="46" t="s">
        <v>484</v>
      </c>
      <c r="B141" s="4" t="s">
        <v>485</v>
      </c>
      <c r="C141" s="36"/>
      <c r="D141" s="36"/>
      <c r="E141" s="36"/>
    </row>
    <row r="142" spans="1:5" ht="15">
      <c r="A142" s="46" t="s">
        <v>486</v>
      </c>
      <c r="B142" s="4" t="s">
        <v>487</v>
      </c>
      <c r="C142" s="36"/>
      <c r="D142" s="36"/>
      <c r="E142" s="36"/>
    </row>
    <row r="143" spans="1:5" ht="15">
      <c r="A143" s="46" t="s">
        <v>488</v>
      </c>
      <c r="B143" s="4" t="s">
        <v>489</v>
      </c>
      <c r="C143" s="36"/>
      <c r="D143" s="36"/>
      <c r="E143" s="36"/>
    </row>
    <row r="144" spans="1:5" ht="15">
      <c r="A144" s="16" t="s">
        <v>675</v>
      </c>
      <c r="B144" s="4" t="s">
        <v>490</v>
      </c>
      <c r="C144" s="36"/>
      <c r="D144" s="36"/>
      <c r="E144" s="36"/>
    </row>
    <row r="145" spans="1:5" ht="15">
      <c r="A145" s="19" t="s">
        <v>694</v>
      </c>
      <c r="B145" s="8" t="s">
        <v>492</v>
      </c>
      <c r="C145" s="36"/>
      <c r="D145" s="36"/>
      <c r="E145" s="36"/>
    </row>
    <row r="146" spans="1:5" ht="15">
      <c r="A146" s="16" t="s">
        <v>493</v>
      </c>
      <c r="B146" s="4" t="s">
        <v>494</v>
      </c>
      <c r="C146" s="36"/>
      <c r="D146" s="36"/>
      <c r="E146" s="36"/>
    </row>
    <row r="147" spans="1:5" ht="15">
      <c r="A147" s="16" t="s">
        <v>495</v>
      </c>
      <c r="B147" s="4" t="s">
        <v>496</v>
      </c>
      <c r="C147" s="36"/>
      <c r="D147" s="36"/>
      <c r="E147" s="36"/>
    </row>
    <row r="148" spans="1:5" ht="15">
      <c r="A148" s="46" t="s">
        <v>497</v>
      </c>
      <c r="B148" s="4" t="s">
        <v>498</v>
      </c>
      <c r="C148" s="36"/>
      <c r="D148" s="36"/>
      <c r="E148" s="36"/>
    </row>
    <row r="149" spans="1:5" ht="15">
      <c r="A149" s="46" t="s">
        <v>676</v>
      </c>
      <c r="B149" s="4" t="s">
        <v>499</v>
      </c>
      <c r="C149" s="36"/>
      <c r="D149" s="36"/>
      <c r="E149" s="36"/>
    </row>
    <row r="150" spans="1:5" ht="15">
      <c r="A150" s="17" t="s">
        <v>695</v>
      </c>
      <c r="B150" s="8" t="s">
        <v>500</v>
      </c>
      <c r="C150" s="36"/>
      <c r="D150" s="36"/>
      <c r="E150" s="36"/>
    </row>
    <row r="151" spans="1:5" ht="15">
      <c r="A151" s="19" t="s">
        <v>501</v>
      </c>
      <c r="B151" s="8" t="s">
        <v>502</v>
      </c>
      <c r="C151" s="36"/>
      <c r="D151" s="36"/>
      <c r="E151" s="36"/>
    </row>
    <row r="152" spans="1:5" ht="15.75">
      <c r="A152" s="49" t="s">
        <v>696</v>
      </c>
      <c r="B152" s="50" t="s">
        <v>503</v>
      </c>
      <c r="C152" s="36"/>
      <c r="D152" s="36"/>
      <c r="E152" s="36"/>
    </row>
    <row r="153" spans="1:5" ht="15.75">
      <c r="A153" s="54" t="s">
        <v>678</v>
      </c>
      <c r="B153" s="55"/>
      <c r="C153" s="36"/>
      <c r="D153" s="36"/>
      <c r="E153" s="3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06" t="s">
        <v>28</v>
      </c>
      <c r="B1" s="107"/>
      <c r="C1" s="107"/>
      <c r="D1" s="107"/>
      <c r="E1" s="128"/>
      <c r="F1" s="128"/>
    </row>
    <row r="2" spans="1:5" ht="26.25" customHeight="1">
      <c r="A2" s="374" t="s">
        <v>98</v>
      </c>
      <c r="B2" s="382"/>
      <c r="C2" s="382"/>
      <c r="D2" s="382"/>
      <c r="E2" s="382"/>
    </row>
    <row r="3" spans="1:5" ht="30" customHeight="1">
      <c r="A3" s="393" t="s">
        <v>40</v>
      </c>
      <c r="B3" s="375"/>
      <c r="C3" s="375"/>
      <c r="D3" s="375"/>
      <c r="E3" s="375"/>
    </row>
    <row r="5" ht="15">
      <c r="A5" s="3" t="s">
        <v>4</v>
      </c>
    </row>
    <row r="6" spans="1:5" ht="48.75" customHeight="1">
      <c r="A6" s="1" t="s">
        <v>155</v>
      </c>
      <c r="B6" s="2" t="s">
        <v>156</v>
      </c>
      <c r="C6" s="79" t="s">
        <v>120</v>
      </c>
      <c r="D6" s="79" t="s">
        <v>121</v>
      </c>
      <c r="E6" s="79" t="s">
        <v>122</v>
      </c>
    </row>
    <row r="7" spans="1:5" ht="15">
      <c r="A7" s="40" t="s">
        <v>505</v>
      </c>
      <c r="B7" s="39" t="s">
        <v>183</v>
      </c>
      <c r="C7" s="51"/>
      <c r="D7" s="51"/>
      <c r="E7" s="51"/>
    </row>
    <row r="8" spans="1:5" ht="15">
      <c r="A8" s="4" t="s">
        <v>506</v>
      </c>
      <c r="B8" s="39" t="s">
        <v>190</v>
      </c>
      <c r="C8" s="51"/>
      <c r="D8" s="51"/>
      <c r="E8" s="51"/>
    </row>
    <row r="9" spans="1:5" ht="15">
      <c r="A9" s="64" t="s">
        <v>637</v>
      </c>
      <c r="B9" s="65" t="s">
        <v>191</v>
      </c>
      <c r="C9" s="51"/>
      <c r="D9" s="51"/>
      <c r="E9" s="51"/>
    </row>
    <row r="10" spans="1:5" ht="15">
      <c r="A10" s="48" t="s">
        <v>608</v>
      </c>
      <c r="B10" s="65" t="s">
        <v>192</v>
      </c>
      <c r="C10" s="51"/>
      <c r="D10" s="51"/>
      <c r="E10" s="51"/>
    </row>
    <row r="11" spans="1:5" ht="15">
      <c r="A11" s="4" t="s">
        <v>516</v>
      </c>
      <c r="B11" s="39" t="s">
        <v>199</v>
      </c>
      <c r="C11" s="51"/>
      <c r="D11" s="51"/>
      <c r="E11" s="51"/>
    </row>
    <row r="12" spans="1:5" ht="15">
      <c r="A12" s="4" t="s">
        <v>638</v>
      </c>
      <c r="B12" s="39" t="s">
        <v>204</v>
      </c>
      <c r="C12" s="51"/>
      <c r="D12" s="51"/>
      <c r="E12" s="51"/>
    </row>
    <row r="13" spans="1:5" ht="15">
      <c r="A13" s="4" t="s">
        <v>521</v>
      </c>
      <c r="B13" s="39" t="s">
        <v>219</v>
      </c>
      <c r="C13" s="51"/>
      <c r="D13" s="51"/>
      <c r="E13" s="51"/>
    </row>
    <row r="14" spans="1:5" ht="15">
      <c r="A14" s="4" t="s">
        <v>522</v>
      </c>
      <c r="B14" s="39" t="s">
        <v>224</v>
      </c>
      <c r="C14" s="51"/>
      <c r="D14" s="51"/>
      <c r="E14" s="51"/>
    </row>
    <row r="15" spans="1:5" ht="15">
      <c r="A15" s="4" t="s">
        <v>525</v>
      </c>
      <c r="B15" s="39" t="s">
        <v>237</v>
      </c>
      <c r="C15" s="51"/>
      <c r="D15" s="51"/>
      <c r="E15" s="51"/>
    </row>
    <row r="16" spans="1:5" ht="15">
      <c r="A16" s="48" t="s">
        <v>526</v>
      </c>
      <c r="B16" s="65" t="s">
        <v>238</v>
      </c>
      <c r="C16" s="51"/>
      <c r="D16" s="51"/>
      <c r="E16" s="51"/>
    </row>
    <row r="17" spans="1:5" ht="15">
      <c r="A17" s="16" t="s">
        <v>239</v>
      </c>
      <c r="B17" s="39" t="s">
        <v>240</v>
      </c>
      <c r="C17" s="51"/>
      <c r="D17" s="51"/>
      <c r="E17" s="51"/>
    </row>
    <row r="18" spans="1:5" ht="15">
      <c r="A18" s="16" t="s">
        <v>543</v>
      </c>
      <c r="B18" s="39" t="s">
        <v>241</v>
      </c>
      <c r="C18" s="51"/>
      <c r="D18" s="51"/>
      <c r="E18" s="51"/>
    </row>
    <row r="19" spans="1:5" ht="15">
      <c r="A19" s="21" t="s">
        <v>614</v>
      </c>
      <c r="B19" s="39" t="s">
        <v>242</v>
      </c>
      <c r="C19" s="51"/>
      <c r="D19" s="51"/>
      <c r="E19" s="51"/>
    </row>
    <row r="20" spans="1:5" ht="15">
      <c r="A20" s="21" t="s">
        <v>615</v>
      </c>
      <c r="B20" s="39" t="s">
        <v>243</v>
      </c>
      <c r="C20" s="51"/>
      <c r="D20" s="51"/>
      <c r="E20" s="51"/>
    </row>
    <row r="21" spans="1:5" ht="15">
      <c r="A21" s="21" t="s">
        <v>616</v>
      </c>
      <c r="B21" s="39" t="s">
        <v>244</v>
      </c>
      <c r="C21" s="51"/>
      <c r="D21" s="51"/>
      <c r="E21" s="51"/>
    </row>
    <row r="22" spans="1:5" ht="15">
      <c r="A22" s="16" t="s">
        <v>617</v>
      </c>
      <c r="B22" s="39" t="s">
        <v>245</v>
      </c>
      <c r="C22" s="51"/>
      <c r="D22" s="51"/>
      <c r="E22" s="51"/>
    </row>
    <row r="23" spans="1:5" ht="15">
      <c r="A23" s="16" t="s">
        <v>618</v>
      </c>
      <c r="B23" s="39" t="s">
        <v>246</v>
      </c>
      <c r="C23" s="51"/>
      <c r="D23" s="51"/>
      <c r="E23" s="51"/>
    </row>
    <row r="24" spans="1:5" ht="15">
      <c r="A24" s="16" t="s">
        <v>619</v>
      </c>
      <c r="B24" s="39" t="s">
        <v>247</v>
      </c>
      <c r="C24" s="51"/>
      <c r="D24" s="51"/>
      <c r="E24" s="51"/>
    </row>
    <row r="25" spans="1:5" ht="15">
      <c r="A25" s="62" t="s">
        <v>576</v>
      </c>
      <c r="B25" s="65" t="s">
        <v>248</v>
      </c>
      <c r="C25" s="51"/>
      <c r="D25" s="51"/>
      <c r="E25" s="51"/>
    </row>
    <row r="26" spans="1:5" ht="15">
      <c r="A26" s="15" t="s">
        <v>620</v>
      </c>
      <c r="B26" s="39" t="s">
        <v>249</v>
      </c>
      <c r="C26" s="51"/>
      <c r="D26" s="51"/>
      <c r="E26" s="51"/>
    </row>
    <row r="27" spans="1:5" ht="15">
      <c r="A27" s="15" t="s">
        <v>251</v>
      </c>
      <c r="B27" s="39" t="s">
        <v>252</v>
      </c>
      <c r="C27" s="51"/>
      <c r="D27" s="51"/>
      <c r="E27" s="51"/>
    </row>
    <row r="28" spans="1:5" ht="15">
      <c r="A28" s="15" t="s">
        <v>253</v>
      </c>
      <c r="B28" s="39" t="s">
        <v>254</v>
      </c>
      <c r="C28" s="51"/>
      <c r="D28" s="51"/>
      <c r="E28" s="51"/>
    </row>
    <row r="29" spans="1:5" ht="15">
      <c r="A29" s="15" t="s">
        <v>578</v>
      </c>
      <c r="B29" s="39" t="s">
        <v>255</v>
      </c>
      <c r="C29" s="51"/>
      <c r="D29" s="51"/>
      <c r="E29" s="51"/>
    </row>
    <row r="30" spans="1:5" ht="15">
      <c r="A30" s="15" t="s">
        <v>621</v>
      </c>
      <c r="B30" s="39" t="s">
        <v>256</v>
      </c>
      <c r="C30" s="51"/>
      <c r="D30" s="51"/>
      <c r="E30" s="51"/>
    </row>
    <row r="31" spans="1:5" ht="15">
      <c r="A31" s="15" t="s">
        <v>580</v>
      </c>
      <c r="B31" s="39" t="s">
        <v>257</v>
      </c>
      <c r="C31" s="51"/>
      <c r="D31" s="51"/>
      <c r="E31" s="51"/>
    </row>
    <row r="32" spans="1:5" ht="15">
      <c r="A32" s="15" t="s">
        <v>622</v>
      </c>
      <c r="B32" s="39" t="s">
        <v>258</v>
      </c>
      <c r="C32" s="51"/>
      <c r="D32" s="51"/>
      <c r="E32" s="51"/>
    </row>
    <row r="33" spans="1:5" ht="15">
      <c r="A33" s="15" t="s">
        <v>623</v>
      </c>
      <c r="B33" s="39" t="s">
        <v>260</v>
      </c>
      <c r="C33" s="51"/>
      <c r="D33" s="51"/>
      <c r="E33" s="51"/>
    </row>
    <row r="34" spans="1:5" ht="15">
      <c r="A34" s="15" t="s">
        <v>261</v>
      </c>
      <c r="B34" s="39" t="s">
        <v>262</v>
      </c>
      <c r="C34" s="51"/>
      <c r="D34" s="51"/>
      <c r="E34" s="51"/>
    </row>
    <row r="35" spans="1:5" ht="15">
      <c r="A35" s="28" t="s">
        <v>263</v>
      </c>
      <c r="B35" s="39" t="s">
        <v>264</v>
      </c>
      <c r="C35" s="51"/>
      <c r="D35" s="51"/>
      <c r="E35" s="51"/>
    </row>
    <row r="36" spans="1:5" ht="15">
      <c r="A36" s="15" t="s">
        <v>624</v>
      </c>
      <c r="B36" s="39" t="s">
        <v>265</v>
      </c>
      <c r="C36" s="51"/>
      <c r="D36" s="51"/>
      <c r="E36" s="51"/>
    </row>
    <row r="37" spans="1:5" ht="15">
      <c r="A37" s="28" t="s">
        <v>829</v>
      </c>
      <c r="B37" s="39" t="s">
        <v>266</v>
      </c>
      <c r="C37" s="51"/>
      <c r="D37" s="51"/>
      <c r="E37" s="51"/>
    </row>
    <row r="38" spans="1:5" ht="15">
      <c r="A38" s="28" t="s">
        <v>830</v>
      </c>
      <c r="B38" s="39" t="s">
        <v>266</v>
      </c>
      <c r="C38" s="51"/>
      <c r="D38" s="51"/>
      <c r="E38" s="51"/>
    </row>
    <row r="39" spans="1:5" ht="15">
      <c r="A39" s="62" t="s">
        <v>584</v>
      </c>
      <c r="B39" s="65" t="s">
        <v>267</v>
      </c>
      <c r="C39" s="51"/>
      <c r="D39" s="51"/>
      <c r="E39" s="51"/>
    </row>
    <row r="40" spans="1:5" ht="15.75">
      <c r="A40" s="77" t="s">
        <v>99</v>
      </c>
      <c r="B40" s="127"/>
      <c r="C40" s="51"/>
      <c r="D40" s="51"/>
      <c r="E40" s="51"/>
    </row>
    <row r="41" spans="1:5" ht="15">
      <c r="A41" s="43" t="s">
        <v>268</v>
      </c>
      <c r="B41" s="39" t="s">
        <v>269</v>
      </c>
      <c r="C41" s="51"/>
      <c r="D41" s="51"/>
      <c r="E41" s="51"/>
    </row>
    <row r="42" spans="1:5" ht="15">
      <c r="A42" s="43" t="s">
        <v>625</v>
      </c>
      <c r="B42" s="39" t="s">
        <v>270</v>
      </c>
      <c r="C42" s="51"/>
      <c r="D42" s="51"/>
      <c r="E42" s="51"/>
    </row>
    <row r="43" spans="1:5" ht="15">
      <c r="A43" s="43" t="s">
        <v>272</v>
      </c>
      <c r="B43" s="39" t="s">
        <v>273</v>
      </c>
      <c r="C43" s="51"/>
      <c r="D43" s="51"/>
      <c r="E43" s="51"/>
    </row>
    <row r="44" spans="1:5" ht="15">
      <c r="A44" s="43" t="s">
        <v>274</v>
      </c>
      <c r="B44" s="39" t="s">
        <v>275</v>
      </c>
      <c r="C44" s="51"/>
      <c r="D44" s="51"/>
      <c r="E44" s="51"/>
    </row>
    <row r="45" spans="1:5" ht="15">
      <c r="A45" s="5" t="s">
        <v>276</v>
      </c>
      <c r="B45" s="39" t="s">
        <v>277</v>
      </c>
      <c r="C45" s="51"/>
      <c r="D45" s="51"/>
      <c r="E45" s="51"/>
    </row>
    <row r="46" spans="1:5" ht="15">
      <c r="A46" s="5" t="s">
        <v>278</v>
      </c>
      <c r="B46" s="39" t="s">
        <v>279</v>
      </c>
      <c r="C46" s="51"/>
      <c r="D46" s="51"/>
      <c r="E46" s="51"/>
    </row>
    <row r="47" spans="1:5" ht="15">
      <c r="A47" s="5" t="s">
        <v>280</v>
      </c>
      <c r="B47" s="39" t="s">
        <v>281</v>
      </c>
      <c r="C47" s="51"/>
      <c r="D47" s="51"/>
      <c r="E47" s="51"/>
    </row>
    <row r="48" spans="1:5" ht="15">
      <c r="A48" s="63" t="s">
        <v>586</v>
      </c>
      <c r="B48" s="65" t="s">
        <v>282</v>
      </c>
      <c r="C48" s="51"/>
      <c r="D48" s="51"/>
      <c r="E48" s="51"/>
    </row>
    <row r="49" spans="1:5" ht="15">
      <c r="A49" s="16" t="s">
        <v>283</v>
      </c>
      <c r="B49" s="39" t="s">
        <v>284</v>
      </c>
      <c r="C49" s="51"/>
      <c r="D49" s="51"/>
      <c r="E49" s="51"/>
    </row>
    <row r="50" spans="1:5" ht="15">
      <c r="A50" s="16" t="s">
        <v>285</v>
      </c>
      <c r="B50" s="39" t="s">
        <v>286</v>
      </c>
      <c r="C50" s="51"/>
      <c r="D50" s="51"/>
      <c r="E50" s="51"/>
    </row>
    <row r="51" spans="1:5" ht="15">
      <c r="A51" s="16" t="s">
        <v>287</v>
      </c>
      <c r="B51" s="39" t="s">
        <v>288</v>
      </c>
      <c r="C51" s="51"/>
      <c r="D51" s="51"/>
      <c r="E51" s="51"/>
    </row>
    <row r="52" spans="1:5" ht="15">
      <c r="A52" s="16" t="s">
        <v>289</v>
      </c>
      <c r="B52" s="39" t="s">
        <v>290</v>
      </c>
      <c r="C52" s="51"/>
      <c r="D52" s="51"/>
      <c r="E52" s="51"/>
    </row>
    <row r="53" spans="1:5" ht="15">
      <c r="A53" s="62" t="s">
        <v>587</v>
      </c>
      <c r="B53" s="65" t="s">
        <v>291</v>
      </c>
      <c r="C53" s="51"/>
      <c r="D53" s="51"/>
      <c r="E53" s="51"/>
    </row>
    <row r="54" spans="1:5" ht="15">
      <c r="A54" s="16" t="s">
        <v>292</v>
      </c>
      <c r="B54" s="39" t="s">
        <v>293</v>
      </c>
      <c r="C54" s="51"/>
      <c r="D54" s="51"/>
      <c r="E54" s="51"/>
    </row>
    <row r="55" spans="1:5" ht="15">
      <c r="A55" s="16" t="s">
        <v>626</v>
      </c>
      <c r="B55" s="39" t="s">
        <v>294</v>
      </c>
      <c r="C55" s="51"/>
      <c r="D55" s="51"/>
      <c r="E55" s="51"/>
    </row>
    <row r="56" spans="1:5" ht="15">
      <c r="A56" s="16" t="s">
        <v>627</v>
      </c>
      <c r="B56" s="39" t="s">
        <v>295</v>
      </c>
      <c r="C56" s="51"/>
      <c r="D56" s="51"/>
      <c r="E56" s="51"/>
    </row>
    <row r="57" spans="1:5" ht="15">
      <c r="A57" s="16" t="s">
        <v>628</v>
      </c>
      <c r="B57" s="39" t="s">
        <v>296</v>
      </c>
      <c r="C57" s="51"/>
      <c r="D57" s="51"/>
      <c r="E57" s="51"/>
    </row>
    <row r="58" spans="1:5" ht="15">
      <c r="A58" s="16" t="s">
        <v>629</v>
      </c>
      <c r="B58" s="39" t="s">
        <v>297</v>
      </c>
      <c r="C58" s="51"/>
      <c r="D58" s="51"/>
      <c r="E58" s="51"/>
    </row>
    <row r="59" spans="1:5" ht="15">
      <c r="A59" s="16" t="s">
        <v>630</v>
      </c>
      <c r="B59" s="39" t="s">
        <v>298</v>
      </c>
      <c r="C59" s="51"/>
      <c r="D59" s="51"/>
      <c r="E59" s="51"/>
    </row>
    <row r="60" spans="1:5" ht="15">
      <c r="A60" s="16" t="s">
        <v>299</v>
      </c>
      <c r="B60" s="39" t="s">
        <v>300</v>
      </c>
      <c r="C60" s="51"/>
      <c r="D60" s="51"/>
      <c r="E60" s="51"/>
    </row>
    <row r="61" spans="1:5" ht="15">
      <c r="A61" s="16" t="s">
        <v>631</v>
      </c>
      <c r="B61" s="39" t="s">
        <v>301</v>
      </c>
      <c r="C61" s="51"/>
      <c r="D61" s="51"/>
      <c r="E61" s="51"/>
    </row>
    <row r="62" spans="1:5" ht="15">
      <c r="A62" s="62" t="s">
        <v>588</v>
      </c>
      <c r="B62" s="65" t="s">
        <v>302</v>
      </c>
      <c r="C62" s="51"/>
      <c r="D62" s="51"/>
      <c r="E62" s="51"/>
    </row>
    <row r="63" spans="1:5" ht="15.75">
      <c r="A63" s="77" t="s">
        <v>100</v>
      </c>
      <c r="B63" s="127"/>
      <c r="C63" s="51"/>
      <c r="D63" s="51"/>
      <c r="E63" s="51"/>
    </row>
    <row r="64" spans="1:5" ht="15.75">
      <c r="A64" s="44" t="s">
        <v>639</v>
      </c>
      <c r="B64" s="45" t="s">
        <v>303</v>
      </c>
      <c r="C64" s="51"/>
      <c r="D64" s="51"/>
      <c r="E64" s="51"/>
    </row>
    <row r="65" spans="1:5" ht="15">
      <c r="A65" s="19" t="s">
        <v>595</v>
      </c>
      <c r="B65" s="8" t="s">
        <v>311</v>
      </c>
      <c r="C65" s="19"/>
      <c r="D65" s="19"/>
      <c r="E65" s="19"/>
    </row>
    <row r="66" spans="1:5" ht="15">
      <c r="A66" s="17" t="s">
        <v>598</v>
      </c>
      <c r="B66" s="8" t="s">
        <v>319</v>
      </c>
      <c r="C66" s="17"/>
      <c r="D66" s="17"/>
      <c r="E66" s="17"/>
    </row>
    <row r="67" spans="1:5" ht="15">
      <c r="A67" s="46" t="s">
        <v>320</v>
      </c>
      <c r="B67" s="4" t="s">
        <v>321</v>
      </c>
      <c r="C67" s="46"/>
      <c r="D67" s="46"/>
      <c r="E67" s="46"/>
    </row>
    <row r="68" spans="1:5" ht="15">
      <c r="A68" s="46" t="s">
        <v>322</v>
      </c>
      <c r="B68" s="4" t="s">
        <v>323</v>
      </c>
      <c r="C68" s="46"/>
      <c r="D68" s="46"/>
      <c r="E68" s="46"/>
    </row>
    <row r="69" spans="1:5" ht="15">
      <c r="A69" s="17" t="s">
        <v>324</v>
      </c>
      <c r="B69" s="8" t="s">
        <v>325</v>
      </c>
      <c r="C69" s="46"/>
      <c r="D69" s="46"/>
      <c r="E69" s="46"/>
    </row>
    <row r="70" spans="1:5" ht="15">
      <c r="A70" s="46" t="s">
        <v>326</v>
      </c>
      <c r="B70" s="4" t="s">
        <v>327</v>
      </c>
      <c r="C70" s="46"/>
      <c r="D70" s="46"/>
      <c r="E70" s="46"/>
    </row>
    <row r="71" spans="1:5" ht="15">
      <c r="A71" s="46" t="s">
        <v>328</v>
      </c>
      <c r="B71" s="4" t="s">
        <v>329</v>
      </c>
      <c r="C71" s="46"/>
      <c r="D71" s="46"/>
      <c r="E71" s="46"/>
    </row>
    <row r="72" spans="1:5" ht="15">
      <c r="A72" s="46" t="s">
        <v>330</v>
      </c>
      <c r="B72" s="4" t="s">
        <v>331</v>
      </c>
      <c r="C72" s="46"/>
      <c r="D72" s="46"/>
      <c r="E72" s="46"/>
    </row>
    <row r="73" spans="1:5" ht="15">
      <c r="A73" s="47" t="s">
        <v>599</v>
      </c>
      <c r="B73" s="48" t="s">
        <v>332</v>
      </c>
      <c r="C73" s="17"/>
      <c r="D73" s="17"/>
      <c r="E73" s="17"/>
    </row>
    <row r="74" spans="1:5" ht="15">
      <c r="A74" s="46" t="s">
        <v>333</v>
      </c>
      <c r="B74" s="4" t="s">
        <v>334</v>
      </c>
      <c r="C74" s="46"/>
      <c r="D74" s="46"/>
      <c r="E74" s="46"/>
    </row>
    <row r="75" spans="1:5" ht="15">
      <c r="A75" s="16" t="s">
        <v>335</v>
      </c>
      <c r="B75" s="4" t="s">
        <v>336</v>
      </c>
      <c r="C75" s="16"/>
      <c r="D75" s="16"/>
      <c r="E75" s="16"/>
    </row>
    <row r="76" spans="1:5" ht="15">
      <c r="A76" s="46" t="s">
        <v>636</v>
      </c>
      <c r="B76" s="4" t="s">
        <v>337</v>
      </c>
      <c r="C76" s="46"/>
      <c r="D76" s="46"/>
      <c r="E76" s="46"/>
    </row>
    <row r="77" spans="1:5" ht="15">
      <c r="A77" s="46" t="s">
        <v>604</v>
      </c>
      <c r="B77" s="4" t="s">
        <v>338</v>
      </c>
      <c r="C77" s="46"/>
      <c r="D77" s="46"/>
      <c r="E77" s="46"/>
    </row>
    <row r="78" spans="1:5" ht="15">
      <c r="A78" s="47" t="s">
        <v>605</v>
      </c>
      <c r="B78" s="48" t="s">
        <v>342</v>
      </c>
      <c r="C78" s="17"/>
      <c r="D78" s="17"/>
      <c r="E78" s="17"/>
    </row>
    <row r="79" spans="1:5" ht="15">
      <c r="A79" s="16" t="s">
        <v>343</v>
      </c>
      <c r="B79" s="4" t="s">
        <v>344</v>
      </c>
      <c r="C79" s="16"/>
      <c r="D79" s="16"/>
      <c r="E79" s="16"/>
    </row>
    <row r="80" spans="1:5" ht="15.75">
      <c r="A80" s="49" t="s">
        <v>640</v>
      </c>
      <c r="B80" s="50" t="s">
        <v>345</v>
      </c>
      <c r="C80" s="17"/>
      <c r="D80" s="17"/>
      <c r="E80" s="17"/>
    </row>
    <row r="81" spans="1:5" ht="15.75">
      <c r="A81" s="54" t="s">
        <v>677</v>
      </c>
      <c r="B81" s="55"/>
      <c r="C81" s="51"/>
      <c r="D81" s="51"/>
      <c r="E81" s="51"/>
    </row>
    <row r="82" spans="1:5" ht="49.5" customHeight="1">
      <c r="A82" s="1" t="s">
        <v>155</v>
      </c>
      <c r="B82" s="2" t="s">
        <v>72</v>
      </c>
      <c r="C82" s="79" t="s">
        <v>85</v>
      </c>
      <c r="D82" s="79" t="s">
        <v>86</v>
      </c>
      <c r="E82" s="79" t="s">
        <v>84</v>
      </c>
    </row>
    <row r="83" spans="1:5" ht="15">
      <c r="A83" s="4" t="s">
        <v>680</v>
      </c>
      <c r="B83" s="5" t="s">
        <v>358</v>
      </c>
      <c r="C83" s="36"/>
      <c r="D83" s="36"/>
      <c r="E83" s="36"/>
    </row>
    <row r="84" spans="1:5" ht="15">
      <c r="A84" s="4" t="s">
        <v>359</v>
      </c>
      <c r="B84" s="5" t="s">
        <v>360</v>
      </c>
      <c r="C84" s="36"/>
      <c r="D84" s="36"/>
      <c r="E84" s="36"/>
    </row>
    <row r="85" spans="1:5" ht="15">
      <c r="A85" s="4" t="s">
        <v>361</v>
      </c>
      <c r="B85" s="5" t="s">
        <v>362</v>
      </c>
      <c r="C85" s="36"/>
      <c r="D85" s="36"/>
      <c r="E85" s="36"/>
    </row>
    <row r="86" spans="1:5" ht="15">
      <c r="A86" s="4" t="s">
        <v>641</v>
      </c>
      <c r="B86" s="5" t="s">
        <v>363</v>
      </c>
      <c r="C86" s="36"/>
      <c r="D86" s="36"/>
      <c r="E86" s="36"/>
    </row>
    <row r="87" spans="1:5" ht="15">
      <c r="A87" s="4" t="s">
        <v>642</v>
      </c>
      <c r="B87" s="5" t="s">
        <v>364</v>
      </c>
      <c r="C87" s="36"/>
      <c r="D87" s="36"/>
      <c r="E87" s="36"/>
    </row>
    <row r="88" spans="1:5" ht="15">
      <c r="A88" s="4" t="s">
        <v>643</v>
      </c>
      <c r="B88" s="5" t="s">
        <v>365</v>
      </c>
      <c r="C88" s="36"/>
      <c r="D88" s="36"/>
      <c r="E88" s="36"/>
    </row>
    <row r="89" spans="1:5" ht="15">
      <c r="A89" s="48" t="s">
        <v>681</v>
      </c>
      <c r="B89" s="63" t="s">
        <v>366</v>
      </c>
      <c r="C89" s="36"/>
      <c r="D89" s="36"/>
      <c r="E89" s="36"/>
    </row>
    <row r="90" spans="1:5" ht="15">
      <c r="A90" s="4" t="s">
        <v>683</v>
      </c>
      <c r="B90" s="5" t="s">
        <v>380</v>
      </c>
      <c r="C90" s="36"/>
      <c r="D90" s="36"/>
      <c r="E90" s="36"/>
    </row>
    <row r="91" spans="1:5" ht="15">
      <c r="A91" s="4" t="s">
        <v>649</v>
      </c>
      <c r="B91" s="5" t="s">
        <v>381</v>
      </c>
      <c r="C91" s="36"/>
      <c r="D91" s="36"/>
      <c r="E91" s="36"/>
    </row>
    <row r="92" spans="1:5" ht="15">
      <c r="A92" s="4" t="s">
        <v>650</v>
      </c>
      <c r="B92" s="5" t="s">
        <v>382</v>
      </c>
      <c r="C92" s="36"/>
      <c r="D92" s="36"/>
      <c r="E92" s="36"/>
    </row>
    <row r="93" spans="1:5" ht="15">
      <c r="A93" s="4" t="s">
        <v>651</v>
      </c>
      <c r="B93" s="5" t="s">
        <v>383</v>
      </c>
      <c r="C93" s="36"/>
      <c r="D93" s="36"/>
      <c r="E93" s="36"/>
    </row>
    <row r="94" spans="1:5" ht="15">
      <c r="A94" s="4" t="s">
        <v>684</v>
      </c>
      <c r="B94" s="5" t="s">
        <v>411</v>
      </c>
      <c r="C94" s="36"/>
      <c r="D94" s="36"/>
      <c r="E94" s="36"/>
    </row>
    <row r="95" spans="1:5" ht="15">
      <c r="A95" s="4" t="s">
        <v>656</v>
      </c>
      <c r="B95" s="5" t="s">
        <v>412</v>
      </c>
      <c r="C95" s="36"/>
      <c r="D95" s="36"/>
      <c r="E95" s="36"/>
    </row>
    <row r="96" spans="1:5" ht="15">
      <c r="A96" s="48" t="s">
        <v>685</v>
      </c>
      <c r="B96" s="63" t="s">
        <v>413</v>
      </c>
      <c r="C96" s="36"/>
      <c r="D96" s="36"/>
      <c r="E96" s="36"/>
    </row>
    <row r="97" spans="1:5" ht="15">
      <c r="A97" s="16" t="s">
        <v>414</v>
      </c>
      <c r="B97" s="5" t="s">
        <v>415</v>
      </c>
      <c r="C97" s="36"/>
      <c r="D97" s="36"/>
      <c r="E97" s="36"/>
    </row>
    <row r="98" spans="1:5" ht="15">
      <c r="A98" s="16" t="s">
        <v>657</v>
      </c>
      <c r="B98" s="5" t="s">
        <v>416</v>
      </c>
      <c r="C98" s="36"/>
      <c r="D98" s="36"/>
      <c r="E98" s="36"/>
    </row>
    <row r="99" spans="1:5" ht="15">
      <c r="A99" s="16" t="s">
        <v>658</v>
      </c>
      <c r="B99" s="5" t="s">
        <v>419</v>
      </c>
      <c r="C99" s="36"/>
      <c r="D99" s="36"/>
      <c r="E99" s="36"/>
    </row>
    <row r="100" spans="1:5" ht="15">
      <c r="A100" s="16" t="s">
        <v>659</v>
      </c>
      <c r="B100" s="5" t="s">
        <v>420</v>
      </c>
      <c r="C100" s="36"/>
      <c r="D100" s="36"/>
      <c r="E100" s="36"/>
    </row>
    <row r="101" spans="1:5" ht="15">
      <c r="A101" s="16" t="s">
        <v>427</v>
      </c>
      <c r="B101" s="5" t="s">
        <v>428</v>
      </c>
      <c r="C101" s="36"/>
      <c r="D101" s="36"/>
      <c r="E101" s="36"/>
    </row>
    <row r="102" spans="1:5" ht="15">
      <c r="A102" s="16" t="s">
        <v>429</v>
      </c>
      <c r="B102" s="5" t="s">
        <v>430</v>
      </c>
      <c r="C102" s="36"/>
      <c r="D102" s="36"/>
      <c r="E102" s="36"/>
    </row>
    <row r="103" spans="1:5" ht="15">
      <c r="A103" s="16" t="s">
        <v>431</v>
      </c>
      <c r="B103" s="5" t="s">
        <v>432</v>
      </c>
      <c r="C103" s="36"/>
      <c r="D103" s="36"/>
      <c r="E103" s="36"/>
    </row>
    <row r="104" spans="1:5" ht="15">
      <c r="A104" s="16" t="s">
        <v>660</v>
      </c>
      <c r="B104" s="5" t="s">
        <v>433</v>
      </c>
      <c r="C104" s="36"/>
      <c r="D104" s="36"/>
      <c r="E104" s="36"/>
    </row>
    <row r="105" spans="1:5" ht="15">
      <c r="A105" s="16" t="s">
        <v>661</v>
      </c>
      <c r="B105" s="5" t="s">
        <v>435</v>
      </c>
      <c r="C105" s="36"/>
      <c r="D105" s="36"/>
      <c r="E105" s="36"/>
    </row>
    <row r="106" spans="1:5" ht="15">
      <c r="A106" s="16" t="s">
        <v>662</v>
      </c>
      <c r="B106" s="5" t="s">
        <v>440</v>
      </c>
      <c r="C106" s="36"/>
      <c r="D106" s="36"/>
      <c r="E106" s="36"/>
    </row>
    <row r="107" spans="1:5" ht="15">
      <c r="A107" s="62" t="s">
        <v>686</v>
      </c>
      <c r="B107" s="63" t="s">
        <v>444</v>
      </c>
      <c r="C107" s="36"/>
      <c r="D107" s="36"/>
      <c r="E107" s="36"/>
    </row>
    <row r="108" spans="1:5" ht="15">
      <c r="A108" s="16" t="s">
        <v>456</v>
      </c>
      <c r="B108" s="5" t="s">
        <v>457</v>
      </c>
      <c r="C108" s="36"/>
      <c r="D108" s="36"/>
      <c r="E108" s="36"/>
    </row>
    <row r="109" spans="1:5" ht="15">
      <c r="A109" s="4" t="s">
        <v>666</v>
      </c>
      <c r="B109" s="5" t="s">
        <v>458</v>
      </c>
      <c r="C109" s="36"/>
      <c r="D109" s="36"/>
      <c r="E109" s="36"/>
    </row>
    <row r="110" spans="1:5" ht="15">
      <c r="A110" s="16" t="s">
        <v>667</v>
      </c>
      <c r="B110" s="5" t="s">
        <v>459</v>
      </c>
      <c r="C110" s="36"/>
      <c r="D110" s="36"/>
      <c r="E110" s="36"/>
    </row>
    <row r="111" spans="1:5" ht="15">
      <c r="A111" s="48" t="s">
        <v>688</v>
      </c>
      <c r="B111" s="63" t="s">
        <v>460</v>
      </c>
      <c r="C111" s="36"/>
      <c r="D111" s="36"/>
      <c r="E111" s="36"/>
    </row>
    <row r="112" spans="1:5" ht="15.75">
      <c r="A112" s="77" t="s">
        <v>102</v>
      </c>
      <c r="B112" s="82"/>
      <c r="C112" s="36"/>
      <c r="D112" s="36"/>
      <c r="E112" s="36"/>
    </row>
    <row r="113" spans="1:5" ht="15">
      <c r="A113" s="4" t="s">
        <v>367</v>
      </c>
      <c r="B113" s="5" t="s">
        <v>368</v>
      </c>
      <c r="C113" s="36"/>
      <c r="D113" s="36"/>
      <c r="E113" s="36"/>
    </row>
    <row r="114" spans="1:5" ht="15">
      <c r="A114" s="4" t="s">
        <v>369</v>
      </c>
      <c r="B114" s="5" t="s">
        <v>370</v>
      </c>
      <c r="C114" s="36"/>
      <c r="D114" s="36"/>
      <c r="E114" s="36"/>
    </row>
    <row r="115" spans="1:5" ht="15">
      <c r="A115" s="4" t="s">
        <v>644</v>
      </c>
      <c r="B115" s="5" t="s">
        <v>371</v>
      </c>
      <c r="C115" s="36"/>
      <c r="D115" s="36"/>
      <c r="E115" s="36"/>
    </row>
    <row r="116" spans="1:5" ht="15">
      <c r="A116" s="4" t="s">
        <v>645</v>
      </c>
      <c r="B116" s="5" t="s">
        <v>372</v>
      </c>
      <c r="C116" s="36"/>
      <c r="D116" s="36"/>
      <c r="E116" s="36"/>
    </row>
    <row r="117" spans="1:5" ht="15">
      <c r="A117" s="4" t="s">
        <v>646</v>
      </c>
      <c r="B117" s="5" t="s">
        <v>373</v>
      </c>
      <c r="C117" s="36"/>
      <c r="D117" s="36"/>
      <c r="E117" s="36"/>
    </row>
    <row r="118" spans="1:5" ht="15">
      <c r="A118" s="48" t="s">
        <v>682</v>
      </c>
      <c r="B118" s="63" t="s">
        <v>374</v>
      </c>
      <c r="C118" s="36"/>
      <c r="D118" s="36"/>
      <c r="E118" s="36"/>
    </row>
    <row r="119" spans="1:5" ht="15">
      <c r="A119" s="16" t="s">
        <v>663</v>
      </c>
      <c r="B119" s="5" t="s">
        <v>445</v>
      </c>
      <c r="C119" s="36"/>
      <c r="D119" s="36"/>
      <c r="E119" s="36"/>
    </row>
    <row r="120" spans="1:5" ht="15">
      <c r="A120" s="16" t="s">
        <v>664</v>
      </c>
      <c r="B120" s="5" t="s">
        <v>447</v>
      </c>
      <c r="C120" s="36"/>
      <c r="D120" s="36"/>
      <c r="E120" s="36"/>
    </row>
    <row r="121" spans="1:5" ht="15">
      <c r="A121" s="16" t="s">
        <v>449</v>
      </c>
      <c r="B121" s="5" t="s">
        <v>450</v>
      </c>
      <c r="C121" s="36"/>
      <c r="D121" s="36"/>
      <c r="E121" s="36"/>
    </row>
    <row r="122" spans="1:5" ht="15">
      <c r="A122" s="16" t="s">
        <v>665</v>
      </c>
      <c r="B122" s="5" t="s">
        <v>451</v>
      </c>
      <c r="C122" s="36"/>
      <c r="D122" s="36"/>
      <c r="E122" s="36"/>
    </row>
    <row r="123" spans="1:5" ht="15">
      <c r="A123" s="16" t="s">
        <v>453</v>
      </c>
      <c r="B123" s="5" t="s">
        <v>454</v>
      </c>
      <c r="C123" s="36"/>
      <c r="D123" s="36"/>
      <c r="E123" s="36"/>
    </row>
    <row r="124" spans="1:5" ht="15">
      <c r="A124" s="48" t="s">
        <v>687</v>
      </c>
      <c r="B124" s="63" t="s">
        <v>455</v>
      </c>
      <c r="C124" s="36"/>
      <c r="D124" s="36"/>
      <c r="E124" s="36"/>
    </row>
    <row r="125" spans="1:5" ht="15">
      <c r="A125" s="16" t="s">
        <v>461</v>
      </c>
      <c r="B125" s="5" t="s">
        <v>462</v>
      </c>
      <c r="C125" s="36"/>
      <c r="D125" s="36"/>
      <c r="E125" s="36"/>
    </row>
    <row r="126" spans="1:5" ht="15">
      <c r="A126" s="4" t="s">
        <v>668</v>
      </c>
      <c r="B126" s="5" t="s">
        <v>463</v>
      </c>
      <c r="C126" s="36"/>
      <c r="D126" s="36"/>
      <c r="E126" s="36"/>
    </row>
    <row r="127" spans="1:5" ht="15">
      <c r="A127" s="16" t="s">
        <v>669</v>
      </c>
      <c r="B127" s="5" t="s">
        <v>464</v>
      </c>
      <c r="C127" s="36"/>
      <c r="D127" s="36"/>
      <c r="E127" s="36"/>
    </row>
    <row r="128" spans="1:5" ht="15">
      <c r="A128" s="48" t="s">
        <v>690</v>
      </c>
      <c r="B128" s="63" t="s">
        <v>465</v>
      </c>
      <c r="C128" s="36"/>
      <c r="D128" s="36"/>
      <c r="E128" s="36"/>
    </row>
    <row r="129" spans="1:5" ht="15.75">
      <c r="A129" s="77" t="s">
        <v>103</v>
      </c>
      <c r="B129" s="82"/>
      <c r="C129" s="36"/>
      <c r="D129" s="36"/>
      <c r="E129" s="36"/>
    </row>
    <row r="130" spans="1:5" ht="15.75">
      <c r="A130" s="60" t="s">
        <v>689</v>
      </c>
      <c r="B130" s="44" t="s">
        <v>466</v>
      </c>
      <c r="C130" s="36"/>
      <c r="D130" s="36"/>
      <c r="E130" s="36"/>
    </row>
    <row r="131" spans="1:5" ht="15.75">
      <c r="A131" s="138" t="s">
        <v>104</v>
      </c>
      <c r="B131" s="80"/>
      <c r="C131" s="36"/>
      <c r="D131" s="36"/>
      <c r="E131" s="36"/>
    </row>
    <row r="132" spans="1:5" ht="15.75">
      <c r="A132" s="138" t="s">
        <v>105</v>
      </c>
      <c r="B132" s="80"/>
      <c r="C132" s="36"/>
      <c r="D132" s="36"/>
      <c r="E132" s="36"/>
    </row>
    <row r="133" spans="1:5" ht="15">
      <c r="A133" s="19" t="s">
        <v>691</v>
      </c>
      <c r="B133" s="8" t="s">
        <v>471</v>
      </c>
      <c r="C133" s="36"/>
      <c r="D133" s="36"/>
      <c r="E133" s="36"/>
    </row>
    <row r="134" spans="1:5" ht="15">
      <c r="A134" s="17" t="s">
        <v>692</v>
      </c>
      <c r="B134" s="8" t="s">
        <v>478</v>
      </c>
      <c r="C134" s="36"/>
      <c r="D134" s="36"/>
      <c r="E134" s="36"/>
    </row>
    <row r="135" spans="1:5" ht="15">
      <c r="A135" s="4" t="s">
        <v>825</v>
      </c>
      <c r="B135" s="4" t="s">
        <v>479</v>
      </c>
      <c r="C135" s="36"/>
      <c r="D135" s="36"/>
      <c r="E135" s="36"/>
    </row>
    <row r="136" spans="1:5" ht="15">
      <c r="A136" s="4" t="s">
        <v>826</v>
      </c>
      <c r="B136" s="4" t="s">
        <v>479</v>
      </c>
      <c r="C136" s="36"/>
      <c r="D136" s="36"/>
      <c r="E136" s="36"/>
    </row>
    <row r="137" spans="1:5" ht="15">
      <c r="A137" s="4" t="s">
        <v>823</v>
      </c>
      <c r="B137" s="4" t="s">
        <v>480</v>
      </c>
      <c r="C137" s="36"/>
      <c r="D137" s="36"/>
      <c r="E137" s="36"/>
    </row>
    <row r="138" spans="1:5" ht="15">
      <c r="A138" s="4" t="s">
        <v>824</v>
      </c>
      <c r="B138" s="4" t="s">
        <v>480</v>
      </c>
      <c r="C138" s="36"/>
      <c r="D138" s="36"/>
      <c r="E138" s="36"/>
    </row>
    <row r="139" spans="1:5" ht="15">
      <c r="A139" s="8" t="s">
        <v>693</v>
      </c>
      <c r="B139" s="8" t="s">
        <v>481</v>
      </c>
      <c r="C139" s="36"/>
      <c r="D139" s="36"/>
      <c r="E139" s="36"/>
    </row>
    <row r="140" spans="1:5" ht="15">
      <c r="A140" s="46" t="s">
        <v>482</v>
      </c>
      <c r="B140" s="4" t="s">
        <v>483</v>
      </c>
      <c r="C140" s="36"/>
      <c r="D140" s="36"/>
      <c r="E140" s="36"/>
    </row>
    <row r="141" spans="1:5" ht="15">
      <c r="A141" s="46" t="s">
        <v>484</v>
      </c>
      <c r="B141" s="4" t="s">
        <v>485</v>
      </c>
      <c r="C141" s="36"/>
      <c r="D141" s="36"/>
      <c r="E141" s="36"/>
    </row>
    <row r="142" spans="1:5" ht="15">
      <c r="A142" s="46" t="s">
        <v>486</v>
      </c>
      <c r="B142" s="4" t="s">
        <v>487</v>
      </c>
      <c r="C142" s="36"/>
      <c r="D142" s="36"/>
      <c r="E142" s="36"/>
    </row>
    <row r="143" spans="1:5" ht="15">
      <c r="A143" s="46" t="s">
        <v>488</v>
      </c>
      <c r="B143" s="4" t="s">
        <v>489</v>
      </c>
      <c r="C143" s="36"/>
      <c r="D143" s="36"/>
      <c r="E143" s="36"/>
    </row>
    <row r="144" spans="1:5" ht="15">
      <c r="A144" s="16" t="s">
        <v>675</v>
      </c>
      <c r="B144" s="4" t="s">
        <v>490</v>
      </c>
      <c r="C144" s="36"/>
      <c r="D144" s="36"/>
      <c r="E144" s="36"/>
    </row>
    <row r="145" spans="1:5" ht="15">
      <c r="A145" s="19" t="s">
        <v>694</v>
      </c>
      <c r="B145" s="8" t="s">
        <v>492</v>
      </c>
      <c r="C145" s="36"/>
      <c r="D145" s="36"/>
      <c r="E145" s="36"/>
    </row>
    <row r="146" spans="1:5" ht="15">
      <c r="A146" s="16" t="s">
        <v>493</v>
      </c>
      <c r="B146" s="4" t="s">
        <v>494</v>
      </c>
      <c r="C146" s="36"/>
      <c r="D146" s="36"/>
      <c r="E146" s="36"/>
    </row>
    <row r="147" spans="1:5" ht="15">
      <c r="A147" s="16" t="s">
        <v>495</v>
      </c>
      <c r="B147" s="4" t="s">
        <v>496</v>
      </c>
      <c r="C147" s="36"/>
      <c r="D147" s="36"/>
      <c r="E147" s="36"/>
    </row>
    <row r="148" spans="1:5" ht="15">
      <c r="A148" s="46" t="s">
        <v>497</v>
      </c>
      <c r="B148" s="4" t="s">
        <v>498</v>
      </c>
      <c r="C148" s="36"/>
      <c r="D148" s="36"/>
      <c r="E148" s="36"/>
    </row>
    <row r="149" spans="1:5" ht="15">
      <c r="A149" s="46" t="s">
        <v>676</v>
      </c>
      <c r="B149" s="4" t="s">
        <v>499</v>
      </c>
      <c r="C149" s="36"/>
      <c r="D149" s="36"/>
      <c r="E149" s="36"/>
    </row>
    <row r="150" spans="1:5" ht="15">
      <c r="A150" s="17" t="s">
        <v>695</v>
      </c>
      <c r="B150" s="8" t="s">
        <v>500</v>
      </c>
      <c r="C150" s="36"/>
      <c r="D150" s="36"/>
      <c r="E150" s="36"/>
    </row>
    <row r="151" spans="1:5" ht="15">
      <c r="A151" s="19" t="s">
        <v>501</v>
      </c>
      <c r="B151" s="8" t="s">
        <v>502</v>
      </c>
      <c r="C151" s="36"/>
      <c r="D151" s="36"/>
      <c r="E151" s="36"/>
    </row>
    <row r="152" spans="1:5" ht="15.75">
      <c r="A152" s="49" t="s">
        <v>696</v>
      </c>
      <c r="B152" s="50" t="s">
        <v>503</v>
      </c>
      <c r="C152" s="36"/>
      <c r="D152" s="36"/>
      <c r="E152" s="36"/>
    </row>
    <row r="153" spans="1:5" ht="15.75">
      <c r="A153" s="54" t="s">
        <v>678</v>
      </c>
      <c r="B153" s="55"/>
      <c r="C153" s="36"/>
      <c r="D153" s="36"/>
      <c r="E153" s="3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74" t="s">
        <v>981</v>
      </c>
      <c r="B1" s="382"/>
      <c r="C1" s="382"/>
      <c r="D1" s="382"/>
      <c r="E1" s="382"/>
    </row>
    <row r="2" spans="1:5" ht="22.5" customHeight="1">
      <c r="A2" s="377" t="s">
        <v>868</v>
      </c>
      <c r="B2" s="375"/>
      <c r="C2" s="375"/>
      <c r="D2" s="375"/>
      <c r="E2" s="375"/>
    </row>
    <row r="3" ht="18">
      <c r="A3" s="99"/>
    </row>
    <row r="4" ht="15">
      <c r="A4" s="3" t="s">
        <v>1</v>
      </c>
    </row>
    <row r="5" spans="1:5" ht="31.5" customHeight="1">
      <c r="A5" s="100" t="s">
        <v>155</v>
      </c>
      <c r="B5" s="101" t="s">
        <v>156</v>
      </c>
      <c r="C5" s="89" t="s">
        <v>36</v>
      </c>
      <c r="D5" s="89" t="s">
        <v>37</v>
      </c>
      <c r="E5" s="89" t="s">
        <v>38</v>
      </c>
    </row>
    <row r="6" spans="1:5" ht="15" customHeight="1">
      <c r="A6" s="102"/>
      <c r="B6" s="51"/>
      <c r="C6" s="51"/>
      <c r="D6" s="51"/>
      <c r="E6" s="51"/>
    </row>
    <row r="7" spans="1:5" ht="15" customHeight="1">
      <c r="A7" s="102"/>
      <c r="B7" s="51"/>
      <c r="C7" s="51"/>
      <c r="D7" s="51"/>
      <c r="E7" s="51"/>
    </row>
    <row r="8" spans="1:5" ht="15" customHeight="1">
      <c r="A8" s="102"/>
      <c r="B8" s="51"/>
      <c r="C8" s="51"/>
      <c r="D8" s="51"/>
      <c r="E8" s="51"/>
    </row>
    <row r="9" spans="1:5" ht="15" customHeight="1">
      <c r="A9" s="51"/>
      <c r="B9" s="51"/>
      <c r="C9" s="51"/>
      <c r="D9" s="51"/>
      <c r="E9" s="51"/>
    </row>
    <row r="10" spans="1:5" ht="29.25" customHeight="1">
      <c r="A10" s="103" t="s">
        <v>29</v>
      </c>
      <c r="B10" s="63" t="s">
        <v>428</v>
      </c>
      <c r="C10" s="51"/>
      <c r="D10" s="51"/>
      <c r="E10" s="51"/>
    </row>
    <row r="11" spans="1:5" ht="29.25" customHeight="1">
      <c r="A11" s="103"/>
      <c r="B11" s="51"/>
      <c r="C11" s="51"/>
      <c r="D11" s="51"/>
      <c r="E11" s="51"/>
    </row>
    <row r="12" spans="1:5" ht="15" customHeight="1">
      <c r="A12" s="103"/>
      <c r="B12" s="51"/>
      <c r="C12" s="51"/>
      <c r="D12" s="51"/>
      <c r="E12" s="51"/>
    </row>
    <row r="13" spans="1:5" ht="15" customHeight="1">
      <c r="A13" s="104"/>
      <c r="B13" s="51"/>
      <c r="C13" s="51"/>
      <c r="D13" s="51"/>
      <c r="E13" s="51"/>
    </row>
    <row r="14" spans="1:5" ht="15" customHeight="1">
      <c r="A14" s="104"/>
      <c r="B14" s="51"/>
      <c r="C14" s="51"/>
      <c r="D14" s="51"/>
      <c r="E14" s="51"/>
    </row>
    <row r="15" spans="1:5" ht="30.75" customHeight="1">
      <c r="A15" s="103" t="s">
        <v>30</v>
      </c>
      <c r="B15" s="48" t="s">
        <v>463</v>
      </c>
      <c r="C15" s="51"/>
      <c r="D15" s="51"/>
      <c r="E15" s="51"/>
    </row>
    <row r="16" spans="1:5" ht="15" customHeight="1">
      <c r="A16" s="94" t="s">
        <v>706</v>
      </c>
      <c r="B16" s="94" t="s">
        <v>383</v>
      </c>
      <c r="C16" s="51">
        <v>1447325</v>
      </c>
      <c r="D16" s="51"/>
      <c r="E16" s="51">
        <f>C16-D16</f>
        <v>1447325</v>
      </c>
    </row>
    <row r="17" spans="1:5" ht="15" customHeight="1">
      <c r="A17" s="94" t="s">
        <v>654</v>
      </c>
      <c r="B17" s="105" t="s">
        <v>390</v>
      </c>
      <c r="C17" s="51">
        <v>1995577</v>
      </c>
      <c r="D17" s="51"/>
      <c r="E17" s="51">
        <f>C17-D17</f>
        <v>1995577</v>
      </c>
    </row>
    <row r="18" spans="1:5" ht="15" customHeight="1">
      <c r="A18" s="94" t="s">
        <v>652</v>
      </c>
      <c r="B18" s="105" t="s">
        <v>384</v>
      </c>
      <c r="C18" s="51">
        <v>3617350</v>
      </c>
      <c r="D18" s="51"/>
      <c r="E18" s="51">
        <f>C18-D18</f>
        <v>3617350</v>
      </c>
    </row>
    <row r="19" spans="1:5" ht="15" customHeight="1">
      <c r="A19" s="104"/>
      <c r="B19" s="51"/>
      <c r="C19" s="51"/>
      <c r="D19" s="51"/>
      <c r="E19" s="51"/>
    </row>
    <row r="20" spans="1:5" ht="27.75" customHeight="1">
      <c r="A20" s="103" t="s">
        <v>31</v>
      </c>
      <c r="B20" s="52" t="s">
        <v>34</v>
      </c>
      <c r="C20" s="51"/>
      <c r="D20" s="51"/>
      <c r="E20" s="51"/>
    </row>
    <row r="21" spans="1:5" ht="15" customHeight="1">
      <c r="A21" s="103"/>
      <c r="B21" s="51" t="s">
        <v>416</v>
      </c>
      <c r="C21" s="51"/>
      <c r="D21" s="51"/>
      <c r="E21" s="51"/>
    </row>
    <row r="22" spans="1:5" ht="15" customHeight="1">
      <c r="A22" s="103"/>
      <c r="B22" s="51" t="s">
        <v>455</v>
      </c>
      <c r="C22" s="51"/>
      <c r="D22" s="51"/>
      <c r="E22" s="51"/>
    </row>
    <row r="23" spans="1:5" ht="15" customHeight="1">
      <c r="A23" s="104"/>
      <c r="B23" s="51"/>
      <c r="C23" s="51"/>
      <c r="D23" s="51"/>
      <c r="E23" s="51"/>
    </row>
    <row r="24" spans="1:5" ht="15" customHeight="1">
      <c r="A24" s="104"/>
      <c r="B24" s="51"/>
      <c r="C24" s="51"/>
      <c r="D24" s="51"/>
      <c r="E24" s="51"/>
    </row>
    <row r="25" spans="1:5" ht="31.5" customHeight="1">
      <c r="A25" s="103" t="s">
        <v>32</v>
      </c>
      <c r="B25" s="52" t="s">
        <v>35</v>
      </c>
      <c r="C25" s="51"/>
      <c r="D25" s="51"/>
      <c r="E25" s="51"/>
    </row>
    <row r="26" spans="1:5" ht="15" customHeight="1">
      <c r="A26" s="103"/>
      <c r="B26" s="51"/>
      <c r="C26" s="51"/>
      <c r="D26" s="51"/>
      <c r="E26" s="51"/>
    </row>
    <row r="27" spans="1:5" ht="15" customHeight="1">
      <c r="A27" s="103"/>
      <c r="B27" s="51"/>
      <c r="C27" s="51"/>
      <c r="D27" s="51"/>
      <c r="E27" s="51"/>
    </row>
    <row r="28" spans="1:5" ht="15" customHeight="1">
      <c r="A28" s="104"/>
      <c r="B28" s="51"/>
      <c r="C28" s="51"/>
      <c r="D28" s="51"/>
      <c r="E28" s="51"/>
    </row>
    <row r="29" spans="1:5" ht="15" customHeight="1">
      <c r="A29" s="104"/>
      <c r="B29" s="51"/>
      <c r="C29" s="51"/>
      <c r="D29" s="51"/>
      <c r="E29" s="51"/>
    </row>
    <row r="30" spans="1:5" ht="15" customHeight="1">
      <c r="A30" s="103" t="s">
        <v>33</v>
      </c>
      <c r="B30" s="52"/>
      <c r="C30" s="51"/>
      <c r="D30" s="51"/>
      <c r="E30" s="51"/>
    </row>
    <row r="31" ht="15" customHeight="1"/>
    <row r="32" ht="15" customHeight="1"/>
    <row r="33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&amp;C11. melléklet az 7/2017. (V.31.) ökormányzati rendelethez</oddHeader>
    <oddFooter>&amp;C- 12 -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2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74" t="s">
        <v>852</v>
      </c>
      <c r="B1" s="382"/>
      <c r="C1" s="382"/>
      <c r="D1" s="382"/>
      <c r="E1" s="382"/>
      <c r="F1" s="382"/>
      <c r="G1" s="382"/>
      <c r="H1" s="382"/>
    </row>
    <row r="2" spans="1:8" ht="82.5" customHeight="1">
      <c r="A2" s="377" t="s">
        <v>875</v>
      </c>
      <c r="B2" s="393"/>
      <c r="C2" s="393"/>
      <c r="D2" s="393"/>
      <c r="E2" s="393"/>
      <c r="F2" s="393"/>
      <c r="G2" s="393"/>
      <c r="H2" s="393"/>
    </row>
    <row r="3" spans="1:8" ht="20.25" customHeight="1">
      <c r="A3" s="85"/>
      <c r="B3" s="86"/>
      <c r="C3" s="86"/>
      <c r="D3" s="86"/>
      <c r="E3" s="86"/>
      <c r="F3" s="86"/>
      <c r="G3" s="86"/>
      <c r="H3" s="86"/>
    </row>
    <row r="4" ht="15">
      <c r="A4" s="3" t="s">
        <v>1</v>
      </c>
    </row>
    <row r="5" spans="1:9" ht="86.25" customHeight="1">
      <c r="A5" s="1" t="s">
        <v>155</v>
      </c>
      <c r="B5" s="2" t="s">
        <v>156</v>
      </c>
      <c r="C5" s="78" t="s">
        <v>838</v>
      </c>
      <c r="D5" s="78" t="s">
        <v>839</v>
      </c>
      <c r="E5" s="78" t="s">
        <v>844</v>
      </c>
      <c r="F5" s="144"/>
      <c r="G5" s="145"/>
      <c r="H5" s="145"/>
      <c r="I5" s="145"/>
    </row>
    <row r="6" spans="1:9" ht="15">
      <c r="A6" s="28" t="s">
        <v>671</v>
      </c>
      <c r="B6" s="4" t="s">
        <v>467</v>
      </c>
      <c r="C6" s="51"/>
      <c r="D6" s="51"/>
      <c r="E6" s="83"/>
      <c r="F6" s="146"/>
      <c r="G6" s="147"/>
      <c r="H6" s="147"/>
      <c r="I6" s="147"/>
    </row>
    <row r="7" spans="1:9" ht="15">
      <c r="A7" s="67" t="s">
        <v>305</v>
      </c>
      <c r="B7" s="67" t="s">
        <v>467</v>
      </c>
      <c r="C7" s="51"/>
      <c r="D7" s="51"/>
      <c r="E7" s="51"/>
      <c r="F7" s="146"/>
      <c r="G7" s="147"/>
      <c r="H7" s="147"/>
      <c r="I7" s="147"/>
    </row>
    <row r="8" spans="1:9" ht="30">
      <c r="A8" s="15" t="s">
        <v>468</v>
      </c>
      <c r="B8" s="4" t="s">
        <v>469</v>
      </c>
      <c r="C8" s="51"/>
      <c r="D8" s="51"/>
      <c r="E8" s="51"/>
      <c r="F8" s="146"/>
      <c r="G8" s="147"/>
      <c r="H8" s="147"/>
      <c r="I8" s="147"/>
    </row>
    <row r="9" spans="1:9" ht="15">
      <c r="A9" s="28" t="s">
        <v>738</v>
      </c>
      <c r="B9" s="4" t="s">
        <v>470</v>
      </c>
      <c r="C9" s="51"/>
      <c r="D9" s="51"/>
      <c r="E9" s="51"/>
      <c r="F9" s="146"/>
      <c r="G9" s="147"/>
      <c r="H9" s="147"/>
      <c r="I9" s="147"/>
    </row>
    <row r="10" spans="1:9" ht="15">
      <c r="A10" s="67" t="s">
        <v>305</v>
      </c>
      <c r="B10" s="67" t="s">
        <v>470</v>
      </c>
      <c r="C10" s="51"/>
      <c r="D10" s="51"/>
      <c r="E10" s="51"/>
      <c r="F10" s="146"/>
      <c r="G10" s="147"/>
      <c r="H10" s="147"/>
      <c r="I10" s="147"/>
    </row>
    <row r="11" spans="1:9" ht="15">
      <c r="A11" s="14" t="s">
        <v>691</v>
      </c>
      <c r="B11" s="8" t="s">
        <v>471</v>
      </c>
      <c r="C11" s="51"/>
      <c r="D11" s="51"/>
      <c r="E11" s="51"/>
      <c r="F11" s="146"/>
      <c r="G11" s="147"/>
      <c r="H11" s="147"/>
      <c r="I11" s="147"/>
    </row>
    <row r="12" spans="1:9" ht="15">
      <c r="A12" s="15" t="s">
        <v>739</v>
      </c>
      <c r="B12" s="4" t="s">
        <v>472</v>
      </c>
      <c r="C12" s="51"/>
      <c r="D12" s="51"/>
      <c r="E12" s="51"/>
      <c r="F12" s="146"/>
      <c r="G12" s="147"/>
      <c r="H12" s="147"/>
      <c r="I12" s="147"/>
    </row>
    <row r="13" spans="1:9" ht="15">
      <c r="A13" s="67" t="s">
        <v>313</v>
      </c>
      <c r="B13" s="67" t="s">
        <v>472</v>
      </c>
      <c r="C13" s="51"/>
      <c r="D13" s="51"/>
      <c r="E13" s="51"/>
      <c r="F13" s="146"/>
      <c r="G13" s="147"/>
      <c r="H13" s="147"/>
      <c r="I13" s="147"/>
    </row>
    <row r="14" spans="1:9" ht="15">
      <c r="A14" s="28" t="s">
        <v>473</v>
      </c>
      <c r="B14" s="4" t="s">
        <v>474</v>
      </c>
      <c r="C14" s="51"/>
      <c r="D14" s="51"/>
      <c r="E14" s="51"/>
      <c r="F14" s="146"/>
      <c r="G14" s="147"/>
      <c r="H14" s="147"/>
      <c r="I14" s="147"/>
    </row>
    <row r="15" spans="1:9" ht="15">
      <c r="A15" s="16" t="s">
        <v>740</v>
      </c>
      <c r="B15" s="4" t="s">
        <v>475</v>
      </c>
      <c r="C15" s="36"/>
      <c r="D15" s="36"/>
      <c r="E15" s="36"/>
      <c r="F15" s="148"/>
      <c r="G15" s="32"/>
      <c r="H15" s="32"/>
      <c r="I15" s="32"/>
    </row>
    <row r="16" spans="1:9" ht="15">
      <c r="A16" s="67" t="s">
        <v>314</v>
      </c>
      <c r="B16" s="67" t="s">
        <v>475</v>
      </c>
      <c r="C16" s="36"/>
      <c r="D16" s="36"/>
      <c r="E16" s="36"/>
      <c r="F16" s="148"/>
      <c r="G16" s="32"/>
      <c r="H16" s="32"/>
      <c r="I16" s="32"/>
    </row>
    <row r="17" spans="1:9" ht="15">
      <c r="A17" s="28" t="s">
        <v>476</v>
      </c>
      <c r="B17" s="4" t="s">
        <v>477</v>
      </c>
      <c r="C17" s="36"/>
      <c r="D17" s="36"/>
      <c r="E17" s="36"/>
      <c r="F17" s="148"/>
      <c r="G17" s="32"/>
      <c r="H17" s="32"/>
      <c r="I17" s="32"/>
    </row>
    <row r="18" spans="1:9" ht="15">
      <c r="A18" s="29" t="s">
        <v>692</v>
      </c>
      <c r="B18" s="8" t="s">
        <v>478</v>
      </c>
      <c r="C18" s="36"/>
      <c r="D18" s="36"/>
      <c r="E18" s="36"/>
      <c r="F18" s="148"/>
      <c r="G18" s="32"/>
      <c r="H18" s="32"/>
      <c r="I18" s="32"/>
    </row>
    <row r="19" spans="1:9" ht="15">
      <c r="A19" s="15" t="s">
        <v>493</v>
      </c>
      <c r="B19" s="4" t="s">
        <v>494</v>
      </c>
      <c r="C19" s="36"/>
      <c r="D19" s="36"/>
      <c r="E19" s="36"/>
      <c r="F19" s="148"/>
      <c r="G19" s="32"/>
      <c r="H19" s="32"/>
      <c r="I19" s="32"/>
    </row>
    <row r="20" spans="1:9" ht="15">
      <c r="A20" s="16" t="s">
        <v>495</v>
      </c>
      <c r="B20" s="4" t="s">
        <v>496</v>
      </c>
      <c r="C20" s="36"/>
      <c r="D20" s="36"/>
      <c r="E20" s="36"/>
      <c r="F20" s="148"/>
      <c r="G20" s="32"/>
      <c r="H20" s="32"/>
      <c r="I20" s="32"/>
    </row>
    <row r="21" spans="1:9" ht="15">
      <c r="A21" s="28" t="s">
        <v>497</v>
      </c>
      <c r="B21" s="4" t="s">
        <v>498</v>
      </c>
      <c r="C21" s="36"/>
      <c r="D21" s="36"/>
      <c r="E21" s="36"/>
      <c r="F21" s="148"/>
      <c r="G21" s="32"/>
      <c r="H21" s="32"/>
      <c r="I21" s="32"/>
    </row>
    <row r="22" spans="1:9" ht="15">
      <c r="A22" s="28" t="s">
        <v>676</v>
      </c>
      <c r="B22" s="4" t="s">
        <v>499</v>
      </c>
      <c r="C22" s="36"/>
      <c r="D22" s="36"/>
      <c r="E22" s="36"/>
      <c r="F22" s="148"/>
      <c r="G22" s="32"/>
      <c r="H22" s="32"/>
      <c r="I22" s="32"/>
    </row>
    <row r="23" spans="1:9" ht="15">
      <c r="A23" s="67" t="s">
        <v>339</v>
      </c>
      <c r="B23" s="67" t="s">
        <v>499</v>
      </c>
      <c r="C23" s="36"/>
      <c r="D23" s="36"/>
      <c r="E23" s="36"/>
      <c r="F23" s="148"/>
      <c r="G23" s="32"/>
      <c r="H23" s="32"/>
      <c r="I23" s="32"/>
    </row>
    <row r="24" spans="1:9" ht="15">
      <c r="A24" s="67" t="s">
        <v>340</v>
      </c>
      <c r="B24" s="67" t="s">
        <v>499</v>
      </c>
      <c r="C24" s="36"/>
      <c r="D24" s="36"/>
      <c r="E24" s="36"/>
      <c r="F24" s="148"/>
      <c r="G24" s="32"/>
      <c r="H24" s="32"/>
      <c r="I24" s="32"/>
    </row>
    <row r="25" spans="1:9" ht="15">
      <c r="A25" s="75" t="s">
        <v>341</v>
      </c>
      <c r="B25" s="75" t="s">
        <v>499</v>
      </c>
      <c r="C25" s="36"/>
      <c r="D25" s="36"/>
      <c r="E25" s="36"/>
      <c r="F25" s="148"/>
      <c r="G25" s="32"/>
      <c r="H25" s="32"/>
      <c r="I25" s="32"/>
    </row>
    <row r="26" spans="1:9" ht="15">
      <c r="A26" s="76" t="s">
        <v>695</v>
      </c>
      <c r="B26" s="48" t="s">
        <v>500</v>
      </c>
      <c r="C26" s="36"/>
      <c r="D26" s="36"/>
      <c r="E26" s="36"/>
      <c r="F26" s="148"/>
      <c r="G26" s="32"/>
      <c r="H26" s="32"/>
      <c r="I26" s="32"/>
    </row>
    <row r="27" spans="1:2" ht="15">
      <c r="A27" s="130"/>
      <c r="B27" s="131"/>
    </row>
    <row r="28" spans="1:8" ht="47.25" customHeight="1">
      <c r="A28" s="1" t="s">
        <v>155</v>
      </c>
      <c r="B28" s="2" t="s">
        <v>156</v>
      </c>
      <c r="C28" s="78" t="s">
        <v>845</v>
      </c>
      <c r="D28" s="78" t="s">
        <v>846</v>
      </c>
      <c r="E28" s="78" t="s">
        <v>93</v>
      </c>
      <c r="F28" s="78" t="s">
        <v>116</v>
      </c>
      <c r="G28" s="32"/>
      <c r="H28" s="32"/>
    </row>
    <row r="29" spans="1:8" ht="26.25">
      <c r="A29" s="155" t="s">
        <v>92</v>
      </c>
      <c r="B29" s="48"/>
      <c r="C29" s="36"/>
      <c r="D29" s="36"/>
      <c r="E29" s="36"/>
      <c r="F29" s="36"/>
      <c r="G29" s="32"/>
      <c r="H29" s="32"/>
    </row>
    <row r="30" spans="1:8" ht="15.75">
      <c r="A30" s="156" t="s">
        <v>118</v>
      </c>
      <c r="B30" s="48" t="s">
        <v>413</v>
      </c>
      <c r="C30" s="36">
        <v>5137000</v>
      </c>
      <c r="D30" s="36">
        <v>5137000</v>
      </c>
      <c r="E30" s="36">
        <v>5137000</v>
      </c>
      <c r="F30" s="36">
        <v>5137000</v>
      </c>
      <c r="G30" s="32"/>
      <c r="H30" s="32"/>
    </row>
    <row r="31" spans="1:8" ht="45">
      <c r="A31" s="156" t="s">
        <v>87</v>
      </c>
      <c r="B31" s="48" t="s">
        <v>455</v>
      </c>
      <c r="C31" s="36">
        <v>1413000</v>
      </c>
      <c r="D31" s="36">
        <v>3413000</v>
      </c>
      <c r="E31" s="36">
        <v>1333000</v>
      </c>
      <c r="F31" s="36">
        <v>1333000</v>
      </c>
      <c r="G31" s="32"/>
      <c r="H31" s="32"/>
    </row>
    <row r="32" spans="1:8" ht="15.75">
      <c r="A32" s="156" t="s">
        <v>88</v>
      </c>
      <c r="B32" s="48"/>
      <c r="C32" s="36"/>
      <c r="D32" s="36"/>
      <c r="E32" s="36"/>
      <c r="F32" s="36"/>
      <c r="G32" s="32"/>
      <c r="H32" s="32"/>
    </row>
    <row r="33" spans="1:8" ht="30.75" customHeight="1">
      <c r="A33" s="156" t="s">
        <v>89</v>
      </c>
      <c r="B33" s="48" t="s">
        <v>455</v>
      </c>
      <c r="C33" s="36">
        <v>0</v>
      </c>
      <c r="D33" s="36"/>
      <c r="E33" s="36"/>
      <c r="F33" s="36"/>
      <c r="G33" s="32"/>
      <c r="H33" s="32"/>
    </row>
    <row r="34" spans="1:8" ht="15.75">
      <c r="A34" s="156" t="s">
        <v>119</v>
      </c>
      <c r="B34" s="48"/>
      <c r="C34" s="36">
        <v>30000</v>
      </c>
      <c r="D34" s="36">
        <v>30000</v>
      </c>
      <c r="E34" s="36">
        <v>30000</v>
      </c>
      <c r="F34" s="36">
        <v>30000</v>
      </c>
      <c r="G34" s="32"/>
      <c r="H34" s="32"/>
    </row>
    <row r="35" spans="1:8" ht="21" customHeight="1">
      <c r="A35" s="156" t="s">
        <v>117</v>
      </c>
      <c r="B35" s="48"/>
      <c r="C35" s="36"/>
      <c r="D35" s="36"/>
      <c r="E35" s="36"/>
      <c r="F35" s="36"/>
      <c r="G35" s="32"/>
      <c r="H35" s="32"/>
    </row>
    <row r="36" spans="1:8" ht="15">
      <c r="A36" s="29" t="s">
        <v>60</v>
      </c>
      <c r="B36" s="48"/>
      <c r="C36" s="36">
        <f>SUM(C30:C35)</f>
        <v>6580000</v>
      </c>
      <c r="D36" s="36">
        <f>SUM(D30:D35)</f>
        <v>8580000</v>
      </c>
      <c r="E36" s="36">
        <f>SUM(E30:E35)</f>
        <v>6500000</v>
      </c>
      <c r="F36" s="36">
        <f>SUM(F30:F35)</f>
        <v>6500000</v>
      </c>
      <c r="G36" s="32"/>
      <c r="H36" s="32"/>
    </row>
    <row r="37" spans="1:2" ht="15">
      <c r="A37" s="130"/>
      <c r="B37" s="131"/>
    </row>
    <row r="38" spans="1:2" ht="15">
      <c r="A38" s="130"/>
      <c r="B38" s="131"/>
    </row>
    <row r="39" spans="1:5" ht="15">
      <c r="A39" s="395" t="s">
        <v>115</v>
      </c>
      <c r="B39" s="395"/>
      <c r="C39" s="395"/>
      <c r="D39" s="395"/>
      <c r="E39" s="395"/>
    </row>
    <row r="40" spans="1:5" ht="15">
      <c r="A40" s="395"/>
      <c r="B40" s="395"/>
      <c r="C40" s="395"/>
      <c r="D40" s="395"/>
      <c r="E40" s="395"/>
    </row>
    <row r="41" spans="1:5" ht="27.75" customHeight="1">
      <c r="A41" s="395"/>
      <c r="B41" s="395"/>
      <c r="C41" s="395"/>
      <c r="D41" s="395"/>
      <c r="E41" s="395"/>
    </row>
    <row r="42" spans="1:2" ht="15">
      <c r="A42" s="130"/>
      <c r="B42" s="131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&amp;C15. melléklet az .../2016. (...) önkormányzati rendelethez</oddHeader>
    <oddFooter>&amp;C- 16 -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7"/>
  <sheetViews>
    <sheetView view="pageLayout" workbookViewId="0" topLeftCell="A1">
      <selection activeCell="D5" sqref="D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74" t="s">
        <v>852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46.5" customHeight="1">
      <c r="A2" s="396" t="s">
        <v>874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6.5" customHeight="1">
      <c r="A3" s="87"/>
      <c r="B3" s="88"/>
      <c r="C3" s="88"/>
      <c r="D3" s="88"/>
      <c r="E3" s="88"/>
      <c r="F3" s="88"/>
      <c r="G3" s="88"/>
      <c r="H3" s="88"/>
      <c r="I3" s="88"/>
      <c r="J3" s="88"/>
    </row>
    <row r="4" ht="15">
      <c r="A4" s="3" t="s">
        <v>1</v>
      </c>
    </row>
    <row r="5" spans="1:10" ht="61.5" customHeight="1">
      <c r="A5" s="1" t="s">
        <v>155</v>
      </c>
      <c r="B5" s="2" t="s">
        <v>156</v>
      </c>
      <c r="C5" s="78" t="s">
        <v>837</v>
      </c>
      <c r="D5" s="78" t="s">
        <v>840</v>
      </c>
      <c r="E5" s="78" t="s">
        <v>841</v>
      </c>
      <c r="F5" s="78" t="s">
        <v>842</v>
      </c>
      <c r="G5" s="78" t="s">
        <v>847</v>
      </c>
      <c r="H5" s="78" t="s">
        <v>838</v>
      </c>
      <c r="I5" s="78" t="s">
        <v>839</v>
      </c>
      <c r="J5" s="78" t="s">
        <v>843</v>
      </c>
    </row>
    <row r="6" spans="1:10" ht="25.5">
      <c r="A6" s="51"/>
      <c r="B6" s="51"/>
      <c r="C6" s="51"/>
      <c r="D6" s="51"/>
      <c r="E6" s="51"/>
      <c r="F6" s="84" t="s">
        <v>848</v>
      </c>
      <c r="G6" s="83"/>
      <c r="H6" s="51"/>
      <c r="I6" s="51"/>
      <c r="J6" s="51"/>
    </row>
    <row r="7" spans="1:10" ht="15.75">
      <c r="A7" s="215" t="s">
        <v>872</v>
      </c>
      <c r="B7" s="51"/>
      <c r="C7" s="188">
        <v>550000</v>
      </c>
      <c r="D7" s="188">
        <v>550000</v>
      </c>
      <c r="E7" s="51"/>
      <c r="F7" s="51"/>
      <c r="G7" s="51"/>
      <c r="H7" s="51"/>
      <c r="I7" s="51"/>
      <c r="J7" s="51"/>
    </row>
    <row r="8" spans="1:10" ht="15.75">
      <c r="A8" s="16" t="s">
        <v>268</v>
      </c>
      <c r="B8" s="5" t="s">
        <v>269</v>
      </c>
      <c r="C8" s="188">
        <v>550000</v>
      </c>
      <c r="D8" s="188">
        <v>550000</v>
      </c>
      <c r="E8" s="51"/>
      <c r="F8" s="51"/>
      <c r="G8" s="51"/>
      <c r="H8" s="51"/>
      <c r="I8" s="51"/>
      <c r="J8" s="51"/>
    </row>
    <row r="9" spans="1:10" ht="15.75">
      <c r="A9" s="16" t="s">
        <v>585</v>
      </c>
      <c r="B9" s="5" t="s">
        <v>270</v>
      </c>
      <c r="C9" s="188"/>
      <c r="D9" s="188"/>
      <c r="E9" s="51"/>
      <c r="F9" s="51"/>
      <c r="G9" s="51"/>
      <c r="H9" s="51"/>
      <c r="I9" s="51"/>
      <c r="J9" s="51"/>
    </row>
    <row r="10" spans="1:10" ht="15.75">
      <c r="A10" s="4" t="s">
        <v>272</v>
      </c>
      <c r="B10" s="5" t="s">
        <v>273</v>
      </c>
      <c r="C10" s="188"/>
      <c r="D10" s="188"/>
      <c r="E10" s="51"/>
      <c r="F10" s="51"/>
      <c r="G10" s="51"/>
      <c r="H10" s="51"/>
      <c r="I10" s="51"/>
      <c r="J10" s="51"/>
    </row>
    <row r="11" spans="1:10" ht="15.75">
      <c r="A11" s="16" t="s">
        <v>274</v>
      </c>
      <c r="B11" s="5" t="s">
        <v>275</v>
      </c>
      <c r="C11" s="188"/>
      <c r="D11" s="188"/>
      <c r="E11" s="51"/>
      <c r="F11" s="51"/>
      <c r="G11" s="51"/>
      <c r="H11" s="51"/>
      <c r="I11" s="51"/>
      <c r="J11" s="51"/>
    </row>
    <row r="12" spans="1:10" ht="15.75">
      <c r="A12" s="16" t="s">
        <v>276</v>
      </c>
      <c r="B12" s="5" t="s">
        <v>277</v>
      </c>
      <c r="C12" s="188"/>
      <c r="D12" s="188"/>
      <c r="E12" s="51"/>
      <c r="F12" s="51"/>
      <c r="G12" s="51"/>
      <c r="H12" s="51"/>
      <c r="I12" s="51"/>
      <c r="J12" s="51"/>
    </row>
    <row r="13" spans="1:10" ht="15.75">
      <c r="A13" s="4" t="s">
        <v>278</v>
      </c>
      <c r="B13" s="5" t="s">
        <v>279</v>
      </c>
      <c r="C13" s="188"/>
      <c r="D13" s="188"/>
      <c r="E13" s="51"/>
      <c r="F13" s="51"/>
      <c r="G13" s="51"/>
      <c r="H13" s="51"/>
      <c r="I13" s="51"/>
      <c r="J13" s="51"/>
    </row>
    <row r="14" spans="1:10" ht="15.75">
      <c r="A14" s="4" t="s">
        <v>280</v>
      </c>
      <c r="B14" s="5" t="s">
        <v>281</v>
      </c>
      <c r="C14" s="188">
        <v>149000</v>
      </c>
      <c r="D14" s="188">
        <v>149000</v>
      </c>
      <c r="E14" s="51"/>
      <c r="F14" s="51"/>
      <c r="G14" s="51"/>
      <c r="H14" s="51"/>
      <c r="I14" s="51"/>
      <c r="J14" s="51"/>
    </row>
    <row r="15" spans="1:10" ht="15.75">
      <c r="A15" s="25" t="s">
        <v>586</v>
      </c>
      <c r="B15" s="11" t="s">
        <v>282</v>
      </c>
      <c r="C15" s="188">
        <v>699000</v>
      </c>
      <c r="D15" s="188">
        <v>699000</v>
      </c>
      <c r="E15" s="51"/>
      <c r="F15" s="51"/>
      <c r="G15" s="51"/>
      <c r="H15" s="51"/>
      <c r="I15" s="51"/>
      <c r="J15" s="51"/>
    </row>
    <row r="16" spans="1:10" s="216" customFormat="1" ht="15">
      <c r="A16" s="16" t="s">
        <v>873</v>
      </c>
      <c r="B16" s="9"/>
      <c r="C16" s="188">
        <v>200000</v>
      </c>
      <c r="D16" s="188">
        <v>200000</v>
      </c>
      <c r="E16" s="215"/>
      <c r="F16" s="215"/>
      <c r="G16" s="215"/>
      <c r="H16" s="215"/>
      <c r="I16" s="215"/>
      <c r="J16" s="215"/>
    </row>
    <row r="17" spans="1:10" ht="15.75">
      <c r="A17" s="16" t="s">
        <v>283</v>
      </c>
      <c r="B17" s="5" t="s">
        <v>284</v>
      </c>
      <c r="C17" s="188"/>
      <c r="D17" s="188"/>
      <c r="E17" s="51"/>
      <c r="F17" s="51"/>
      <c r="G17" s="51"/>
      <c r="H17" s="51"/>
      <c r="I17" s="51"/>
      <c r="J17" s="51"/>
    </row>
    <row r="18" spans="1:10" ht="15.75">
      <c r="A18" s="16" t="s">
        <v>285</v>
      </c>
      <c r="B18" s="5" t="s">
        <v>286</v>
      </c>
      <c r="C18" s="188"/>
      <c r="D18" s="188"/>
      <c r="E18" s="51"/>
      <c r="F18" s="51"/>
      <c r="G18" s="51"/>
      <c r="H18" s="51"/>
      <c r="I18" s="51"/>
      <c r="J18" s="51"/>
    </row>
    <row r="19" spans="1:10" ht="15.75">
      <c r="A19" s="16" t="s">
        <v>287</v>
      </c>
      <c r="B19" s="5" t="s">
        <v>288</v>
      </c>
      <c r="C19" s="188"/>
      <c r="D19" s="188"/>
      <c r="E19" s="51"/>
      <c r="F19" s="51"/>
      <c r="G19" s="51"/>
      <c r="H19" s="51"/>
      <c r="I19" s="51"/>
      <c r="J19" s="51"/>
    </row>
    <row r="20" spans="1:10" ht="15.75">
      <c r="A20" s="16" t="s">
        <v>289</v>
      </c>
      <c r="B20" s="5" t="s">
        <v>290</v>
      </c>
      <c r="C20" s="188">
        <v>54000</v>
      </c>
      <c r="D20" s="188">
        <v>54000</v>
      </c>
      <c r="E20" s="51"/>
      <c r="F20" s="51"/>
      <c r="G20" s="51"/>
      <c r="H20" s="51"/>
      <c r="I20" s="51"/>
      <c r="J20" s="51"/>
    </row>
    <row r="21" spans="1:10" ht="15.75">
      <c r="A21" s="25" t="s">
        <v>587</v>
      </c>
      <c r="B21" s="11" t="s">
        <v>291</v>
      </c>
      <c r="C21" s="188">
        <v>254000</v>
      </c>
      <c r="D21" s="188">
        <v>254000</v>
      </c>
      <c r="E21" s="51"/>
      <c r="F21" s="51"/>
      <c r="G21" s="51"/>
      <c r="H21" s="51"/>
      <c r="I21" s="51"/>
      <c r="J21" s="51"/>
    </row>
    <row r="22" spans="1:10" ht="78.75">
      <c r="A22" s="143" t="s">
        <v>113</v>
      </c>
      <c r="B22" s="36"/>
      <c r="C22" s="217"/>
      <c r="D22" s="217"/>
      <c r="E22" s="36"/>
      <c r="F22" s="36"/>
      <c r="G22" s="36"/>
      <c r="H22" s="36"/>
      <c r="I22" s="36"/>
      <c r="J22" s="36"/>
    </row>
    <row r="23" spans="1:10" ht="15.75">
      <c r="A23" s="78" t="s">
        <v>114</v>
      </c>
      <c r="B23" s="36"/>
      <c r="C23" s="217"/>
      <c r="D23" s="217"/>
      <c r="E23" s="36"/>
      <c r="F23" s="36"/>
      <c r="G23" s="36"/>
      <c r="H23" s="36"/>
      <c r="I23" s="36"/>
      <c r="J23" s="36"/>
    </row>
    <row r="24" spans="1:10" ht="15.75">
      <c r="A24" s="78" t="s">
        <v>114</v>
      </c>
      <c r="B24" s="36"/>
      <c r="C24" s="217"/>
      <c r="D24" s="217"/>
      <c r="E24" s="36"/>
      <c r="F24" s="36"/>
      <c r="G24" s="36"/>
      <c r="H24" s="36"/>
      <c r="I24" s="36"/>
      <c r="J24" s="36"/>
    </row>
    <row r="25" spans="1:10" ht="15.75">
      <c r="A25" s="78" t="s">
        <v>114</v>
      </c>
      <c r="B25" s="36"/>
      <c r="C25" s="217"/>
      <c r="D25" s="217"/>
      <c r="E25" s="36"/>
      <c r="F25" s="36"/>
      <c r="G25" s="36"/>
      <c r="H25" s="36"/>
      <c r="I25" s="36"/>
      <c r="J25" s="36"/>
    </row>
    <row r="26" spans="1:10" ht="15">
      <c r="A26" s="32"/>
      <c r="B26" s="32"/>
      <c r="C26" s="218"/>
      <c r="D26" s="218"/>
      <c r="E26" s="32"/>
      <c r="F26" s="32"/>
      <c r="G26" s="32"/>
      <c r="H26" s="32"/>
      <c r="I26" s="32"/>
      <c r="J26" s="32"/>
    </row>
    <row r="27" spans="1:10" ht="15">
      <c r="A27" s="32"/>
      <c r="B27" s="32"/>
      <c r="C27" s="219"/>
      <c r="D27" s="219"/>
      <c r="E27" s="32"/>
      <c r="F27" s="32"/>
      <c r="G27" s="32"/>
      <c r="H27" s="32"/>
      <c r="I27" s="32"/>
      <c r="J27" s="32"/>
    </row>
    <row r="28" spans="1:4" ht="15">
      <c r="A28" s="139" t="s">
        <v>112</v>
      </c>
      <c r="C28" s="216"/>
      <c r="D28" s="216"/>
    </row>
    <row r="29" spans="1:4" ht="15">
      <c r="A29" s="142"/>
      <c r="C29" s="216"/>
      <c r="D29" s="216"/>
    </row>
    <row r="30" spans="1:4" ht="25.5">
      <c r="A30" s="140" t="s">
        <v>127</v>
      </c>
      <c r="C30" s="216"/>
      <c r="D30" s="216"/>
    </row>
    <row r="31" ht="51">
      <c r="A31" s="140" t="s">
        <v>107</v>
      </c>
    </row>
    <row r="32" ht="25.5">
      <c r="A32" s="140" t="s">
        <v>108</v>
      </c>
    </row>
    <row r="33" ht="25.5">
      <c r="A33" s="140" t="s">
        <v>109</v>
      </c>
    </row>
    <row r="34" ht="38.25">
      <c r="A34" s="140" t="s">
        <v>110</v>
      </c>
    </row>
    <row r="35" ht="25.5">
      <c r="A35" s="140" t="s">
        <v>111</v>
      </c>
    </row>
    <row r="36" ht="38.25">
      <c r="A36" s="140" t="s">
        <v>128</v>
      </c>
    </row>
    <row r="37" ht="51">
      <c r="A37" s="141" t="s">
        <v>129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&amp;C16. melléklet az .../2016. (...) önkormányzati rendelethez</oddHeader>
    <oddFooter>&amp;C- 17 -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view="pageLayout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74" t="s">
        <v>852</v>
      </c>
      <c r="B1" s="382"/>
      <c r="C1" s="382"/>
      <c r="D1" s="382"/>
      <c r="E1" s="382"/>
      <c r="F1" s="382"/>
      <c r="G1" s="382"/>
      <c r="H1" s="382"/>
      <c r="I1" s="382"/>
    </row>
    <row r="2" spans="1:9" ht="23.25" customHeight="1">
      <c r="A2" s="377" t="s">
        <v>878</v>
      </c>
      <c r="B2" s="375"/>
      <c r="C2" s="375"/>
      <c r="D2" s="375"/>
      <c r="E2" s="375"/>
      <c r="F2" s="375"/>
      <c r="G2" s="375"/>
      <c r="H2" s="375"/>
      <c r="I2" s="375"/>
    </row>
    <row r="4" ht="15">
      <c r="A4" s="3" t="s">
        <v>1</v>
      </c>
    </row>
    <row r="5" spans="1:9" ht="36.75">
      <c r="A5" s="118" t="s">
        <v>73</v>
      </c>
      <c r="B5" s="119" t="s">
        <v>74</v>
      </c>
      <c r="C5" s="119" t="s">
        <v>75</v>
      </c>
      <c r="D5" s="119" t="s">
        <v>123</v>
      </c>
      <c r="E5" s="119" t="s">
        <v>82</v>
      </c>
      <c r="F5" s="119" t="s">
        <v>83</v>
      </c>
      <c r="G5" s="119" t="s">
        <v>124</v>
      </c>
      <c r="H5" s="119" t="s">
        <v>125</v>
      </c>
      <c r="I5" s="126" t="s">
        <v>76</v>
      </c>
    </row>
    <row r="6" spans="1:9" ht="15">
      <c r="A6" s="122" t="s">
        <v>77</v>
      </c>
      <c r="B6" s="122"/>
      <c r="C6" s="123"/>
      <c r="D6" s="123"/>
      <c r="E6" s="123"/>
      <c r="F6" s="123"/>
      <c r="G6" s="123"/>
      <c r="H6" s="123"/>
      <c r="I6" s="123"/>
    </row>
    <row r="7" spans="1:9" ht="15">
      <c r="A7" s="122" t="s">
        <v>78</v>
      </c>
      <c r="B7" s="122"/>
      <c r="C7" s="123"/>
      <c r="D7" s="123"/>
      <c r="E7" s="123"/>
      <c r="F7" s="123"/>
      <c r="G7" s="123"/>
      <c r="H7" s="123"/>
      <c r="I7" s="123"/>
    </row>
    <row r="8" spans="1:9" ht="15.75">
      <c r="A8" s="120" t="s">
        <v>876</v>
      </c>
      <c r="B8" s="120" t="s">
        <v>95</v>
      </c>
      <c r="C8" s="121">
        <v>1950000</v>
      </c>
      <c r="D8" s="121">
        <v>550000</v>
      </c>
      <c r="E8" s="121">
        <v>0</v>
      </c>
      <c r="F8" s="121">
        <v>0</v>
      </c>
      <c r="G8" s="121">
        <v>0</v>
      </c>
      <c r="H8" s="121">
        <v>0</v>
      </c>
      <c r="I8" s="121">
        <f aca="true" t="shared" si="0" ref="I8:I13">SUM(C8:H8)</f>
        <v>2500000</v>
      </c>
    </row>
    <row r="9" spans="1:9" ht="15.75">
      <c r="A9" s="120" t="s">
        <v>850</v>
      </c>
      <c r="B9" s="120" t="s">
        <v>96</v>
      </c>
      <c r="C9" s="121">
        <v>526500</v>
      </c>
      <c r="D9" s="121">
        <v>149000</v>
      </c>
      <c r="E9" s="121">
        <v>0</v>
      </c>
      <c r="F9" s="121">
        <v>0</v>
      </c>
      <c r="G9" s="121">
        <v>0</v>
      </c>
      <c r="H9" s="121">
        <v>0</v>
      </c>
      <c r="I9" s="121">
        <f t="shared" si="0"/>
        <v>675500</v>
      </c>
    </row>
    <row r="10" spans="1:9" ht="15.75">
      <c r="A10" s="122" t="s">
        <v>79</v>
      </c>
      <c r="B10" s="122"/>
      <c r="C10" s="123">
        <f aca="true" t="shared" si="1" ref="C10:H10">SUM(C8:C9)</f>
        <v>2476500</v>
      </c>
      <c r="D10" s="123">
        <f t="shared" si="1"/>
        <v>699000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1">
        <f t="shared" si="0"/>
        <v>3175500</v>
      </c>
    </row>
    <row r="11" spans="1:9" ht="15.75">
      <c r="A11" s="120" t="s">
        <v>877</v>
      </c>
      <c r="B11" s="120" t="s">
        <v>95</v>
      </c>
      <c r="C11" s="121">
        <v>0</v>
      </c>
      <c r="D11" s="121">
        <v>200000</v>
      </c>
      <c r="E11" s="121">
        <v>0</v>
      </c>
      <c r="F11" s="121">
        <v>0</v>
      </c>
      <c r="G11" s="121">
        <v>0</v>
      </c>
      <c r="H11" s="121">
        <v>0</v>
      </c>
      <c r="I11" s="121">
        <f t="shared" si="0"/>
        <v>200000</v>
      </c>
    </row>
    <row r="12" spans="1:9" ht="15.75">
      <c r="A12" s="120" t="s">
        <v>851</v>
      </c>
      <c r="B12" s="120" t="s">
        <v>96</v>
      </c>
      <c r="C12" s="121">
        <v>0</v>
      </c>
      <c r="D12" s="121">
        <v>54000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54000</v>
      </c>
    </row>
    <row r="13" spans="1:9" ht="15.75">
      <c r="A13" s="122" t="s">
        <v>80</v>
      </c>
      <c r="B13" s="122"/>
      <c r="C13" s="123">
        <f aca="true" t="shared" si="2" ref="C13:H13">SUM(C11:C12)</f>
        <v>0</v>
      </c>
      <c r="D13" s="123">
        <f t="shared" si="2"/>
        <v>254000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1">
        <f t="shared" si="0"/>
        <v>254000</v>
      </c>
    </row>
    <row r="14" spans="1:9" ht="16.5">
      <c r="A14" s="124" t="s">
        <v>81</v>
      </c>
      <c r="B14" s="120"/>
      <c r="C14" s="125">
        <f>C13+C10</f>
        <v>2476500</v>
      </c>
      <c r="D14" s="125">
        <f>D13+D10</f>
        <v>953000</v>
      </c>
      <c r="E14" s="125"/>
      <c r="F14" s="125"/>
      <c r="G14" s="125"/>
      <c r="H14" s="125"/>
      <c r="I14" s="125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&amp;C17. melléklet az .../2016. (...) önkormányzati rendelethez</oddHeader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6"/>
  <sheetViews>
    <sheetView view="pageLayout" workbookViewId="0" topLeftCell="D1">
      <selection activeCell="A2" sqref="A2:N2"/>
    </sheetView>
  </sheetViews>
  <sheetFormatPr defaultColWidth="9.140625" defaultRowHeight="15"/>
  <cols>
    <col min="1" max="1" width="92.57421875" style="232" customWidth="1"/>
    <col min="2" max="2" width="9.140625" style="234" customWidth="1"/>
    <col min="3" max="3" width="13.00390625" style="234" customWidth="1"/>
    <col min="4" max="4" width="14.140625" style="234" customWidth="1"/>
    <col min="5" max="5" width="15.8515625" style="234" customWidth="1"/>
    <col min="6" max="6" width="14.00390625" style="234" customWidth="1"/>
    <col min="7" max="7" width="13.00390625" style="234" customWidth="1"/>
    <col min="8" max="8" width="14.140625" style="234" customWidth="1"/>
    <col min="9" max="10" width="15.8515625" style="234" customWidth="1"/>
    <col min="11" max="11" width="13.00390625" style="234" customWidth="1"/>
    <col min="12" max="12" width="14.140625" style="234" customWidth="1"/>
    <col min="13" max="13" width="15.8515625" style="234" customWidth="1"/>
    <col min="14" max="14" width="14.00390625" style="234" customWidth="1"/>
    <col min="15" max="16384" width="9.140625" style="232" customWidth="1"/>
  </cols>
  <sheetData>
    <row r="1" spans="1:14" ht="24" customHeight="1">
      <c r="A1" s="368" t="s">
        <v>965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2"/>
    </row>
    <row r="2" spans="1:16" ht="24" customHeight="1">
      <c r="A2" s="370" t="s">
        <v>855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3"/>
      <c r="P2" s="305"/>
    </row>
    <row r="3" ht="15.75">
      <c r="A3" s="306"/>
    </row>
    <row r="4" ht="15.75">
      <c r="A4" s="129" t="s">
        <v>1</v>
      </c>
    </row>
    <row r="5" spans="1:14" ht="47.25">
      <c r="A5" s="256" t="s">
        <v>155</v>
      </c>
      <c r="B5" s="307" t="s">
        <v>72</v>
      </c>
      <c r="C5" s="259" t="s">
        <v>968</v>
      </c>
      <c r="D5" s="259" t="s">
        <v>969</v>
      </c>
      <c r="E5" s="259" t="s">
        <v>970</v>
      </c>
      <c r="F5" s="308" t="s">
        <v>58</v>
      </c>
      <c r="G5" s="259" t="s">
        <v>971</v>
      </c>
      <c r="H5" s="259" t="s">
        <v>972</v>
      </c>
      <c r="I5" s="259" t="s">
        <v>973</v>
      </c>
      <c r="J5" s="308" t="s">
        <v>58</v>
      </c>
      <c r="K5" s="259" t="s">
        <v>974</v>
      </c>
      <c r="L5" s="259" t="s">
        <v>975</v>
      </c>
      <c r="M5" s="259" t="s">
        <v>976</v>
      </c>
      <c r="N5" s="308" t="s">
        <v>58</v>
      </c>
    </row>
    <row r="6" spans="1:14" ht="15" customHeight="1">
      <c r="A6" s="260" t="s">
        <v>346</v>
      </c>
      <c r="B6" s="309" t="s">
        <v>347</v>
      </c>
      <c r="C6" s="294">
        <v>12547919</v>
      </c>
      <c r="D6" s="294"/>
      <c r="E6" s="294"/>
      <c r="F6" s="294">
        <f>SUM(C6:E6)</f>
        <v>12547919</v>
      </c>
      <c r="G6" s="294">
        <v>13049312</v>
      </c>
      <c r="H6" s="294"/>
      <c r="I6" s="294"/>
      <c r="J6" s="294">
        <f>SUM(G6:I6)</f>
        <v>13049312</v>
      </c>
      <c r="K6" s="294">
        <v>13049312</v>
      </c>
      <c r="L6" s="294"/>
      <c r="M6" s="294"/>
      <c r="N6" s="294">
        <f>SUM(K6:M6)</f>
        <v>13049312</v>
      </c>
    </row>
    <row r="7" spans="1:14" ht="15" customHeight="1">
      <c r="A7" s="264" t="s">
        <v>348</v>
      </c>
      <c r="B7" s="309" t="s">
        <v>349</v>
      </c>
      <c r="C7" s="294"/>
      <c r="D7" s="294"/>
      <c r="E7" s="294"/>
      <c r="F7" s="294">
        <f aca="true" t="shared" si="0" ref="F7:F70">SUM(C7:E7)</f>
        <v>0</v>
      </c>
      <c r="G7" s="294"/>
      <c r="H7" s="294"/>
      <c r="I7" s="294"/>
      <c r="J7" s="294">
        <f aca="true" t="shared" si="1" ref="J7:J70">SUM(G7:I7)</f>
        <v>0</v>
      </c>
      <c r="K7" s="294"/>
      <c r="L7" s="294"/>
      <c r="M7" s="294"/>
      <c r="N7" s="294">
        <f aca="true" t="shared" si="2" ref="N7:N70">SUM(K7:M7)</f>
        <v>0</v>
      </c>
    </row>
    <row r="8" spans="1:14" ht="15" customHeight="1">
      <c r="A8" s="264" t="s">
        <v>350</v>
      </c>
      <c r="B8" s="309" t="s">
        <v>351</v>
      </c>
      <c r="C8" s="294">
        <v>12201630</v>
      </c>
      <c r="D8" s="294"/>
      <c r="E8" s="294"/>
      <c r="F8" s="294">
        <f t="shared" si="0"/>
        <v>12201630</v>
      </c>
      <c r="G8" s="294">
        <v>12194790</v>
      </c>
      <c r="H8" s="294"/>
      <c r="I8" s="294"/>
      <c r="J8" s="294">
        <f t="shared" si="1"/>
        <v>12194790</v>
      </c>
      <c r="K8" s="294">
        <v>12194790</v>
      </c>
      <c r="L8" s="294"/>
      <c r="M8" s="294"/>
      <c r="N8" s="294">
        <f t="shared" si="2"/>
        <v>12194790</v>
      </c>
    </row>
    <row r="9" spans="1:14" ht="15" customHeight="1">
      <c r="A9" s="264" t="s">
        <v>352</v>
      </c>
      <c r="B9" s="309" t="s">
        <v>353</v>
      </c>
      <c r="C9" s="294">
        <v>1200000</v>
      </c>
      <c r="D9" s="294"/>
      <c r="E9" s="294"/>
      <c r="F9" s="294">
        <f t="shared" si="0"/>
        <v>1200000</v>
      </c>
      <c r="G9" s="294">
        <v>1200000</v>
      </c>
      <c r="H9" s="294"/>
      <c r="I9" s="294"/>
      <c r="J9" s="294">
        <f t="shared" si="1"/>
        <v>1200000</v>
      </c>
      <c r="K9" s="294">
        <v>1200000</v>
      </c>
      <c r="L9" s="294"/>
      <c r="M9" s="294"/>
      <c r="N9" s="294">
        <f t="shared" si="2"/>
        <v>1200000</v>
      </c>
    </row>
    <row r="10" spans="1:14" ht="15" customHeight="1">
      <c r="A10" s="264" t="s">
        <v>932</v>
      </c>
      <c r="B10" s="309" t="s">
        <v>355</v>
      </c>
      <c r="C10" s="294">
        <v>5209543</v>
      </c>
      <c r="D10" s="294"/>
      <c r="E10" s="294"/>
      <c r="F10" s="294">
        <f t="shared" si="0"/>
        <v>5209543</v>
      </c>
      <c r="G10" s="294">
        <v>1805269</v>
      </c>
      <c r="H10" s="294"/>
      <c r="I10" s="294"/>
      <c r="J10" s="294">
        <f t="shared" si="1"/>
        <v>1805269</v>
      </c>
      <c r="K10" s="294">
        <v>1805269</v>
      </c>
      <c r="L10" s="294"/>
      <c r="M10" s="294"/>
      <c r="N10" s="294">
        <f t="shared" si="2"/>
        <v>1805269</v>
      </c>
    </row>
    <row r="11" spans="1:14" ht="15" customHeight="1">
      <c r="A11" s="264" t="s">
        <v>933</v>
      </c>
      <c r="B11" s="309" t="s">
        <v>357</v>
      </c>
      <c r="C11" s="294"/>
      <c r="D11" s="294"/>
      <c r="E11" s="294"/>
      <c r="F11" s="294">
        <f t="shared" si="0"/>
        <v>0</v>
      </c>
      <c r="G11" s="294">
        <v>251640</v>
      </c>
      <c r="H11" s="294"/>
      <c r="I11" s="294"/>
      <c r="J11" s="294">
        <f t="shared" si="1"/>
        <v>251640</v>
      </c>
      <c r="K11" s="294">
        <v>251640</v>
      </c>
      <c r="L11" s="294"/>
      <c r="M11" s="294"/>
      <c r="N11" s="294">
        <f t="shared" si="2"/>
        <v>251640</v>
      </c>
    </row>
    <row r="12" spans="1:14" ht="15" customHeight="1">
      <c r="A12" s="267" t="s">
        <v>680</v>
      </c>
      <c r="B12" s="310" t="s">
        <v>358</v>
      </c>
      <c r="C12" s="294">
        <f>SUM(C6:C11)</f>
        <v>31159092</v>
      </c>
      <c r="D12" s="294">
        <f>SUM(D6:D11)</f>
        <v>0</v>
      </c>
      <c r="E12" s="294">
        <f>SUM(E6:E11)</f>
        <v>0</v>
      </c>
      <c r="F12" s="294">
        <f t="shared" si="0"/>
        <v>31159092</v>
      </c>
      <c r="G12" s="294">
        <f>SUM(G6:G11)</f>
        <v>28501011</v>
      </c>
      <c r="H12" s="294">
        <f>SUM(H6:H11)</f>
        <v>0</v>
      </c>
      <c r="I12" s="294">
        <f>SUM(I6:I11)</f>
        <v>0</v>
      </c>
      <c r="J12" s="294">
        <f t="shared" si="1"/>
        <v>28501011</v>
      </c>
      <c r="K12" s="294">
        <f>SUM(K6:K11)</f>
        <v>28501011</v>
      </c>
      <c r="L12" s="294">
        <f>SUM(L6:L11)</f>
        <v>0</v>
      </c>
      <c r="M12" s="294">
        <f>SUM(M6:M11)</f>
        <v>0</v>
      </c>
      <c r="N12" s="294">
        <f t="shared" si="2"/>
        <v>28501011</v>
      </c>
    </row>
    <row r="13" spans="1:14" ht="15" customHeight="1">
      <c r="A13" s="264" t="s">
        <v>359</v>
      </c>
      <c r="B13" s="309" t="s">
        <v>360</v>
      </c>
      <c r="C13" s="294"/>
      <c r="D13" s="294"/>
      <c r="E13" s="294"/>
      <c r="F13" s="294">
        <f t="shared" si="0"/>
        <v>0</v>
      </c>
      <c r="G13" s="294"/>
      <c r="H13" s="294"/>
      <c r="I13" s="294"/>
      <c r="J13" s="294">
        <f t="shared" si="1"/>
        <v>0</v>
      </c>
      <c r="K13" s="294"/>
      <c r="L13" s="294"/>
      <c r="M13" s="294"/>
      <c r="N13" s="294">
        <f t="shared" si="2"/>
        <v>0</v>
      </c>
    </row>
    <row r="14" spans="1:14" ht="15.75">
      <c r="A14" s="264" t="s">
        <v>361</v>
      </c>
      <c r="B14" s="309" t="s">
        <v>362</v>
      </c>
      <c r="C14" s="294"/>
      <c r="D14" s="294"/>
      <c r="E14" s="294"/>
      <c r="F14" s="294">
        <f t="shared" si="0"/>
        <v>0</v>
      </c>
      <c r="G14" s="294"/>
      <c r="H14" s="294"/>
      <c r="I14" s="294"/>
      <c r="J14" s="294">
        <f t="shared" si="1"/>
        <v>0</v>
      </c>
      <c r="K14" s="294"/>
      <c r="L14" s="294"/>
      <c r="M14" s="294"/>
      <c r="N14" s="294">
        <f t="shared" si="2"/>
        <v>0</v>
      </c>
    </row>
    <row r="15" spans="1:14" ht="15" customHeight="1">
      <c r="A15" s="264" t="s">
        <v>641</v>
      </c>
      <c r="B15" s="309" t="s">
        <v>363</v>
      </c>
      <c r="C15" s="294"/>
      <c r="D15" s="294"/>
      <c r="E15" s="294"/>
      <c r="F15" s="294">
        <f t="shared" si="0"/>
        <v>0</v>
      </c>
      <c r="G15" s="294"/>
      <c r="H15" s="294"/>
      <c r="I15" s="294"/>
      <c r="J15" s="294">
        <f t="shared" si="1"/>
        <v>0</v>
      </c>
      <c r="K15" s="294"/>
      <c r="L15" s="294"/>
      <c r="M15" s="294"/>
      <c r="N15" s="294">
        <f t="shared" si="2"/>
        <v>0</v>
      </c>
    </row>
    <row r="16" spans="1:14" ht="15" customHeight="1">
      <c r="A16" s="264" t="s">
        <v>642</v>
      </c>
      <c r="B16" s="309" t="s">
        <v>364</v>
      </c>
      <c r="C16" s="294"/>
      <c r="D16" s="294"/>
      <c r="E16" s="294"/>
      <c r="F16" s="294">
        <f t="shared" si="0"/>
        <v>0</v>
      </c>
      <c r="G16" s="294"/>
      <c r="H16" s="294"/>
      <c r="I16" s="294"/>
      <c r="J16" s="294">
        <f t="shared" si="1"/>
        <v>0</v>
      </c>
      <c r="K16" s="294"/>
      <c r="L16" s="294"/>
      <c r="M16" s="294"/>
      <c r="N16" s="294">
        <f t="shared" si="2"/>
        <v>0</v>
      </c>
    </row>
    <row r="17" spans="1:14" ht="15" customHeight="1">
      <c r="A17" s="264" t="s">
        <v>643</v>
      </c>
      <c r="B17" s="309" t="s">
        <v>365</v>
      </c>
      <c r="C17" s="294"/>
      <c r="D17" s="294"/>
      <c r="E17" s="294"/>
      <c r="F17" s="294">
        <f t="shared" si="0"/>
        <v>0</v>
      </c>
      <c r="G17" s="294">
        <v>4386761</v>
      </c>
      <c r="H17" s="294"/>
      <c r="I17" s="294"/>
      <c r="J17" s="294">
        <f t="shared" si="1"/>
        <v>4386761</v>
      </c>
      <c r="K17" s="294">
        <v>4386761</v>
      </c>
      <c r="L17" s="294"/>
      <c r="M17" s="294"/>
      <c r="N17" s="294">
        <f t="shared" si="2"/>
        <v>4386761</v>
      </c>
    </row>
    <row r="18" spans="1:14" ht="15" customHeight="1">
      <c r="A18" s="267" t="s">
        <v>681</v>
      </c>
      <c r="B18" s="310" t="s">
        <v>366</v>
      </c>
      <c r="C18" s="294">
        <f>SUM(C12:C17)</f>
        <v>31159092</v>
      </c>
      <c r="D18" s="294">
        <f>SUM(D12:D17)</f>
        <v>0</v>
      </c>
      <c r="E18" s="294">
        <f>SUM(E12:E17)</f>
        <v>0</v>
      </c>
      <c r="F18" s="294">
        <f t="shared" si="0"/>
        <v>31159092</v>
      </c>
      <c r="G18" s="294">
        <f>SUM(G12:G17)</f>
        <v>32887772</v>
      </c>
      <c r="H18" s="294">
        <f>SUM(H12:H17)</f>
        <v>0</v>
      </c>
      <c r="I18" s="294">
        <f>SUM(I12:I17)</f>
        <v>0</v>
      </c>
      <c r="J18" s="294">
        <f t="shared" si="1"/>
        <v>32887772</v>
      </c>
      <c r="K18" s="294">
        <f>SUM(K12:K17)</f>
        <v>32887772</v>
      </c>
      <c r="L18" s="294">
        <f>SUM(L12:L17)</f>
        <v>0</v>
      </c>
      <c r="M18" s="294">
        <f>SUM(M12:M17)</f>
        <v>0</v>
      </c>
      <c r="N18" s="294">
        <f t="shared" si="2"/>
        <v>32887772</v>
      </c>
    </row>
    <row r="19" spans="1:14" ht="15" customHeight="1">
      <c r="A19" s="264" t="s">
        <v>647</v>
      </c>
      <c r="B19" s="309" t="s">
        <v>375</v>
      </c>
      <c r="C19" s="294"/>
      <c r="D19" s="294"/>
      <c r="E19" s="294"/>
      <c r="F19" s="294">
        <f t="shared" si="0"/>
        <v>0</v>
      </c>
      <c r="G19" s="294"/>
      <c r="H19" s="294"/>
      <c r="I19" s="294"/>
      <c r="J19" s="294">
        <f t="shared" si="1"/>
        <v>0</v>
      </c>
      <c r="K19" s="294"/>
      <c r="L19" s="294"/>
      <c r="M19" s="294"/>
      <c r="N19" s="294">
        <f t="shared" si="2"/>
        <v>0</v>
      </c>
    </row>
    <row r="20" spans="1:14" ht="15" customHeight="1">
      <c r="A20" s="264" t="s">
        <v>648</v>
      </c>
      <c r="B20" s="309" t="s">
        <v>379</v>
      </c>
      <c r="C20" s="294"/>
      <c r="D20" s="294"/>
      <c r="E20" s="294"/>
      <c r="F20" s="294">
        <f t="shared" si="0"/>
        <v>0</v>
      </c>
      <c r="G20" s="294"/>
      <c r="H20" s="294"/>
      <c r="I20" s="294"/>
      <c r="J20" s="294">
        <f t="shared" si="1"/>
        <v>0</v>
      </c>
      <c r="K20" s="294"/>
      <c r="L20" s="294"/>
      <c r="M20" s="294"/>
      <c r="N20" s="294">
        <f t="shared" si="2"/>
        <v>0</v>
      </c>
    </row>
    <row r="21" spans="1:14" ht="15" customHeight="1">
      <c r="A21" s="267" t="s">
        <v>683</v>
      </c>
      <c r="B21" s="310" t="s">
        <v>380</v>
      </c>
      <c r="C21" s="294">
        <f>SUM(C19:C20)</f>
        <v>0</v>
      </c>
      <c r="D21" s="294">
        <f>SUM(D19:D20)</f>
        <v>0</v>
      </c>
      <c r="E21" s="294">
        <f>SUM(E19:E20)</f>
        <v>0</v>
      </c>
      <c r="F21" s="294">
        <f t="shared" si="0"/>
        <v>0</v>
      </c>
      <c r="G21" s="294">
        <f>SUM(G19:G20)</f>
        <v>0</v>
      </c>
      <c r="H21" s="294">
        <f>SUM(H19:H20)</f>
        <v>0</v>
      </c>
      <c r="I21" s="294">
        <f>SUM(I19:I20)</f>
        <v>0</v>
      </c>
      <c r="J21" s="294">
        <f t="shared" si="1"/>
        <v>0</v>
      </c>
      <c r="K21" s="294">
        <f>SUM(K19:K20)</f>
        <v>0</v>
      </c>
      <c r="L21" s="294">
        <f>SUM(L19:L20)</f>
        <v>0</v>
      </c>
      <c r="M21" s="294">
        <f>SUM(M19:M20)</f>
        <v>0</v>
      </c>
      <c r="N21" s="294">
        <f t="shared" si="2"/>
        <v>0</v>
      </c>
    </row>
    <row r="22" spans="1:14" ht="15" customHeight="1">
      <c r="A22" s="264" t="s">
        <v>649</v>
      </c>
      <c r="B22" s="309" t="s">
        <v>381</v>
      </c>
      <c r="C22" s="294"/>
      <c r="D22" s="294"/>
      <c r="E22" s="294"/>
      <c r="F22" s="294">
        <f t="shared" si="0"/>
        <v>0</v>
      </c>
      <c r="G22" s="294"/>
      <c r="H22" s="294"/>
      <c r="I22" s="294"/>
      <c r="J22" s="294">
        <f t="shared" si="1"/>
        <v>0</v>
      </c>
      <c r="K22" s="294"/>
      <c r="L22" s="294"/>
      <c r="M22" s="294"/>
      <c r="N22" s="294">
        <f t="shared" si="2"/>
        <v>0</v>
      </c>
    </row>
    <row r="23" spans="1:14" ht="15" customHeight="1">
      <c r="A23" s="264" t="s">
        <v>650</v>
      </c>
      <c r="B23" s="309" t="s">
        <v>382</v>
      </c>
      <c r="C23" s="294"/>
      <c r="D23" s="294"/>
      <c r="E23" s="294"/>
      <c r="F23" s="294">
        <f t="shared" si="0"/>
        <v>0</v>
      </c>
      <c r="G23" s="294"/>
      <c r="H23" s="294"/>
      <c r="I23" s="294"/>
      <c r="J23" s="294">
        <f t="shared" si="1"/>
        <v>0</v>
      </c>
      <c r="K23" s="294"/>
      <c r="L23" s="294"/>
      <c r="M23" s="294"/>
      <c r="N23" s="294">
        <f t="shared" si="2"/>
        <v>0</v>
      </c>
    </row>
    <row r="24" spans="1:14" ht="15" customHeight="1">
      <c r="A24" s="264" t="s">
        <v>651</v>
      </c>
      <c r="B24" s="309" t="s">
        <v>383</v>
      </c>
      <c r="C24" s="294"/>
      <c r="D24" s="294">
        <v>1448000</v>
      </c>
      <c r="E24" s="294"/>
      <c r="F24" s="294">
        <f t="shared" si="0"/>
        <v>1448000</v>
      </c>
      <c r="G24" s="294"/>
      <c r="H24" s="294">
        <v>1486700</v>
      </c>
      <c r="I24" s="294"/>
      <c r="J24" s="294">
        <f t="shared" si="1"/>
        <v>1486700</v>
      </c>
      <c r="K24" s="294"/>
      <c r="L24" s="294">
        <v>1447325</v>
      </c>
      <c r="M24" s="294"/>
      <c r="N24" s="294">
        <f t="shared" si="2"/>
        <v>1447325</v>
      </c>
    </row>
    <row r="25" spans="1:14" ht="15" customHeight="1">
      <c r="A25" s="264" t="s">
        <v>652</v>
      </c>
      <c r="B25" s="309" t="s">
        <v>384</v>
      </c>
      <c r="C25" s="294"/>
      <c r="D25" s="294">
        <v>3500000</v>
      </c>
      <c r="E25" s="294"/>
      <c r="F25" s="294">
        <f t="shared" si="0"/>
        <v>3500000</v>
      </c>
      <c r="G25" s="294"/>
      <c r="H25" s="294">
        <v>3667300</v>
      </c>
      <c r="I25" s="294"/>
      <c r="J25" s="294">
        <f t="shared" si="1"/>
        <v>3667300</v>
      </c>
      <c r="K25" s="294"/>
      <c r="L25" s="294">
        <v>3617350</v>
      </c>
      <c r="M25" s="294"/>
      <c r="N25" s="294">
        <f t="shared" si="2"/>
        <v>3617350</v>
      </c>
    </row>
    <row r="26" spans="1:14" ht="15" customHeight="1">
      <c r="A26" s="264" t="s">
        <v>653</v>
      </c>
      <c r="B26" s="309" t="s">
        <v>387</v>
      </c>
      <c r="C26" s="294"/>
      <c r="D26" s="294"/>
      <c r="E26" s="294"/>
      <c r="F26" s="294">
        <f t="shared" si="0"/>
        <v>0</v>
      </c>
      <c r="G26" s="294"/>
      <c r="H26" s="294"/>
      <c r="I26" s="294"/>
      <c r="J26" s="294">
        <f t="shared" si="1"/>
        <v>0</v>
      </c>
      <c r="K26" s="294"/>
      <c r="L26" s="294"/>
      <c r="M26" s="294"/>
      <c r="N26" s="294">
        <f t="shared" si="2"/>
        <v>0</v>
      </c>
    </row>
    <row r="27" spans="1:14" ht="15" customHeight="1">
      <c r="A27" s="264" t="s">
        <v>388</v>
      </c>
      <c r="B27" s="309" t="s">
        <v>389</v>
      </c>
      <c r="C27" s="294"/>
      <c r="D27" s="294"/>
      <c r="E27" s="294"/>
      <c r="F27" s="294">
        <f t="shared" si="0"/>
        <v>0</v>
      </c>
      <c r="G27" s="294"/>
      <c r="H27" s="294"/>
      <c r="I27" s="294"/>
      <c r="J27" s="294">
        <f t="shared" si="1"/>
        <v>0</v>
      </c>
      <c r="K27" s="294"/>
      <c r="L27" s="294"/>
      <c r="M27" s="294"/>
      <c r="N27" s="294">
        <f t="shared" si="2"/>
        <v>0</v>
      </c>
    </row>
    <row r="28" spans="1:14" ht="15" customHeight="1">
      <c r="A28" s="264" t="s">
        <v>654</v>
      </c>
      <c r="B28" s="309" t="s">
        <v>390</v>
      </c>
      <c r="C28" s="294">
        <v>1904000</v>
      </c>
      <c r="D28" s="294"/>
      <c r="E28" s="294"/>
      <c r="F28" s="294">
        <f t="shared" si="0"/>
        <v>1904000</v>
      </c>
      <c r="G28" s="294">
        <v>2113583</v>
      </c>
      <c r="H28" s="294"/>
      <c r="I28" s="294"/>
      <c r="J28" s="294">
        <f t="shared" si="1"/>
        <v>2113583</v>
      </c>
      <c r="K28" s="294">
        <v>1995577</v>
      </c>
      <c r="L28" s="294"/>
      <c r="M28" s="294"/>
      <c r="N28" s="294">
        <f t="shared" si="2"/>
        <v>1995577</v>
      </c>
    </row>
    <row r="29" spans="1:14" ht="15" customHeight="1">
      <c r="A29" s="264" t="s">
        <v>655</v>
      </c>
      <c r="B29" s="309" t="s">
        <v>395</v>
      </c>
      <c r="C29" s="294"/>
      <c r="D29" s="294"/>
      <c r="E29" s="294"/>
      <c r="F29" s="294">
        <f t="shared" si="0"/>
        <v>0</v>
      </c>
      <c r="G29" s="294"/>
      <c r="H29" s="294"/>
      <c r="I29" s="294"/>
      <c r="J29" s="294">
        <f t="shared" si="1"/>
        <v>0</v>
      </c>
      <c r="K29" s="294"/>
      <c r="L29" s="294"/>
      <c r="M29" s="294"/>
      <c r="N29" s="294">
        <f t="shared" si="2"/>
        <v>0</v>
      </c>
    </row>
    <row r="30" spans="1:14" ht="15" customHeight="1">
      <c r="A30" s="267" t="s">
        <v>684</v>
      </c>
      <c r="B30" s="310" t="s">
        <v>411</v>
      </c>
      <c r="C30" s="294">
        <f>SUM(C25:C29)</f>
        <v>1904000</v>
      </c>
      <c r="D30" s="294">
        <f>SUM(D25:D29)</f>
        <v>3500000</v>
      </c>
      <c r="E30" s="294">
        <f>SUM(E25:E29)</f>
        <v>0</v>
      </c>
      <c r="F30" s="294">
        <f t="shared" si="0"/>
        <v>5404000</v>
      </c>
      <c r="G30" s="294">
        <f>SUM(G25:G29)</f>
        <v>2113583</v>
      </c>
      <c r="H30" s="294">
        <f>SUM(H25:H29)</f>
        <v>3667300</v>
      </c>
      <c r="I30" s="294">
        <f>SUM(I25:I29)</f>
        <v>0</v>
      </c>
      <c r="J30" s="294">
        <f t="shared" si="1"/>
        <v>5780883</v>
      </c>
      <c r="K30" s="294">
        <f>SUM(K25:K29)</f>
        <v>1995577</v>
      </c>
      <c r="L30" s="294">
        <f>SUM(L25:L29)</f>
        <v>3617350</v>
      </c>
      <c r="M30" s="294">
        <f>SUM(M25:M29)</f>
        <v>0</v>
      </c>
      <c r="N30" s="294">
        <f t="shared" si="2"/>
        <v>5612927</v>
      </c>
    </row>
    <row r="31" spans="1:14" ht="15" customHeight="1">
      <c r="A31" s="264" t="s">
        <v>656</v>
      </c>
      <c r="B31" s="309" t="s">
        <v>412</v>
      </c>
      <c r="C31" s="294"/>
      <c r="D31" s="294">
        <f>189000+30000</f>
        <v>219000</v>
      </c>
      <c r="E31" s="294"/>
      <c r="F31" s="294">
        <f t="shared" si="0"/>
        <v>219000</v>
      </c>
      <c r="G31" s="294"/>
      <c r="H31" s="294">
        <v>548596</v>
      </c>
      <c r="I31" s="294"/>
      <c r="J31" s="294">
        <f t="shared" si="1"/>
        <v>548596</v>
      </c>
      <c r="K31" s="294"/>
      <c r="L31" s="294">
        <v>455044</v>
      </c>
      <c r="M31" s="294"/>
      <c r="N31" s="294">
        <f t="shared" si="2"/>
        <v>455044</v>
      </c>
    </row>
    <row r="32" spans="1:14" ht="15" customHeight="1">
      <c r="A32" s="267" t="s">
        <v>685</v>
      </c>
      <c r="B32" s="310" t="s">
        <v>413</v>
      </c>
      <c r="C32" s="294">
        <f>C21+C22+C23+C24+C30+C31</f>
        <v>1904000</v>
      </c>
      <c r="D32" s="294">
        <f>D21+D22+D23+D24+D30+D31</f>
        <v>5167000</v>
      </c>
      <c r="E32" s="294">
        <f>E21+E22+E23+E24+E30+E31</f>
        <v>0</v>
      </c>
      <c r="F32" s="294">
        <f t="shared" si="0"/>
        <v>7071000</v>
      </c>
      <c r="G32" s="294">
        <f>G21+G22+G23+G24+G30+G31</f>
        <v>2113583</v>
      </c>
      <c r="H32" s="294">
        <f>H21+H22+H23+H24+H30+H31</f>
        <v>5702596</v>
      </c>
      <c r="I32" s="294">
        <f>I21+I22+I23+I24+I30+I31</f>
        <v>0</v>
      </c>
      <c r="J32" s="294">
        <f t="shared" si="1"/>
        <v>7816179</v>
      </c>
      <c r="K32" s="294">
        <f>K21+K22+K23+K24+K30+K31</f>
        <v>1995577</v>
      </c>
      <c r="L32" s="294">
        <f>L21+L22+L23+L24+L30+L31</f>
        <v>5519719</v>
      </c>
      <c r="M32" s="294">
        <f>M21+M22+M23+M24+M30+M31</f>
        <v>0</v>
      </c>
      <c r="N32" s="294">
        <f t="shared" si="2"/>
        <v>7515296</v>
      </c>
    </row>
    <row r="33" spans="1:14" ht="15" customHeight="1">
      <c r="A33" s="268" t="s">
        <v>934</v>
      </c>
      <c r="B33" s="309" t="s">
        <v>415</v>
      </c>
      <c r="C33" s="294"/>
      <c r="D33" s="294"/>
      <c r="E33" s="294"/>
      <c r="F33" s="294">
        <f t="shared" si="0"/>
        <v>0</v>
      </c>
      <c r="G33" s="294"/>
      <c r="H33" s="294"/>
      <c r="I33" s="294"/>
      <c r="J33" s="294">
        <f t="shared" si="1"/>
        <v>0</v>
      </c>
      <c r="K33" s="294"/>
      <c r="L33" s="294"/>
      <c r="M33" s="294"/>
      <c r="N33" s="294">
        <f t="shared" si="2"/>
        <v>0</v>
      </c>
    </row>
    <row r="34" spans="1:14" ht="15" customHeight="1">
      <c r="A34" s="268" t="s">
        <v>657</v>
      </c>
      <c r="B34" s="309" t="s">
        <v>416</v>
      </c>
      <c r="C34" s="294">
        <f>90000+20000+390000</f>
        <v>500000</v>
      </c>
      <c r="D34" s="294">
        <v>145000</v>
      </c>
      <c r="E34" s="294"/>
      <c r="F34" s="294">
        <f t="shared" si="0"/>
        <v>645000</v>
      </c>
      <c r="G34" s="294">
        <v>6922449</v>
      </c>
      <c r="H34" s="294">
        <v>145000</v>
      </c>
      <c r="I34" s="294"/>
      <c r="J34" s="294">
        <f t="shared" si="1"/>
        <v>7067449</v>
      </c>
      <c r="K34" s="294">
        <v>4692544</v>
      </c>
      <c r="L34" s="294">
        <v>181000</v>
      </c>
      <c r="M34" s="294"/>
      <c r="N34" s="294">
        <f t="shared" si="2"/>
        <v>4873544</v>
      </c>
    </row>
    <row r="35" spans="1:14" ht="15" customHeight="1">
      <c r="A35" s="268" t="s">
        <v>658</v>
      </c>
      <c r="B35" s="309" t="s">
        <v>419</v>
      </c>
      <c r="C35" s="294"/>
      <c r="D35" s="294"/>
      <c r="E35" s="294"/>
      <c r="F35" s="294">
        <f t="shared" si="0"/>
        <v>0</v>
      </c>
      <c r="G35" s="294"/>
      <c r="H35" s="294"/>
      <c r="I35" s="294"/>
      <c r="J35" s="294">
        <f t="shared" si="1"/>
        <v>0</v>
      </c>
      <c r="K35" s="294"/>
      <c r="L35" s="294"/>
      <c r="M35" s="294"/>
      <c r="N35" s="294">
        <f t="shared" si="2"/>
        <v>0</v>
      </c>
    </row>
    <row r="36" spans="1:14" ht="15" customHeight="1">
      <c r="A36" s="268" t="s">
        <v>659</v>
      </c>
      <c r="B36" s="309" t="s">
        <v>420</v>
      </c>
      <c r="C36" s="294">
        <v>198000</v>
      </c>
      <c r="D36" s="294">
        <v>680000</v>
      </c>
      <c r="E36" s="294"/>
      <c r="F36" s="294">
        <f t="shared" si="0"/>
        <v>878000</v>
      </c>
      <c r="G36" s="294">
        <v>99000</v>
      </c>
      <c r="H36" s="294">
        <v>717809</v>
      </c>
      <c r="I36" s="294"/>
      <c r="J36" s="294">
        <f t="shared" si="1"/>
        <v>816809</v>
      </c>
      <c r="K36" s="294">
        <v>99000</v>
      </c>
      <c r="L36" s="294">
        <v>687809</v>
      </c>
      <c r="M36" s="294"/>
      <c r="N36" s="294">
        <f t="shared" si="2"/>
        <v>786809</v>
      </c>
    </row>
    <row r="37" spans="1:14" ht="15" customHeight="1">
      <c r="A37" s="268" t="s">
        <v>427</v>
      </c>
      <c r="B37" s="309" t="s">
        <v>428</v>
      </c>
      <c r="C37" s="294">
        <f>1323300+5376000</f>
        <v>6699300</v>
      </c>
      <c r="D37" s="294"/>
      <c r="E37" s="294"/>
      <c r="F37" s="294">
        <f t="shared" si="0"/>
        <v>6699300</v>
      </c>
      <c r="G37" s="294">
        <v>5196624</v>
      </c>
      <c r="H37" s="294"/>
      <c r="I37" s="294"/>
      <c r="J37" s="294">
        <f t="shared" si="1"/>
        <v>5196624</v>
      </c>
      <c r="K37" s="294">
        <v>5196620</v>
      </c>
      <c r="L37" s="294"/>
      <c r="M37" s="294"/>
      <c r="N37" s="294">
        <f t="shared" si="2"/>
        <v>5196620</v>
      </c>
    </row>
    <row r="38" spans="1:14" ht="15" customHeight="1">
      <c r="A38" s="268" t="s">
        <v>429</v>
      </c>
      <c r="B38" s="309" t="s">
        <v>430</v>
      </c>
      <c r="C38" s="294">
        <f>1542000+357291+105000+5000+24000</f>
        <v>2033291</v>
      </c>
      <c r="D38" s="294"/>
      <c r="E38" s="294"/>
      <c r="F38" s="294">
        <f t="shared" si="0"/>
        <v>2033291</v>
      </c>
      <c r="G38" s="294">
        <v>2654158</v>
      </c>
      <c r="H38" s="294"/>
      <c r="I38" s="294"/>
      <c r="J38" s="294">
        <f t="shared" si="1"/>
        <v>2654158</v>
      </c>
      <c r="K38" s="294">
        <v>2072095</v>
      </c>
      <c r="L38" s="294"/>
      <c r="M38" s="294"/>
      <c r="N38" s="294">
        <f t="shared" si="2"/>
        <v>2072095</v>
      </c>
    </row>
    <row r="39" spans="1:14" ht="15" customHeight="1">
      <c r="A39" s="268" t="s">
        <v>431</v>
      </c>
      <c r="B39" s="309" t="s">
        <v>432</v>
      </c>
      <c r="C39" s="294"/>
      <c r="D39" s="294"/>
      <c r="E39" s="294"/>
      <c r="F39" s="294">
        <f t="shared" si="0"/>
        <v>0</v>
      </c>
      <c r="G39" s="294">
        <v>5120000</v>
      </c>
      <c r="H39" s="294"/>
      <c r="I39" s="294"/>
      <c r="J39" s="294">
        <f t="shared" si="1"/>
        <v>5120000</v>
      </c>
      <c r="K39" s="294">
        <v>5120000</v>
      </c>
      <c r="L39" s="294"/>
      <c r="M39" s="294"/>
      <c r="N39" s="294">
        <f t="shared" si="2"/>
        <v>5120000</v>
      </c>
    </row>
    <row r="40" spans="1:14" ht="15" customHeight="1">
      <c r="A40" s="268" t="s">
        <v>935</v>
      </c>
      <c r="B40" s="309" t="s">
        <v>936</v>
      </c>
      <c r="C40" s="294"/>
      <c r="D40" s="294"/>
      <c r="E40" s="294"/>
      <c r="F40" s="294">
        <f t="shared" si="0"/>
        <v>0</v>
      </c>
      <c r="G40" s="294"/>
      <c r="H40" s="294"/>
      <c r="I40" s="294"/>
      <c r="J40" s="294">
        <f t="shared" si="1"/>
        <v>0</v>
      </c>
      <c r="K40" s="294"/>
      <c r="L40" s="294"/>
      <c r="M40" s="294"/>
      <c r="N40" s="294">
        <f t="shared" si="2"/>
        <v>0</v>
      </c>
    </row>
    <row r="41" spans="1:14" ht="15" customHeight="1">
      <c r="A41" s="268" t="s">
        <v>937</v>
      </c>
      <c r="B41" s="309" t="s">
        <v>938</v>
      </c>
      <c r="C41" s="294"/>
      <c r="D41" s="294">
        <v>1000</v>
      </c>
      <c r="E41" s="294"/>
      <c r="F41" s="294">
        <f t="shared" si="0"/>
        <v>1000</v>
      </c>
      <c r="G41" s="294"/>
      <c r="H41" s="294">
        <v>1000</v>
      </c>
      <c r="I41" s="294"/>
      <c r="J41" s="294">
        <f t="shared" si="1"/>
        <v>1000</v>
      </c>
      <c r="K41" s="294"/>
      <c r="L41" s="294">
        <v>603</v>
      </c>
      <c r="M41" s="294"/>
      <c r="N41" s="294">
        <f t="shared" si="2"/>
        <v>603</v>
      </c>
    </row>
    <row r="42" spans="1:14" ht="15" customHeight="1">
      <c r="A42" s="268" t="s">
        <v>661</v>
      </c>
      <c r="B42" s="309" t="s">
        <v>435</v>
      </c>
      <c r="C42" s="294"/>
      <c r="D42" s="294"/>
      <c r="E42" s="294"/>
      <c r="F42" s="294">
        <f t="shared" si="0"/>
        <v>0</v>
      </c>
      <c r="G42" s="294"/>
      <c r="H42" s="294"/>
      <c r="I42" s="294"/>
      <c r="J42" s="294">
        <f t="shared" si="1"/>
        <v>0</v>
      </c>
      <c r="K42" s="294"/>
      <c r="L42" s="294"/>
      <c r="M42" s="294"/>
      <c r="N42" s="294">
        <f t="shared" si="2"/>
        <v>0</v>
      </c>
    </row>
    <row r="43" spans="1:14" ht="15" customHeight="1">
      <c r="A43" s="268" t="s">
        <v>884</v>
      </c>
      <c r="B43" s="309" t="s">
        <v>440</v>
      </c>
      <c r="C43" s="294"/>
      <c r="D43" s="294"/>
      <c r="E43" s="294"/>
      <c r="F43" s="294">
        <f t="shared" si="0"/>
        <v>0</v>
      </c>
      <c r="G43" s="294">
        <v>227771</v>
      </c>
      <c r="H43" s="294"/>
      <c r="I43" s="294"/>
      <c r="J43" s="294">
        <f t="shared" si="1"/>
        <v>227771</v>
      </c>
      <c r="K43" s="294">
        <v>227771</v>
      </c>
      <c r="L43" s="294"/>
      <c r="M43" s="294"/>
      <c r="N43" s="294">
        <f t="shared" si="2"/>
        <v>227771</v>
      </c>
    </row>
    <row r="44" spans="1:14" ht="15" customHeight="1">
      <c r="A44" s="268" t="s">
        <v>662</v>
      </c>
      <c r="B44" s="309" t="s">
        <v>883</v>
      </c>
      <c r="C44" s="294"/>
      <c r="D44" s="294">
        <v>95000</v>
      </c>
      <c r="E44" s="294"/>
      <c r="F44" s="294">
        <f t="shared" si="0"/>
        <v>95000</v>
      </c>
      <c r="G44" s="294"/>
      <c r="H44" s="294">
        <v>10385</v>
      </c>
      <c r="I44" s="294"/>
      <c r="J44" s="294">
        <f t="shared" si="1"/>
        <v>10385</v>
      </c>
      <c r="K44" s="294"/>
      <c r="L44" s="294">
        <v>10385</v>
      </c>
      <c r="M44" s="294"/>
      <c r="N44" s="294">
        <f t="shared" si="2"/>
        <v>10385</v>
      </c>
    </row>
    <row r="45" spans="1:14" ht="15" customHeight="1">
      <c r="A45" s="270" t="s">
        <v>686</v>
      </c>
      <c r="B45" s="310" t="s">
        <v>444</v>
      </c>
      <c r="C45" s="294">
        <f>SUM(C33:C44)</f>
        <v>9430591</v>
      </c>
      <c r="D45" s="294">
        <f>SUM(D33:D44)</f>
        <v>921000</v>
      </c>
      <c r="E45" s="294">
        <f>SUM(E33:E44)</f>
        <v>0</v>
      </c>
      <c r="F45" s="294">
        <f t="shared" si="0"/>
        <v>10351591</v>
      </c>
      <c r="G45" s="294">
        <f>SUM(G33:G44)</f>
        <v>20220002</v>
      </c>
      <c r="H45" s="294">
        <f>SUM(H33:H44)</f>
        <v>874194</v>
      </c>
      <c r="I45" s="294">
        <f>SUM(I33:I44)</f>
        <v>0</v>
      </c>
      <c r="J45" s="294">
        <f t="shared" si="1"/>
        <v>21094196</v>
      </c>
      <c r="K45" s="294">
        <f>SUM(K33:K44)</f>
        <v>17408030</v>
      </c>
      <c r="L45" s="294">
        <f>SUM(L33:L44)</f>
        <v>879797</v>
      </c>
      <c r="M45" s="294">
        <f>SUM(M33:M44)</f>
        <v>0</v>
      </c>
      <c r="N45" s="294">
        <f t="shared" si="2"/>
        <v>18287827</v>
      </c>
    </row>
    <row r="46" spans="1:14" ht="15.75">
      <c r="A46" s="268" t="s">
        <v>456</v>
      </c>
      <c r="B46" s="309" t="s">
        <v>457</v>
      </c>
      <c r="C46" s="294"/>
      <c r="D46" s="294"/>
      <c r="E46" s="294"/>
      <c r="F46" s="294">
        <f t="shared" si="0"/>
        <v>0</v>
      </c>
      <c r="G46" s="294"/>
      <c r="H46" s="294"/>
      <c r="I46" s="294"/>
      <c r="J46" s="294">
        <f t="shared" si="1"/>
        <v>0</v>
      </c>
      <c r="K46" s="294"/>
      <c r="L46" s="294"/>
      <c r="M46" s="294"/>
      <c r="N46" s="294">
        <f t="shared" si="2"/>
        <v>0</v>
      </c>
    </row>
    <row r="47" spans="1:14" ht="15" customHeight="1">
      <c r="A47" s="264" t="s">
        <v>939</v>
      </c>
      <c r="B47" s="309" t="s">
        <v>458</v>
      </c>
      <c r="C47" s="294"/>
      <c r="D47" s="294"/>
      <c r="E47" s="294"/>
      <c r="F47" s="294">
        <f t="shared" si="0"/>
        <v>0</v>
      </c>
      <c r="G47" s="294"/>
      <c r="H47" s="294"/>
      <c r="I47" s="294"/>
      <c r="J47" s="294">
        <f t="shared" si="1"/>
        <v>0</v>
      </c>
      <c r="K47" s="294"/>
      <c r="L47" s="294"/>
      <c r="M47" s="294"/>
      <c r="N47" s="294">
        <f t="shared" si="2"/>
        <v>0</v>
      </c>
    </row>
    <row r="48" spans="1:14" ht="31.5">
      <c r="A48" s="268" t="s">
        <v>940</v>
      </c>
      <c r="B48" s="309" t="s">
        <v>459</v>
      </c>
      <c r="C48" s="294"/>
      <c r="D48" s="294"/>
      <c r="E48" s="294"/>
      <c r="F48" s="294">
        <f t="shared" si="0"/>
        <v>0</v>
      </c>
      <c r="G48" s="294"/>
      <c r="H48" s="294"/>
      <c r="I48" s="294"/>
      <c r="J48" s="294">
        <f t="shared" si="1"/>
        <v>0</v>
      </c>
      <c r="K48" s="294"/>
      <c r="L48" s="294"/>
      <c r="M48" s="294"/>
      <c r="N48" s="294">
        <f t="shared" si="2"/>
        <v>0</v>
      </c>
    </row>
    <row r="49" spans="1:14" ht="15.75">
      <c r="A49" s="268" t="s">
        <v>666</v>
      </c>
      <c r="B49" s="309" t="s">
        <v>941</v>
      </c>
      <c r="C49" s="294"/>
      <c r="D49" s="294"/>
      <c r="E49" s="294"/>
      <c r="F49" s="294">
        <f t="shared" si="0"/>
        <v>0</v>
      </c>
      <c r="G49" s="294"/>
      <c r="H49" s="294"/>
      <c r="I49" s="294"/>
      <c r="J49" s="294">
        <f t="shared" si="1"/>
        <v>0</v>
      </c>
      <c r="K49" s="294"/>
      <c r="L49" s="294"/>
      <c r="M49" s="294"/>
      <c r="N49" s="294">
        <f t="shared" si="2"/>
        <v>0</v>
      </c>
    </row>
    <row r="50" spans="1:14" ht="15.75">
      <c r="A50" s="268" t="s">
        <v>667</v>
      </c>
      <c r="B50" s="309" t="s">
        <v>942</v>
      </c>
      <c r="C50" s="294"/>
      <c r="D50" s="294"/>
      <c r="E50" s="294"/>
      <c r="F50" s="294">
        <f t="shared" si="0"/>
        <v>0</v>
      </c>
      <c r="G50" s="294"/>
      <c r="H50" s="294"/>
      <c r="I50" s="294"/>
      <c r="J50" s="294">
        <f t="shared" si="1"/>
        <v>0</v>
      </c>
      <c r="K50" s="294"/>
      <c r="L50" s="294"/>
      <c r="M50" s="294"/>
      <c r="N50" s="294">
        <f t="shared" si="2"/>
        <v>0</v>
      </c>
    </row>
    <row r="51" spans="1:14" ht="15" customHeight="1">
      <c r="A51" s="267" t="s">
        <v>688</v>
      </c>
      <c r="B51" s="310" t="s">
        <v>460</v>
      </c>
      <c r="C51" s="294">
        <f>SUM(C46:C48)</f>
        <v>0</v>
      </c>
      <c r="D51" s="294">
        <f>SUM(D46:D48)</f>
        <v>0</v>
      </c>
      <c r="E51" s="294">
        <f>SUM(E46:E48)</f>
        <v>0</v>
      </c>
      <c r="F51" s="294">
        <f t="shared" si="0"/>
        <v>0</v>
      </c>
      <c r="G51" s="294">
        <f>SUM(G46:G48)</f>
        <v>0</v>
      </c>
      <c r="H51" s="294">
        <f>SUM(H46:H48)</f>
        <v>0</v>
      </c>
      <c r="I51" s="294">
        <f>SUM(I46:I48)</f>
        <v>0</v>
      </c>
      <c r="J51" s="294">
        <f t="shared" si="1"/>
        <v>0</v>
      </c>
      <c r="K51" s="294">
        <f>SUM(K46:K48)</f>
        <v>0</v>
      </c>
      <c r="L51" s="294">
        <f>SUM(L46:L48)</f>
        <v>0</v>
      </c>
      <c r="M51" s="294">
        <f>SUM(M46:M48)</f>
        <v>0</v>
      </c>
      <c r="N51" s="294">
        <f t="shared" si="2"/>
        <v>0</v>
      </c>
    </row>
    <row r="52" spans="1:14" ht="15" customHeight="1">
      <c r="A52" s="245" t="s">
        <v>102</v>
      </c>
      <c r="B52" s="311"/>
      <c r="C52" s="296">
        <f>C51+C45+C32+C18</f>
        <v>42493683</v>
      </c>
      <c r="D52" s="296">
        <f>D51+D45+D32+D18</f>
        <v>6088000</v>
      </c>
      <c r="E52" s="296">
        <f>E51+E45+E32+E18</f>
        <v>0</v>
      </c>
      <c r="F52" s="296">
        <f t="shared" si="0"/>
        <v>48581683</v>
      </c>
      <c r="G52" s="296">
        <f>G51+G45+G32+G18</f>
        <v>55221357</v>
      </c>
      <c r="H52" s="296">
        <f>H51+H45+H32+H18</f>
        <v>6576790</v>
      </c>
      <c r="I52" s="296">
        <f>I51+I45+I32+I18</f>
        <v>0</v>
      </c>
      <c r="J52" s="296">
        <f t="shared" si="1"/>
        <v>61798147</v>
      </c>
      <c r="K52" s="296">
        <f>K51+K45+K32+K18</f>
        <v>52291379</v>
      </c>
      <c r="L52" s="296">
        <f>L51+L45+L32+L18</f>
        <v>6399516</v>
      </c>
      <c r="M52" s="296">
        <f>M51+M45+M32+M18</f>
        <v>0</v>
      </c>
      <c r="N52" s="296">
        <f t="shared" si="2"/>
        <v>58690895</v>
      </c>
    </row>
    <row r="53" spans="1:14" ht="15" customHeight="1">
      <c r="A53" s="264" t="s">
        <v>367</v>
      </c>
      <c r="B53" s="309" t="s">
        <v>368</v>
      </c>
      <c r="C53" s="294"/>
      <c r="D53" s="294"/>
      <c r="E53" s="294"/>
      <c r="F53" s="294">
        <f t="shared" si="0"/>
        <v>0</v>
      </c>
      <c r="G53" s="294">
        <v>9997440</v>
      </c>
      <c r="H53" s="294"/>
      <c r="I53" s="294"/>
      <c r="J53" s="294">
        <f t="shared" si="1"/>
        <v>9997440</v>
      </c>
      <c r="K53" s="294">
        <v>9997440</v>
      </c>
      <c r="L53" s="294"/>
      <c r="M53" s="294"/>
      <c r="N53" s="294">
        <f t="shared" si="2"/>
        <v>9997440</v>
      </c>
    </row>
    <row r="54" spans="1:14" ht="15" customHeight="1">
      <c r="A54" s="264" t="s">
        <v>369</v>
      </c>
      <c r="B54" s="309" t="s">
        <v>370</v>
      </c>
      <c r="C54" s="294"/>
      <c r="D54" s="294"/>
      <c r="E54" s="294"/>
      <c r="F54" s="294">
        <f t="shared" si="0"/>
        <v>0</v>
      </c>
      <c r="G54" s="294"/>
      <c r="H54" s="294"/>
      <c r="I54" s="294"/>
      <c r="J54" s="294">
        <f t="shared" si="1"/>
        <v>0</v>
      </c>
      <c r="K54" s="294"/>
      <c r="L54" s="294"/>
      <c r="M54" s="294"/>
      <c r="N54" s="294">
        <f t="shared" si="2"/>
        <v>0</v>
      </c>
    </row>
    <row r="55" spans="1:14" ht="15" customHeight="1">
      <c r="A55" s="264" t="s">
        <v>644</v>
      </c>
      <c r="B55" s="309" t="s">
        <v>371</v>
      </c>
      <c r="C55" s="294"/>
      <c r="D55" s="294"/>
      <c r="E55" s="294"/>
      <c r="F55" s="294">
        <f t="shared" si="0"/>
        <v>0</v>
      </c>
      <c r="G55" s="294"/>
      <c r="H55" s="294"/>
      <c r="I55" s="294"/>
      <c r="J55" s="294">
        <f t="shared" si="1"/>
        <v>0</v>
      </c>
      <c r="K55" s="294"/>
      <c r="L55" s="294"/>
      <c r="M55" s="294"/>
      <c r="N55" s="294">
        <f t="shared" si="2"/>
        <v>0</v>
      </c>
    </row>
    <row r="56" spans="1:14" ht="15.75">
      <c r="A56" s="264" t="s">
        <v>645</v>
      </c>
      <c r="B56" s="309" t="s">
        <v>372</v>
      </c>
      <c r="C56" s="294"/>
      <c r="D56" s="294"/>
      <c r="E56" s="294"/>
      <c r="F56" s="294">
        <f t="shared" si="0"/>
        <v>0</v>
      </c>
      <c r="G56" s="294"/>
      <c r="H56" s="294"/>
      <c r="I56" s="294"/>
      <c r="J56" s="294">
        <f t="shared" si="1"/>
        <v>0</v>
      </c>
      <c r="K56" s="294"/>
      <c r="L56" s="294"/>
      <c r="M56" s="294"/>
      <c r="N56" s="294">
        <f t="shared" si="2"/>
        <v>0</v>
      </c>
    </row>
    <row r="57" spans="1:14" ht="15" customHeight="1">
      <c r="A57" s="264" t="s">
        <v>646</v>
      </c>
      <c r="B57" s="309" t="s">
        <v>373</v>
      </c>
      <c r="C57" s="294"/>
      <c r="D57" s="294"/>
      <c r="E57" s="294"/>
      <c r="F57" s="294">
        <f t="shared" si="0"/>
        <v>0</v>
      </c>
      <c r="G57" s="294"/>
      <c r="H57" s="294"/>
      <c r="I57" s="294"/>
      <c r="J57" s="294">
        <f t="shared" si="1"/>
        <v>0</v>
      </c>
      <c r="K57" s="294"/>
      <c r="L57" s="294"/>
      <c r="M57" s="294"/>
      <c r="N57" s="294">
        <f t="shared" si="2"/>
        <v>0</v>
      </c>
    </row>
    <row r="58" spans="1:14" ht="15" customHeight="1">
      <c r="A58" s="267" t="s">
        <v>682</v>
      </c>
      <c r="B58" s="310" t="s">
        <v>374</v>
      </c>
      <c r="C58" s="294">
        <f>SUM(C53:C57)</f>
        <v>0</v>
      </c>
      <c r="D58" s="294">
        <f>SUM(D53:D57)</f>
        <v>0</v>
      </c>
      <c r="E58" s="294">
        <f>SUM(E53:E57)</f>
        <v>0</v>
      </c>
      <c r="F58" s="294">
        <f t="shared" si="0"/>
        <v>0</v>
      </c>
      <c r="G58" s="294">
        <f>SUM(G53:G57)</f>
        <v>9997440</v>
      </c>
      <c r="H58" s="294">
        <f>SUM(H53:H57)</f>
        <v>0</v>
      </c>
      <c r="I58" s="294">
        <f>SUM(I53:I57)</f>
        <v>0</v>
      </c>
      <c r="J58" s="294">
        <f t="shared" si="1"/>
        <v>9997440</v>
      </c>
      <c r="K58" s="294">
        <f>SUM(K53:K57)</f>
        <v>9997440</v>
      </c>
      <c r="L58" s="294">
        <f>SUM(L53:L57)</f>
        <v>0</v>
      </c>
      <c r="M58" s="294">
        <f>SUM(M53:M57)</f>
        <v>0</v>
      </c>
      <c r="N58" s="294">
        <f t="shared" si="2"/>
        <v>9997440</v>
      </c>
    </row>
    <row r="59" spans="1:14" ht="15" customHeight="1">
      <c r="A59" s="268" t="s">
        <v>663</v>
      </c>
      <c r="B59" s="309" t="s">
        <v>445</v>
      </c>
      <c r="C59" s="294"/>
      <c r="D59" s="294"/>
      <c r="E59" s="294"/>
      <c r="F59" s="294">
        <f t="shared" si="0"/>
        <v>0</v>
      </c>
      <c r="G59" s="294"/>
      <c r="H59" s="294"/>
      <c r="I59" s="294"/>
      <c r="J59" s="294">
        <f t="shared" si="1"/>
        <v>0</v>
      </c>
      <c r="K59" s="294"/>
      <c r="L59" s="294"/>
      <c r="M59" s="294"/>
      <c r="N59" s="294">
        <f t="shared" si="2"/>
        <v>0</v>
      </c>
    </row>
    <row r="60" spans="1:14" ht="15" customHeight="1">
      <c r="A60" s="268" t="s">
        <v>664</v>
      </c>
      <c r="B60" s="309" t="s">
        <v>447</v>
      </c>
      <c r="C60" s="294"/>
      <c r="D60" s="294"/>
      <c r="E60" s="294"/>
      <c r="F60" s="294">
        <f t="shared" si="0"/>
        <v>0</v>
      </c>
      <c r="G60" s="294"/>
      <c r="H60" s="294"/>
      <c r="I60" s="294"/>
      <c r="J60" s="294">
        <f t="shared" si="1"/>
        <v>0</v>
      </c>
      <c r="K60" s="294"/>
      <c r="L60" s="294"/>
      <c r="M60" s="294"/>
      <c r="N60" s="294">
        <f t="shared" si="2"/>
        <v>0</v>
      </c>
    </row>
    <row r="61" spans="1:14" ht="15" customHeight="1">
      <c r="A61" s="268" t="s">
        <v>449</v>
      </c>
      <c r="B61" s="309" t="s">
        <v>450</v>
      </c>
      <c r="C61" s="294"/>
      <c r="D61" s="294"/>
      <c r="E61" s="294"/>
      <c r="F61" s="294">
        <f t="shared" si="0"/>
        <v>0</v>
      </c>
      <c r="G61" s="294">
        <v>115431</v>
      </c>
      <c r="H61" s="294"/>
      <c r="I61" s="294"/>
      <c r="J61" s="294">
        <f t="shared" si="1"/>
        <v>115431</v>
      </c>
      <c r="K61" s="294">
        <v>115431</v>
      </c>
      <c r="L61" s="294"/>
      <c r="M61" s="294"/>
      <c r="N61" s="294">
        <f t="shared" si="2"/>
        <v>115431</v>
      </c>
    </row>
    <row r="62" spans="1:14" ht="15" customHeight="1">
      <c r="A62" s="268" t="s">
        <v>665</v>
      </c>
      <c r="B62" s="309" t="s">
        <v>451</v>
      </c>
      <c r="C62" s="294"/>
      <c r="D62" s="294"/>
      <c r="E62" s="294"/>
      <c r="F62" s="294">
        <f t="shared" si="0"/>
        <v>0</v>
      </c>
      <c r="G62" s="294"/>
      <c r="H62" s="294"/>
      <c r="I62" s="294"/>
      <c r="J62" s="294">
        <f t="shared" si="1"/>
        <v>0</v>
      </c>
      <c r="K62" s="294"/>
      <c r="L62" s="294"/>
      <c r="M62" s="294"/>
      <c r="N62" s="294">
        <f t="shared" si="2"/>
        <v>0</v>
      </c>
    </row>
    <row r="63" spans="1:14" ht="15" customHeight="1">
      <c r="A63" s="268" t="s">
        <v>453</v>
      </c>
      <c r="B63" s="309" t="s">
        <v>454</v>
      </c>
      <c r="C63" s="294"/>
      <c r="D63" s="294"/>
      <c r="E63" s="294"/>
      <c r="F63" s="294">
        <f t="shared" si="0"/>
        <v>0</v>
      </c>
      <c r="G63" s="294"/>
      <c r="H63" s="294"/>
      <c r="I63" s="294"/>
      <c r="J63" s="294">
        <f t="shared" si="1"/>
        <v>0</v>
      </c>
      <c r="K63" s="294"/>
      <c r="L63" s="294"/>
      <c r="M63" s="294"/>
      <c r="N63" s="294">
        <f t="shared" si="2"/>
        <v>0</v>
      </c>
    </row>
    <row r="64" spans="1:14" ht="15" customHeight="1">
      <c r="A64" s="267" t="s">
        <v>687</v>
      </c>
      <c r="B64" s="310" t="s">
        <v>455</v>
      </c>
      <c r="C64" s="294">
        <f>SUM(C59:C63)</f>
        <v>0</v>
      </c>
      <c r="D64" s="294">
        <f>SUM(D59:D63)</f>
        <v>0</v>
      </c>
      <c r="E64" s="294">
        <f>SUM(E59:E63)</f>
        <v>0</v>
      </c>
      <c r="F64" s="294">
        <f t="shared" si="0"/>
        <v>0</v>
      </c>
      <c r="G64" s="294">
        <f>SUM(G59:G63)</f>
        <v>115431</v>
      </c>
      <c r="H64" s="294">
        <f>SUM(H59:H63)</f>
        <v>0</v>
      </c>
      <c r="I64" s="294">
        <f>SUM(I59:I63)</f>
        <v>0</v>
      </c>
      <c r="J64" s="294">
        <f t="shared" si="1"/>
        <v>115431</v>
      </c>
      <c r="K64" s="294">
        <f>SUM(K59:K63)</f>
        <v>115431</v>
      </c>
      <c r="L64" s="294">
        <f>SUM(L59:L63)</f>
        <v>0</v>
      </c>
      <c r="M64" s="294">
        <f>SUM(M59:M63)</f>
        <v>0</v>
      </c>
      <c r="N64" s="294">
        <f t="shared" si="2"/>
        <v>115431</v>
      </c>
    </row>
    <row r="65" spans="1:14" ht="15.75">
      <c r="A65" s="268" t="s">
        <v>461</v>
      </c>
      <c r="B65" s="309" t="s">
        <v>462</v>
      </c>
      <c r="C65" s="294"/>
      <c r="D65" s="294"/>
      <c r="E65" s="294"/>
      <c r="F65" s="294">
        <f t="shared" si="0"/>
        <v>0</v>
      </c>
      <c r="G65" s="294"/>
      <c r="H65" s="294"/>
      <c r="I65" s="294"/>
      <c r="J65" s="294">
        <f t="shared" si="1"/>
        <v>0</v>
      </c>
      <c r="K65" s="294"/>
      <c r="L65" s="294"/>
      <c r="M65" s="294"/>
      <c r="N65" s="294">
        <f t="shared" si="2"/>
        <v>0</v>
      </c>
    </row>
    <row r="66" spans="1:14" ht="15" customHeight="1">
      <c r="A66" s="268" t="s">
        <v>891</v>
      </c>
      <c r="B66" s="309" t="s">
        <v>463</v>
      </c>
      <c r="C66" s="294"/>
      <c r="D66" s="294"/>
      <c r="E66" s="294"/>
      <c r="F66" s="294">
        <f t="shared" si="0"/>
        <v>0</v>
      </c>
      <c r="G66" s="294"/>
      <c r="H66" s="294"/>
      <c r="I66" s="294"/>
      <c r="J66" s="294">
        <f t="shared" si="1"/>
        <v>0</v>
      </c>
      <c r="K66" s="294"/>
      <c r="L66" s="294"/>
      <c r="M66" s="294"/>
      <c r="N66" s="294">
        <f t="shared" si="2"/>
        <v>0</v>
      </c>
    </row>
    <row r="67" spans="1:14" ht="31.5">
      <c r="A67" s="268" t="s">
        <v>892</v>
      </c>
      <c r="B67" s="309" t="s">
        <v>464</v>
      </c>
      <c r="C67" s="294"/>
      <c r="D67" s="294"/>
      <c r="E67" s="294"/>
      <c r="F67" s="294">
        <f t="shared" si="0"/>
        <v>0</v>
      </c>
      <c r="G67" s="294"/>
      <c r="H67" s="294"/>
      <c r="I67" s="294"/>
      <c r="J67" s="294">
        <f t="shared" si="1"/>
        <v>0</v>
      </c>
      <c r="K67" s="294"/>
      <c r="L67" s="294"/>
      <c r="M67" s="294"/>
      <c r="N67" s="294">
        <f t="shared" si="2"/>
        <v>0</v>
      </c>
    </row>
    <row r="68" spans="1:14" ht="15.75">
      <c r="A68" s="264" t="s">
        <v>668</v>
      </c>
      <c r="B68" s="309" t="s">
        <v>888</v>
      </c>
      <c r="C68" s="294"/>
      <c r="D68" s="294">
        <v>1038000</v>
      </c>
      <c r="E68" s="294"/>
      <c r="F68" s="294">
        <f t="shared" si="0"/>
        <v>1038000</v>
      </c>
      <c r="G68" s="294"/>
      <c r="H68" s="294">
        <v>1038000</v>
      </c>
      <c r="I68" s="294"/>
      <c r="J68" s="294">
        <f t="shared" si="1"/>
        <v>1038000</v>
      </c>
      <c r="K68" s="294"/>
      <c r="L68" s="294">
        <v>1038250</v>
      </c>
      <c r="M68" s="294"/>
      <c r="N68" s="294">
        <f t="shared" si="2"/>
        <v>1038250</v>
      </c>
    </row>
    <row r="69" spans="1:14" ht="15" customHeight="1">
      <c r="A69" s="268" t="s">
        <v>669</v>
      </c>
      <c r="B69" s="309" t="s">
        <v>890</v>
      </c>
      <c r="C69" s="294"/>
      <c r="D69" s="294"/>
      <c r="E69" s="294"/>
      <c r="F69" s="294">
        <f t="shared" si="0"/>
        <v>0</v>
      </c>
      <c r="G69" s="294">
        <v>1710000</v>
      </c>
      <c r="H69" s="294"/>
      <c r="I69" s="294"/>
      <c r="J69" s="294">
        <f t="shared" si="1"/>
        <v>1710000</v>
      </c>
      <c r="K69" s="294">
        <v>1710000</v>
      </c>
      <c r="L69" s="294"/>
      <c r="M69" s="294"/>
      <c r="N69" s="294">
        <f t="shared" si="2"/>
        <v>1710000</v>
      </c>
    </row>
    <row r="70" spans="1:14" ht="15" customHeight="1">
      <c r="A70" s="267" t="s">
        <v>690</v>
      </c>
      <c r="B70" s="310" t="s">
        <v>465</v>
      </c>
      <c r="C70" s="294">
        <f>SUM(C65:C69)</f>
        <v>0</v>
      </c>
      <c r="D70" s="294">
        <f>SUM(D65:D69)</f>
        <v>1038000</v>
      </c>
      <c r="E70" s="294">
        <f>SUM(E65:E69)</f>
        <v>0</v>
      </c>
      <c r="F70" s="294">
        <f t="shared" si="0"/>
        <v>1038000</v>
      </c>
      <c r="G70" s="294">
        <f>SUM(G65:G69)</f>
        <v>1710000</v>
      </c>
      <c r="H70" s="294">
        <f>SUM(H65:H69)</f>
        <v>1038000</v>
      </c>
      <c r="I70" s="294">
        <f>SUM(I65:I69)</f>
        <v>0</v>
      </c>
      <c r="J70" s="294">
        <f t="shared" si="1"/>
        <v>2748000</v>
      </c>
      <c r="K70" s="294">
        <f>SUM(K65:K69)</f>
        <v>1710000</v>
      </c>
      <c r="L70" s="294">
        <f>SUM(L65:L69)</f>
        <v>1038250</v>
      </c>
      <c r="M70" s="294">
        <f>SUM(M65:M69)</f>
        <v>0</v>
      </c>
      <c r="N70" s="294">
        <f t="shared" si="2"/>
        <v>2748250</v>
      </c>
    </row>
    <row r="71" spans="1:14" ht="15" customHeight="1">
      <c r="A71" s="245" t="s">
        <v>103</v>
      </c>
      <c r="B71" s="311"/>
      <c r="C71" s="296">
        <f>C58+C64+C70</f>
        <v>0</v>
      </c>
      <c r="D71" s="296">
        <f>D58+D64+D70</f>
        <v>1038000</v>
      </c>
      <c r="E71" s="296">
        <f>E58+E64+E70</f>
        <v>0</v>
      </c>
      <c r="F71" s="296">
        <f aca="true" t="shared" si="3" ref="F71:F106">SUM(C71:E71)</f>
        <v>1038000</v>
      </c>
      <c r="G71" s="296">
        <f>G58+G64+G70</f>
        <v>11822871</v>
      </c>
      <c r="H71" s="296">
        <f>H58+H64+H70</f>
        <v>1038000</v>
      </c>
      <c r="I71" s="296">
        <f>I58+I64+I70</f>
        <v>0</v>
      </c>
      <c r="J71" s="296">
        <f aca="true" t="shared" si="4" ref="J71:J106">SUM(G71:I71)</f>
        <v>12860871</v>
      </c>
      <c r="K71" s="296">
        <f>K58+K64+K70</f>
        <v>11822871</v>
      </c>
      <c r="L71" s="296">
        <f>L58+L64+L70</f>
        <v>1038250</v>
      </c>
      <c r="M71" s="296">
        <f>M58+M64+M70</f>
        <v>0</v>
      </c>
      <c r="N71" s="296">
        <f aca="true" t="shared" si="5" ref="N71:N106">SUM(K71:M71)</f>
        <v>12861121</v>
      </c>
    </row>
    <row r="72" spans="1:14" ht="15.75">
      <c r="A72" s="252" t="s">
        <v>689</v>
      </c>
      <c r="B72" s="301" t="s">
        <v>466</v>
      </c>
      <c r="C72" s="297">
        <f>C52+C71</f>
        <v>42493683</v>
      </c>
      <c r="D72" s="297">
        <f>D52+D71</f>
        <v>7126000</v>
      </c>
      <c r="E72" s="297">
        <f>E52+E71</f>
        <v>0</v>
      </c>
      <c r="F72" s="297">
        <f t="shared" si="3"/>
        <v>49619683</v>
      </c>
      <c r="G72" s="297">
        <f>G52+G71</f>
        <v>67044228</v>
      </c>
      <c r="H72" s="297">
        <f>H52+H71</f>
        <v>7614790</v>
      </c>
      <c r="I72" s="297">
        <f>I52+I71</f>
        <v>0</v>
      </c>
      <c r="J72" s="297">
        <f t="shared" si="4"/>
        <v>74659018</v>
      </c>
      <c r="K72" s="297">
        <f>K52+K71</f>
        <v>64114250</v>
      </c>
      <c r="L72" s="297">
        <f>L52+L71</f>
        <v>7437766</v>
      </c>
      <c r="M72" s="297">
        <f>M52+M71</f>
        <v>0</v>
      </c>
      <c r="N72" s="297">
        <f t="shared" si="5"/>
        <v>71552016</v>
      </c>
    </row>
    <row r="73" spans="1:14" ht="15.75">
      <c r="A73" s="302" t="s">
        <v>104</v>
      </c>
      <c r="B73" s="303"/>
      <c r="C73" s="312"/>
      <c r="D73" s="312"/>
      <c r="E73" s="312"/>
      <c r="F73" s="312">
        <f t="shared" si="3"/>
        <v>0</v>
      </c>
      <c r="G73" s="312"/>
      <c r="H73" s="312"/>
      <c r="I73" s="312"/>
      <c r="J73" s="312">
        <f t="shared" si="4"/>
        <v>0</v>
      </c>
      <c r="K73" s="312"/>
      <c r="L73" s="312"/>
      <c r="M73" s="312"/>
      <c r="N73" s="312">
        <f t="shared" si="5"/>
        <v>0</v>
      </c>
    </row>
    <row r="74" spans="1:14" ht="15.75">
      <c r="A74" s="302" t="s">
        <v>105</v>
      </c>
      <c r="B74" s="303"/>
      <c r="C74" s="312"/>
      <c r="D74" s="312"/>
      <c r="E74" s="312"/>
      <c r="F74" s="312">
        <f t="shared" si="3"/>
        <v>0</v>
      </c>
      <c r="G74" s="312"/>
      <c r="H74" s="312"/>
      <c r="I74" s="312"/>
      <c r="J74" s="312">
        <f t="shared" si="4"/>
        <v>0</v>
      </c>
      <c r="K74" s="312"/>
      <c r="L74" s="312"/>
      <c r="M74" s="312"/>
      <c r="N74" s="312">
        <f t="shared" si="5"/>
        <v>0</v>
      </c>
    </row>
    <row r="75" spans="1:14" ht="15.75">
      <c r="A75" s="286" t="s">
        <v>918</v>
      </c>
      <c r="B75" s="313" t="s">
        <v>467</v>
      </c>
      <c r="C75" s="294"/>
      <c r="D75" s="294"/>
      <c r="E75" s="294"/>
      <c r="F75" s="294">
        <f t="shared" si="3"/>
        <v>0</v>
      </c>
      <c r="G75" s="294"/>
      <c r="H75" s="294"/>
      <c r="I75" s="294"/>
      <c r="J75" s="294">
        <f t="shared" si="4"/>
        <v>0</v>
      </c>
      <c r="K75" s="294"/>
      <c r="L75" s="294"/>
      <c r="M75" s="294"/>
      <c r="N75" s="294">
        <f t="shared" si="5"/>
        <v>0</v>
      </c>
    </row>
    <row r="76" spans="1:14" ht="15.75">
      <c r="A76" s="268" t="s">
        <v>468</v>
      </c>
      <c r="B76" s="313" t="s">
        <v>469</v>
      </c>
      <c r="C76" s="294"/>
      <c r="D76" s="294"/>
      <c r="E76" s="294"/>
      <c r="F76" s="294">
        <f t="shared" si="3"/>
        <v>0</v>
      </c>
      <c r="G76" s="294"/>
      <c r="H76" s="294"/>
      <c r="I76" s="294"/>
      <c r="J76" s="294">
        <f t="shared" si="4"/>
        <v>0</v>
      </c>
      <c r="K76" s="294"/>
      <c r="L76" s="294"/>
      <c r="M76" s="294"/>
      <c r="N76" s="294">
        <f t="shared" si="5"/>
        <v>0</v>
      </c>
    </row>
    <row r="77" spans="1:14" ht="15.75">
      <c r="A77" s="286" t="s">
        <v>919</v>
      </c>
      <c r="B77" s="313" t="s">
        <v>470</v>
      </c>
      <c r="C77" s="294"/>
      <c r="D77" s="294"/>
      <c r="E77" s="294"/>
      <c r="F77" s="294">
        <f t="shared" si="3"/>
        <v>0</v>
      </c>
      <c r="G77" s="294"/>
      <c r="H77" s="294"/>
      <c r="I77" s="294"/>
      <c r="J77" s="294">
        <f t="shared" si="4"/>
        <v>0</v>
      </c>
      <c r="K77" s="294"/>
      <c r="L77" s="294"/>
      <c r="M77" s="294"/>
      <c r="N77" s="294">
        <f t="shared" si="5"/>
        <v>0</v>
      </c>
    </row>
    <row r="78" spans="1:14" ht="15.75">
      <c r="A78" s="270" t="s">
        <v>920</v>
      </c>
      <c r="B78" s="314" t="s">
        <v>471</v>
      </c>
      <c r="C78" s="294">
        <f>SUM(C75:C77)</f>
        <v>0</v>
      </c>
      <c r="D78" s="294">
        <f>SUM(D75:D77)</f>
        <v>0</v>
      </c>
      <c r="E78" s="294">
        <f>SUM(E75:E77)</f>
        <v>0</v>
      </c>
      <c r="F78" s="294">
        <f t="shared" si="3"/>
        <v>0</v>
      </c>
      <c r="G78" s="294">
        <f>SUM(G75:G77)</f>
        <v>0</v>
      </c>
      <c r="H78" s="294">
        <f>SUM(H75:H77)</f>
        <v>0</v>
      </c>
      <c r="I78" s="294">
        <f>SUM(I75:I77)</f>
        <v>0</v>
      </c>
      <c r="J78" s="294">
        <f t="shared" si="4"/>
        <v>0</v>
      </c>
      <c r="K78" s="294">
        <f>SUM(K75:K77)</f>
        <v>0</v>
      </c>
      <c r="L78" s="294">
        <f>SUM(L75:L77)</f>
        <v>0</v>
      </c>
      <c r="M78" s="294">
        <f>SUM(M75:M77)</f>
        <v>0</v>
      </c>
      <c r="N78" s="294">
        <f t="shared" si="5"/>
        <v>0</v>
      </c>
    </row>
    <row r="79" spans="1:14" ht="15.75">
      <c r="A79" s="268" t="s">
        <v>673</v>
      </c>
      <c r="B79" s="313" t="s">
        <v>472</v>
      </c>
      <c r="C79" s="294"/>
      <c r="D79" s="294"/>
      <c r="E79" s="294"/>
      <c r="F79" s="294">
        <f t="shared" si="3"/>
        <v>0</v>
      </c>
      <c r="G79" s="294"/>
      <c r="H79" s="294"/>
      <c r="I79" s="294"/>
      <c r="J79" s="294">
        <f t="shared" si="4"/>
        <v>0</v>
      </c>
      <c r="K79" s="294"/>
      <c r="L79" s="294"/>
      <c r="M79" s="294"/>
      <c r="N79" s="294">
        <f t="shared" si="5"/>
        <v>0</v>
      </c>
    </row>
    <row r="80" spans="1:14" ht="15.75">
      <c r="A80" s="286" t="s">
        <v>473</v>
      </c>
      <c r="B80" s="313" t="s">
        <v>474</v>
      </c>
      <c r="C80" s="294"/>
      <c r="D80" s="294"/>
      <c r="E80" s="294"/>
      <c r="F80" s="294">
        <f t="shared" si="3"/>
        <v>0</v>
      </c>
      <c r="G80" s="294"/>
      <c r="H80" s="294"/>
      <c r="I80" s="294"/>
      <c r="J80" s="294">
        <f t="shared" si="4"/>
        <v>0</v>
      </c>
      <c r="K80" s="294"/>
      <c r="L80" s="294"/>
      <c r="M80" s="294"/>
      <c r="N80" s="294">
        <f t="shared" si="5"/>
        <v>0</v>
      </c>
    </row>
    <row r="81" spans="1:14" ht="15.75">
      <c r="A81" s="268" t="s">
        <v>674</v>
      </c>
      <c r="B81" s="313" t="s">
        <v>475</v>
      </c>
      <c r="C81" s="294"/>
      <c r="D81" s="294"/>
      <c r="E81" s="294"/>
      <c r="F81" s="294">
        <f t="shared" si="3"/>
        <v>0</v>
      </c>
      <c r="G81" s="294"/>
      <c r="H81" s="294"/>
      <c r="I81" s="294"/>
      <c r="J81" s="294">
        <f t="shared" si="4"/>
        <v>0</v>
      </c>
      <c r="K81" s="294"/>
      <c r="L81" s="294"/>
      <c r="M81" s="294"/>
      <c r="N81" s="294">
        <f t="shared" si="5"/>
        <v>0</v>
      </c>
    </row>
    <row r="82" spans="1:14" ht="15.75">
      <c r="A82" s="286" t="s">
        <v>921</v>
      </c>
      <c r="B82" s="313" t="s">
        <v>477</v>
      </c>
      <c r="C82" s="294"/>
      <c r="D82" s="294"/>
      <c r="E82" s="294"/>
      <c r="F82" s="294">
        <f t="shared" si="3"/>
        <v>0</v>
      </c>
      <c r="G82" s="294"/>
      <c r="H82" s="294"/>
      <c r="I82" s="294"/>
      <c r="J82" s="294">
        <f t="shared" si="4"/>
        <v>0</v>
      </c>
      <c r="K82" s="294"/>
      <c r="L82" s="294"/>
      <c r="M82" s="294"/>
      <c r="N82" s="294">
        <f t="shared" si="5"/>
        <v>0</v>
      </c>
    </row>
    <row r="83" spans="1:14" ht="15.75">
      <c r="A83" s="283" t="s">
        <v>692</v>
      </c>
      <c r="B83" s="314" t="s">
        <v>478</v>
      </c>
      <c r="C83" s="294">
        <f>SUM(C79:C82)</f>
        <v>0</v>
      </c>
      <c r="D83" s="294">
        <f>SUM(D79:D82)</f>
        <v>0</v>
      </c>
      <c r="E83" s="294">
        <f>SUM(E79:E82)</f>
        <v>0</v>
      </c>
      <c r="F83" s="294">
        <f t="shared" si="3"/>
        <v>0</v>
      </c>
      <c r="G83" s="294">
        <f>SUM(G79:G82)</f>
        <v>0</v>
      </c>
      <c r="H83" s="294">
        <f>SUM(H79:H82)</f>
        <v>0</v>
      </c>
      <c r="I83" s="294">
        <f>SUM(I79:I82)</f>
        <v>0</v>
      </c>
      <c r="J83" s="294">
        <f t="shared" si="4"/>
        <v>0</v>
      </c>
      <c r="K83" s="294">
        <f>SUM(K79:K82)</f>
        <v>0</v>
      </c>
      <c r="L83" s="294">
        <f>SUM(L79:L82)</f>
        <v>0</v>
      </c>
      <c r="M83" s="294">
        <f>SUM(M79:M82)</f>
        <v>0</v>
      </c>
      <c r="N83" s="294">
        <f t="shared" si="5"/>
        <v>0</v>
      </c>
    </row>
    <row r="84" spans="1:14" ht="15.75">
      <c r="A84" s="264" t="s">
        <v>825</v>
      </c>
      <c r="B84" s="313" t="s">
        <v>479</v>
      </c>
      <c r="C84" s="294">
        <v>1346000</v>
      </c>
      <c r="D84" s="294"/>
      <c r="E84" s="294"/>
      <c r="F84" s="294">
        <f t="shared" si="3"/>
        <v>1346000</v>
      </c>
      <c r="G84" s="294">
        <v>2056000</v>
      </c>
      <c r="H84" s="294"/>
      <c r="I84" s="294"/>
      <c r="J84" s="294">
        <f t="shared" si="4"/>
        <v>2056000</v>
      </c>
      <c r="K84" s="294">
        <v>2056000</v>
      </c>
      <c r="L84" s="294"/>
      <c r="M84" s="294"/>
      <c r="N84" s="294">
        <f t="shared" si="5"/>
        <v>2056000</v>
      </c>
    </row>
    <row r="85" spans="1:14" ht="15.75">
      <c r="A85" s="264" t="s">
        <v>826</v>
      </c>
      <c r="B85" s="313" t="s">
        <v>479</v>
      </c>
      <c r="C85" s="294"/>
      <c r="D85" s="294"/>
      <c r="E85" s="294"/>
      <c r="F85" s="294">
        <f t="shared" si="3"/>
        <v>0</v>
      </c>
      <c r="G85" s="294"/>
      <c r="H85" s="294"/>
      <c r="I85" s="294"/>
      <c r="J85" s="294">
        <f t="shared" si="4"/>
        <v>0</v>
      </c>
      <c r="K85" s="294"/>
      <c r="L85" s="294"/>
      <c r="M85" s="294"/>
      <c r="N85" s="294">
        <f t="shared" si="5"/>
        <v>0</v>
      </c>
    </row>
    <row r="86" spans="1:14" ht="15.75">
      <c r="A86" s="264" t="s">
        <v>823</v>
      </c>
      <c r="B86" s="313" t="s">
        <v>480</v>
      </c>
      <c r="C86" s="294"/>
      <c r="D86" s="294"/>
      <c r="E86" s="294"/>
      <c r="F86" s="294">
        <f t="shared" si="3"/>
        <v>0</v>
      </c>
      <c r="G86" s="294"/>
      <c r="H86" s="294"/>
      <c r="I86" s="294"/>
      <c r="J86" s="294">
        <f t="shared" si="4"/>
        <v>0</v>
      </c>
      <c r="K86" s="294"/>
      <c r="L86" s="294"/>
      <c r="M86" s="294"/>
      <c r="N86" s="294">
        <f t="shared" si="5"/>
        <v>0</v>
      </c>
    </row>
    <row r="87" spans="1:14" ht="15.75">
      <c r="A87" s="264" t="s">
        <v>824</v>
      </c>
      <c r="B87" s="313" t="s">
        <v>480</v>
      </c>
      <c r="C87" s="294"/>
      <c r="D87" s="294"/>
      <c r="E87" s="294"/>
      <c r="F87" s="294">
        <f t="shared" si="3"/>
        <v>0</v>
      </c>
      <c r="G87" s="294"/>
      <c r="H87" s="294"/>
      <c r="I87" s="294"/>
      <c r="J87" s="294">
        <f t="shared" si="4"/>
        <v>0</v>
      </c>
      <c r="K87" s="294"/>
      <c r="L87" s="294"/>
      <c r="M87" s="294"/>
      <c r="N87" s="294">
        <f t="shared" si="5"/>
        <v>0</v>
      </c>
    </row>
    <row r="88" spans="1:14" ht="15.75">
      <c r="A88" s="267" t="s">
        <v>693</v>
      </c>
      <c r="B88" s="314" t="s">
        <v>481</v>
      </c>
      <c r="C88" s="294">
        <f>SUM(C84:C87)</f>
        <v>1346000</v>
      </c>
      <c r="D88" s="294">
        <f>SUM(D84:D87)</f>
        <v>0</v>
      </c>
      <c r="E88" s="294">
        <f>SUM(E84:E87)</f>
        <v>0</v>
      </c>
      <c r="F88" s="294">
        <f t="shared" si="3"/>
        <v>1346000</v>
      </c>
      <c r="G88" s="294">
        <f>SUM(G84:G87)</f>
        <v>2056000</v>
      </c>
      <c r="H88" s="294">
        <f>SUM(H84:H87)</f>
        <v>0</v>
      </c>
      <c r="I88" s="294">
        <f>SUM(I84:I87)</f>
        <v>0</v>
      </c>
      <c r="J88" s="294">
        <f t="shared" si="4"/>
        <v>2056000</v>
      </c>
      <c r="K88" s="294">
        <f>SUM(K84:K87)</f>
        <v>2056000</v>
      </c>
      <c r="L88" s="294">
        <f>SUM(L84:L87)</f>
        <v>0</v>
      </c>
      <c r="M88" s="294">
        <f>SUM(M84:M87)</f>
        <v>0</v>
      </c>
      <c r="N88" s="294">
        <f t="shared" si="5"/>
        <v>2056000</v>
      </c>
    </row>
    <row r="89" spans="1:14" ht="15.75">
      <c r="A89" s="286" t="s">
        <v>482</v>
      </c>
      <c r="B89" s="313" t="s">
        <v>483</v>
      </c>
      <c r="C89" s="294"/>
      <c r="D89" s="294"/>
      <c r="E89" s="294"/>
      <c r="F89" s="294">
        <f t="shared" si="3"/>
        <v>0</v>
      </c>
      <c r="G89" s="294">
        <v>1074198</v>
      </c>
      <c r="H89" s="294"/>
      <c r="I89" s="294"/>
      <c r="J89" s="294">
        <f t="shared" si="4"/>
        <v>1074198</v>
      </c>
      <c r="K89" s="294">
        <v>1074198</v>
      </c>
      <c r="L89" s="294"/>
      <c r="M89" s="294"/>
      <c r="N89" s="294">
        <f t="shared" si="5"/>
        <v>1074198</v>
      </c>
    </row>
    <row r="90" spans="1:14" ht="15.75">
      <c r="A90" s="286" t="s">
        <v>484</v>
      </c>
      <c r="B90" s="313" t="s">
        <v>485</v>
      </c>
      <c r="C90" s="294"/>
      <c r="D90" s="294"/>
      <c r="E90" s="294"/>
      <c r="F90" s="294">
        <f t="shared" si="3"/>
        <v>0</v>
      </c>
      <c r="G90" s="294"/>
      <c r="H90" s="294"/>
      <c r="I90" s="294"/>
      <c r="J90" s="294">
        <f t="shared" si="4"/>
        <v>0</v>
      </c>
      <c r="K90" s="294"/>
      <c r="L90" s="294"/>
      <c r="M90" s="294"/>
      <c r="N90" s="294">
        <f t="shared" si="5"/>
        <v>0</v>
      </c>
    </row>
    <row r="91" spans="1:14" ht="15.75">
      <c r="A91" s="286" t="s">
        <v>486</v>
      </c>
      <c r="B91" s="313" t="s">
        <v>487</v>
      </c>
      <c r="C91" s="294"/>
      <c r="D91" s="294"/>
      <c r="E91" s="294"/>
      <c r="F91" s="294">
        <f t="shared" si="3"/>
        <v>0</v>
      </c>
      <c r="G91" s="294"/>
      <c r="H91" s="294"/>
      <c r="I91" s="294"/>
      <c r="J91" s="294">
        <f t="shared" si="4"/>
        <v>0</v>
      </c>
      <c r="K91" s="294"/>
      <c r="L91" s="294"/>
      <c r="M91" s="294"/>
      <c r="N91" s="294">
        <f t="shared" si="5"/>
        <v>0</v>
      </c>
    </row>
    <row r="92" spans="1:14" ht="15.75">
      <c r="A92" s="286" t="s">
        <v>922</v>
      </c>
      <c r="B92" s="313" t="s">
        <v>489</v>
      </c>
      <c r="C92" s="294"/>
      <c r="D92" s="294"/>
      <c r="E92" s="294"/>
      <c r="F92" s="294">
        <f t="shared" si="3"/>
        <v>0</v>
      </c>
      <c r="G92" s="294"/>
      <c r="H92" s="294"/>
      <c r="I92" s="294"/>
      <c r="J92" s="294">
        <f t="shared" si="4"/>
        <v>0</v>
      </c>
      <c r="K92" s="294"/>
      <c r="L92" s="294"/>
      <c r="M92" s="294"/>
      <c r="N92" s="294">
        <f t="shared" si="5"/>
        <v>0</v>
      </c>
    </row>
    <row r="93" spans="1:14" ht="15.75">
      <c r="A93" s="268" t="s">
        <v>675</v>
      </c>
      <c r="B93" s="313" t="s">
        <v>490</v>
      </c>
      <c r="C93" s="294"/>
      <c r="D93" s="294"/>
      <c r="E93" s="294"/>
      <c r="F93" s="294">
        <f t="shared" si="3"/>
        <v>0</v>
      </c>
      <c r="G93" s="294"/>
      <c r="H93" s="294"/>
      <c r="I93" s="294"/>
      <c r="J93" s="294">
        <f t="shared" si="4"/>
        <v>0</v>
      </c>
      <c r="K93" s="294"/>
      <c r="L93" s="294"/>
      <c r="M93" s="294"/>
      <c r="N93" s="294">
        <f t="shared" si="5"/>
        <v>0</v>
      </c>
    </row>
    <row r="94" spans="1:14" ht="15.75">
      <c r="A94" s="268" t="s">
        <v>923</v>
      </c>
      <c r="B94" s="313" t="s">
        <v>924</v>
      </c>
      <c r="C94" s="294"/>
      <c r="D94" s="294"/>
      <c r="E94" s="294"/>
      <c r="F94" s="294">
        <f t="shared" si="3"/>
        <v>0</v>
      </c>
      <c r="G94" s="294"/>
      <c r="H94" s="294"/>
      <c r="I94" s="294"/>
      <c r="J94" s="294">
        <f t="shared" si="4"/>
        <v>0</v>
      </c>
      <c r="K94" s="294"/>
      <c r="L94" s="294"/>
      <c r="M94" s="294"/>
      <c r="N94" s="294">
        <f t="shared" si="5"/>
        <v>0</v>
      </c>
    </row>
    <row r="95" spans="1:14" ht="15.75">
      <c r="A95" s="268" t="s">
        <v>926</v>
      </c>
      <c r="B95" s="313" t="s">
        <v>925</v>
      </c>
      <c r="C95" s="294"/>
      <c r="D95" s="294"/>
      <c r="E95" s="294"/>
      <c r="F95" s="294">
        <f t="shared" si="3"/>
        <v>0</v>
      </c>
      <c r="G95" s="294"/>
      <c r="H95" s="294"/>
      <c r="I95" s="294"/>
      <c r="J95" s="294">
        <f t="shared" si="4"/>
        <v>0</v>
      </c>
      <c r="K95" s="294"/>
      <c r="L95" s="294"/>
      <c r="M95" s="294"/>
      <c r="N95" s="294">
        <f t="shared" si="5"/>
        <v>0</v>
      </c>
    </row>
    <row r="96" spans="1:14" ht="15.75">
      <c r="A96" s="270" t="s">
        <v>694</v>
      </c>
      <c r="B96" s="314" t="s">
        <v>492</v>
      </c>
      <c r="C96" s="294">
        <f>SUM(C89:C93)</f>
        <v>0</v>
      </c>
      <c r="D96" s="294">
        <f>SUM(D89:D93)</f>
        <v>0</v>
      </c>
      <c r="E96" s="294">
        <f>SUM(E89:E93)</f>
        <v>0</v>
      </c>
      <c r="F96" s="294">
        <f t="shared" si="3"/>
        <v>0</v>
      </c>
      <c r="G96" s="294">
        <f>SUM(G89:G93)</f>
        <v>1074198</v>
      </c>
      <c r="H96" s="294">
        <f>SUM(H89:H93)</f>
        <v>0</v>
      </c>
      <c r="I96" s="294">
        <f>SUM(I89:I93)</f>
        <v>0</v>
      </c>
      <c r="J96" s="294">
        <f t="shared" si="4"/>
        <v>1074198</v>
      </c>
      <c r="K96" s="294">
        <f>SUM(K89:K93)</f>
        <v>1074198</v>
      </c>
      <c r="L96" s="294">
        <f>SUM(L89:L93)</f>
        <v>0</v>
      </c>
      <c r="M96" s="294">
        <f>SUM(M89:M93)</f>
        <v>0</v>
      </c>
      <c r="N96" s="294">
        <f t="shared" si="5"/>
        <v>1074198</v>
      </c>
    </row>
    <row r="97" spans="1:14" ht="15.75">
      <c r="A97" s="268" t="s">
        <v>493</v>
      </c>
      <c r="B97" s="313" t="s">
        <v>494</v>
      </c>
      <c r="C97" s="294"/>
      <c r="D97" s="294"/>
      <c r="E97" s="294"/>
      <c r="F97" s="294">
        <f t="shared" si="3"/>
        <v>0</v>
      </c>
      <c r="G97" s="294"/>
      <c r="H97" s="294"/>
      <c r="I97" s="294"/>
      <c r="J97" s="294">
        <f t="shared" si="4"/>
        <v>0</v>
      </c>
      <c r="K97" s="294"/>
      <c r="L97" s="294"/>
      <c r="M97" s="294"/>
      <c r="N97" s="294">
        <f t="shared" si="5"/>
        <v>0</v>
      </c>
    </row>
    <row r="98" spans="1:14" ht="15.75">
      <c r="A98" s="268" t="s">
        <v>495</v>
      </c>
      <c r="B98" s="313" t="s">
        <v>496</v>
      </c>
      <c r="C98" s="294"/>
      <c r="D98" s="294"/>
      <c r="E98" s="294"/>
      <c r="F98" s="294">
        <f t="shared" si="3"/>
        <v>0</v>
      </c>
      <c r="G98" s="294"/>
      <c r="H98" s="294"/>
      <c r="I98" s="294"/>
      <c r="J98" s="294">
        <f t="shared" si="4"/>
        <v>0</v>
      </c>
      <c r="K98" s="294"/>
      <c r="L98" s="294"/>
      <c r="M98" s="294"/>
      <c r="N98" s="294">
        <f t="shared" si="5"/>
        <v>0</v>
      </c>
    </row>
    <row r="99" spans="1:14" ht="15.75">
      <c r="A99" s="286" t="s">
        <v>497</v>
      </c>
      <c r="B99" s="313" t="s">
        <v>498</v>
      </c>
      <c r="C99" s="294"/>
      <c r="D99" s="294"/>
      <c r="E99" s="294"/>
      <c r="F99" s="294">
        <f t="shared" si="3"/>
        <v>0</v>
      </c>
      <c r="G99" s="294"/>
      <c r="H99" s="294"/>
      <c r="I99" s="294"/>
      <c r="J99" s="294">
        <f t="shared" si="4"/>
        <v>0</v>
      </c>
      <c r="K99" s="294"/>
      <c r="L99" s="294"/>
      <c r="M99" s="294"/>
      <c r="N99" s="294">
        <f t="shared" si="5"/>
        <v>0</v>
      </c>
    </row>
    <row r="100" spans="1:14" ht="15.75">
      <c r="A100" s="286" t="s">
        <v>927</v>
      </c>
      <c r="B100" s="313" t="s">
        <v>499</v>
      </c>
      <c r="C100" s="294"/>
      <c r="D100" s="294"/>
      <c r="E100" s="294"/>
      <c r="F100" s="294">
        <f t="shared" si="3"/>
        <v>0</v>
      </c>
      <c r="G100" s="294"/>
      <c r="H100" s="294"/>
      <c r="I100" s="294"/>
      <c r="J100" s="294">
        <f t="shared" si="4"/>
        <v>0</v>
      </c>
      <c r="K100" s="294"/>
      <c r="L100" s="294"/>
      <c r="M100" s="294"/>
      <c r="N100" s="294">
        <f t="shared" si="5"/>
        <v>0</v>
      </c>
    </row>
    <row r="101" spans="1:14" ht="15.75">
      <c r="A101" s="286" t="s">
        <v>929</v>
      </c>
      <c r="B101" s="313" t="s">
        <v>928</v>
      </c>
      <c r="C101" s="294"/>
      <c r="D101" s="294"/>
      <c r="E101" s="294"/>
      <c r="F101" s="294">
        <f t="shared" si="3"/>
        <v>0</v>
      </c>
      <c r="G101" s="294"/>
      <c r="H101" s="294"/>
      <c r="I101" s="294"/>
      <c r="J101" s="294">
        <f t="shared" si="4"/>
        <v>0</v>
      </c>
      <c r="K101" s="294"/>
      <c r="L101" s="294"/>
      <c r="M101" s="294"/>
      <c r="N101" s="294">
        <f t="shared" si="5"/>
        <v>0</v>
      </c>
    </row>
    <row r="102" spans="1:14" ht="15.75">
      <c r="A102" s="283" t="s">
        <v>695</v>
      </c>
      <c r="B102" s="314" t="s">
        <v>500</v>
      </c>
      <c r="C102" s="294">
        <f>SUM(C97:C100)</f>
        <v>0</v>
      </c>
      <c r="D102" s="294">
        <f>SUM(D97:D100)</f>
        <v>0</v>
      </c>
      <c r="E102" s="294">
        <f>SUM(E97:E100)</f>
        <v>0</v>
      </c>
      <c r="F102" s="294">
        <f t="shared" si="3"/>
        <v>0</v>
      </c>
      <c r="G102" s="294">
        <f>SUM(G97:G100)</f>
        <v>0</v>
      </c>
      <c r="H102" s="294">
        <f>SUM(H97:H100)</f>
        <v>0</v>
      </c>
      <c r="I102" s="294">
        <f>SUM(I97:I100)</f>
        <v>0</v>
      </c>
      <c r="J102" s="294">
        <f t="shared" si="4"/>
        <v>0</v>
      </c>
      <c r="K102" s="294">
        <f>SUM(K97:K100)</f>
        <v>0</v>
      </c>
      <c r="L102" s="294">
        <f>SUM(L97:L100)</f>
        <v>0</v>
      </c>
      <c r="M102" s="294">
        <f>SUM(M97:M100)</f>
        <v>0</v>
      </c>
      <c r="N102" s="294">
        <f t="shared" si="5"/>
        <v>0</v>
      </c>
    </row>
    <row r="103" spans="1:14" ht="15.75">
      <c r="A103" s="270" t="s">
        <v>501</v>
      </c>
      <c r="B103" s="314" t="s">
        <v>502</v>
      </c>
      <c r="C103" s="294"/>
      <c r="D103" s="294"/>
      <c r="E103" s="294"/>
      <c r="F103" s="294">
        <f t="shared" si="3"/>
        <v>0</v>
      </c>
      <c r="G103" s="294"/>
      <c r="H103" s="294"/>
      <c r="I103" s="294"/>
      <c r="J103" s="294">
        <f t="shared" si="4"/>
        <v>0</v>
      </c>
      <c r="K103" s="294"/>
      <c r="L103" s="294"/>
      <c r="M103" s="294"/>
      <c r="N103" s="294">
        <f t="shared" si="5"/>
        <v>0</v>
      </c>
    </row>
    <row r="104" spans="1:14" ht="15.75">
      <c r="A104" s="268" t="s">
        <v>930</v>
      </c>
      <c r="B104" s="313" t="s">
        <v>931</v>
      </c>
      <c r="C104" s="294"/>
      <c r="D104" s="294"/>
      <c r="E104" s="294"/>
      <c r="F104" s="294">
        <f t="shared" si="3"/>
        <v>0</v>
      </c>
      <c r="G104" s="294"/>
      <c r="H104" s="294"/>
      <c r="I104" s="294"/>
      <c r="J104" s="294">
        <f t="shared" si="4"/>
        <v>0</v>
      </c>
      <c r="K104" s="294"/>
      <c r="L104" s="294"/>
      <c r="M104" s="294"/>
      <c r="N104" s="294">
        <f t="shared" si="5"/>
        <v>0</v>
      </c>
    </row>
    <row r="105" spans="1:14" ht="15.75">
      <c r="A105" s="248" t="s">
        <v>696</v>
      </c>
      <c r="B105" s="304" t="s">
        <v>503</v>
      </c>
      <c r="C105" s="297">
        <f>C78+C83+C88+C96+C102+C103</f>
        <v>1346000</v>
      </c>
      <c r="D105" s="297">
        <f>D78+D83+D88+D96+D102+D103</f>
        <v>0</v>
      </c>
      <c r="E105" s="297">
        <f>E78+E83+E88+E96+E102+E103</f>
        <v>0</v>
      </c>
      <c r="F105" s="297">
        <f t="shared" si="3"/>
        <v>1346000</v>
      </c>
      <c r="G105" s="297">
        <f>G78+G83+G88+G96+G102+G103</f>
        <v>3130198</v>
      </c>
      <c r="H105" s="297">
        <f>H78+H83+H88+H96+H102+H103</f>
        <v>0</v>
      </c>
      <c r="I105" s="297">
        <f>I78+I83+I88+I96+I102+I103</f>
        <v>0</v>
      </c>
      <c r="J105" s="297">
        <f t="shared" si="4"/>
        <v>3130198</v>
      </c>
      <c r="K105" s="297">
        <f>K78+K83+K88+K96+K102+K103</f>
        <v>3130198</v>
      </c>
      <c r="L105" s="297">
        <f>L78+L83+L88+L96+L102+L103</f>
        <v>0</v>
      </c>
      <c r="M105" s="297">
        <f>M78+M83+M88+M96+M102+M103</f>
        <v>0</v>
      </c>
      <c r="N105" s="297">
        <f t="shared" si="5"/>
        <v>3130198</v>
      </c>
    </row>
    <row r="106" spans="1:14" ht="15.75">
      <c r="A106" s="241" t="s">
        <v>678</v>
      </c>
      <c r="B106" s="242"/>
      <c r="C106" s="315">
        <f>C72+C105</f>
        <v>43839683</v>
      </c>
      <c r="D106" s="315">
        <f>D72+D105</f>
        <v>7126000</v>
      </c>
      <c r="E106" s="315">
        <f>E72+E105</f>
        <v>0</v>
      </c>
      <c r="F106" s="315">
        <f t="shared" si="3"/>
        <v>50965683</v>
      </c>
      <c r="G106" s="315">
        <f>G72+G105</f>
        <v>70174426</v>
      </c>
      <c r="H106" s="315">
        <f>H72+H105</f>
        <v>7614790</v>
      </c>
      <c r="I106" s="315">
        <f>I72+I105</f>
        <v>0</v>
      </c>
      <c r="J106" s="315">
        <f t="shared" si="4"/>
        <v>77789216</v>
      </c>
      <c r="K106" s="315">
        <f>K72+K105</f>
        <v>67244448</v>
      </c>
      <c r="L106" s="315">
        <f>L72+L105</f>
        <v>7437766</v>
      </c>
      <c r="M106" s="315">
        <f>M72+M105</f>
        <v>0</v>
      </c>
      <c r="N106" s="315">
        <f t="shared" si="5"/>
        <v>74682214</v>
      </c>
    </row>
  </sheetData>
  <sheetProtection/>
  <mergeCells count="2">
    <mergeCell ref="A1:N1"/>
    <mergeCell ref="A2:N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50" r:id="rId1"/>
  <headerFooter>
    <oddHeader>&amp;C&amp;"Bookman Old Style,Normál"&amp;9 3. melléklet a 7/2017.(V.31.) önkormányzati rendelethez
</oddHeader>
    <oddFooter>&amp;C- 3 -</oddFooter>
  </headerFooter>
  <colBreaks count="1" manualBreakCount="1">
    <brk id="16" max="10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Q229"/>
  <sheetViews>
    <sheetView view="pageLayout" workbookViewId="0" topLeftCell="A1">
      <selection activeCell="A15" sqref="A15"/>
    </sheetView>
  </sheetViews>
  <sheetFormatPr defaultColWidth="9.140625" defaultRowHeight="15"/>
  <cols>
    <col min="1" max="1" width="91.140625" style="0" customWidth="1"/>
    <col min="3" max="3" width="11.7109375" style="157" bestFit="1" customWidth="1"/>
    <col min="4" max="5" width="12.57421875" style="157" customWidth="1"/>
    <col min="6" max="9" width="13.140625" style="157" bestFit="1" customWidth="1"/>
    <col min="10" max="10" width="15.57421875" style="157" bestFit="1" customWidth="1"/>
    <col min="11" max="11" width="16.421875" style="157" bestFit="1" customWidth="1"/>
    <col min="12" max="12" width="14.00390625" style="157" bestFit="1" customWidth="1"/>
    <col min="13" max="13" width="14.421875" style="157" bestFit="1" customWidth="1"/>
    <col min="14" max="14" width="14.28125" style="157" bestFit="1" customWidth="1"/>
    <col min="15" max="15" width="21.140625" style="157" customWidth="1"/>
  </cols>
  <sheetData>
    <row r="1" spans="1:15" ht="28.5" customHeight="1">
      <c r="A1" s="374" t="s">
        <v>852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26.25" customHeight="1">
      <c r="A2" s="377" t="s">
        <v>866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4" ht="15">
      <c r="A4" s="3" t="s">
        <v>1</v>
      </c>
    </row>
    <row r="5" spans="1:17" ht="25.5">
      <c r="A5" s="1" t="s">
        <v>155</v>
      </c>
      <c r="B5" s="2" t="s">
        <v>156</v>
      </c>
      <c r="C5" s="159" t="s">
        <v>16</v>
      </c>
      <c r="D5" s="159" t="s">
        <v>17</v>
      </c>
      <c r="E5" s="159" t="s">
        <v>18</v>
      </c>
      <c r="F5" s="159" t="s">
        <v>19</v>
      </c>
      <c r="G5" s="159" t="s">
        <v>20</v>
      </c>
      <c r="H5" s="159" t="s">
        <v>21</v>
      </c>
      <c r="I5" s="159" t="s">
        <v>22</v>
      </c>
      <c r="J5" s="159" t="s">
        <v>23</v>
      </c>
      <c r="K5" s="159" t="s">
        <v>24</v>
      </c>
      <c r="L5" s="159" t="s">
        <v>25</v>
      </c>
      <c r="M5" s="159" t="s">
        <v>26</v>
      </c>
      <c r="N5" s="159" t="s">
        <v>27</v>
      </c>
      <c r="O5" s="182" t="s">
        <v>3</v>
      </c>
      <c r="P5" s="3"/>
      <c r="Q5" s="3"/>
    </row>
    <row r="6" spans="1:17" ht="15">
      <c r="A6" s="37" t="s">
        <v>157</v>
      </c>
      <c r="B6" s="38" t="s">
        <v>158</v>
      </c>
      <c r="C6" s="159">
        <v>404300</v>
      </c>
      <c r="D6" s="159">
        <v>408000</v>
      </c>
      <c r="E6" s="159">
        <v>408000</v>
      </c>
      <c r="F6" s="159">
        <v>408000</v>
      </c>
      <c r="G6" s="159">
        <v>408000</v>
      </c>
      <c r="H6" s="159">
        <v>408000</v>
      </c>
      <c r="I6" s="159">
        <v>408000</v>
      </c>
      <c r="J6" s="159">
        <v>408000</v>
      </c>
      <c r="K6" s="159">
        <v>408000</v>
      </c>
      <c r="L6" s="159">
        <v>408000</v>
      </c>
      <c r="M6" s="159">
        <v>408000</v>
      </c>
      <c r="N6" s="159">
        <v>408000</v>
      </c>
      <c r="O6" s="159">
        <f>SUM(C6:N6)</f>
        <v>4892300</v>
      </c>
      <c r="P6" s="3"/>
      <c r="Q6" s="3"/>
    </row>
    <row r="7" spans="1:17" ht="15">
      <c r="A7" s="37" t="s">
        <v>159</v>
      </c>
      <c r="B7" s="39" t="s">
        <v>160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>
        <f aca="true" t="shared" si="0" ref="O7:O46">SUM(C7:N7)</f>
        <v>0</v>
      </c>
      <c r="P7" s="3"/>
      <c r="Q7" s="3"/>
    </row>
    <row r="8" spans="1:17" ht="15">
      <c r="A8" s="37" t="s">
        <v>161</v>
      </c>
      <c r="B8" s="39" t="s">
        <v>162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>
        <f t="shared" si="0"/>
        <v>0</v>
      </c>
      <c r="P8" s="3"/>
      <c r="Q8" s="3"/>
    </row>
    <row r="9" spans="1:17" ht="15">
      <c r="A9" s="40" t="s">
        <v>163</v>
      </c>
      <c r="B9" s="39" t="s">
        <v>164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>
        <f t="shared" si="0"/>
        <v>0</v>
      </c>
      <c r="P9" s="3"/>
      <c r="Q9" s="3"/>
    </row>
    <row r="10" spans="1:17" ht="15">
      <c r="A10" s="40" t="s">
        <v>165</v>
      </c>
      <c r="B10" s="39" t="s">
        <v>166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>
        <f t="shared" si="0"/>
        <v>0</v>
      </c>
      <c r="P10" s="3"/>
      <c r="Q10" s="3"/>
    </row>
    <row r="11" spans="1:17" ht="15">
      <c r="A11" s="40" t="s">
        <v>167</v>
      </c>
      <c r="B11" s="39" t="s">
        <v>168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>
        <f t="shared" si="0"/>
        <v>0</v>
      </c>
      <c r="P11" s="3"/>
      <c r="Q11" s="3"/>
    </row>
    <row r="12" spans="1:17" ht="15">
      <c r="A12" s="40" t="s">
        <v>169</v>
      </c>
      <c r="B12" s="39" t="s">
        <v>170</v>
      </c>
      <c r="C12" s="159"/>
      <c r="D12" s="159"/>
      <c r="E12" s="159">
        <v>72000</v>
      </c>
      <c r="F12" s="159">
        <v>24000</v>
      </c>
      <c r="G12" s="159">
        <v>24000</v>
      </c>
      <c r="H12" s="159">
        <v>24000</v>
      </c>
      <c r="I12" s="159">
        <v>24000</v>
      </c>
      <c r="J12" s="159">
        <v>24000</v>
      </c>
      <c r="K12" s="159">
        <v>24000</v>
      </c>
      <c r="L12" s="159">
        <v>24000</v>
      </c>
      <c r="M12" s="159">
        <v>24000</v>
      </c>
      <c r="N12" s="159">
        <v>24000</v>
      </c>
      <c r="O12" s="159">
        <f t="shared" si="0"/>
        <v>288000</v>
      </c>
      <c r="P12" s="3"/>
      <c r="Q12" s="3"/>
    </row>
    <row r="13" spans="1:17" ht="15">
      <c r="A13" s="40" t="s">
        <v>171</v>
      </c>
      <c r="B13" s="39" t="s">
        <v>172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>
        <f t="shared" si="0"/>
        <v>0</v>
      </c>
      <c r="P13" s="3"/>
      <c r="Q13" s="3"/>
    </row>
    <row r="14" spans="1:17" ht="15">
      <c r="A14" s="4" t="s">
        <v>173</v>
      </c>
      <c r="B14" s="39" t="s">
        <v>174</v>
      </c>
      <c r="C14" s="159"/>
      <c r="D14" s="159"/>
      <c r="E14" s="159">
        <v>3750</v>
      </c>
      <c r="F14" s="159">
        <v>1250</v>
      </c>
      <c r="G14" s="159">
        <v>1250</v>
      </c>
      <c r="H14" s="159">
        <v>1250</v>
      </c>
      <c r="I14" s="159">
        <v>1250</v>
      </c>
      <c r="J14" s="159">
        <v>1250</v>
      </c>
      <c r="K14" s="159">
        <v>1250</v>
      </c>
      <c r="L14" s="159">
        <v>1250</v>
      </c>
      <c r="M14" s="159">
        <v>1250</v>
      </c>
      <c r="N14" s="159">
        <v>1250</v>
      </c>
      <c r="O14" s="159">
        <f t="shared" si="0"/>
        <v>15000</v>
      </c>
      <c r="P14" s="3"/>
      <c r="Q14" s="3"/>
    </row>
    <row r="15" spans="1:17" ht="15">
      <c r="A15" s="4" t="s">
        <v>175</v>
      </c>
      <c r="B15" s="39" t="s">
        <v>176</v>
      </c>
      <c r="C15" s="159"/>
      <c r="D15" s="159"/>
      <c r="E15" s="159">
        <v>12000</v>
      </c>
      <c r="F15" s="159">
        <v>4000</v>
      </c>
      <c r="G15" s="159">
        <v>4000</v>
      </c>
      <c r="H15" s="159">
        <v>4000</v>
      </c>
      <c r="I15" s="159">
        <v>4000</v>
      </c>
      <c r="J15" s="159">
        <v>4000</v>
      </c>
      <c r="K15" s="159">
        <v>4000</v>
      </c>
      <c r="L15" s="159">
        <v>4000</v>
      </c>
      <c r="M15" s="159">
        <v>4000</v>
      </c>
      <c r="N15" s="159">
        <v>4000</v>
      </c>
      <c r="O15" s="159">
        <f t="shared" si="0"/>
        <v>48000</v>
      </c>
      <c r="P15" s="3"/>
      <c r="Q15" s="3"/>
    </row>
    <row r="16" spans="1:17" ht="15">
      <c r="A16" s="4" t="s">
        <v>177</v>
      </c>
      <c r="B16" s="39" t="s">
        <v>178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>
        <f t="shared" si="0"/>
        <v>0</v>
      </c>
      <c r="P16" s="3"/>
      <c r="Q16" s="3"/>
    </row>
    <row r="17" spans="1:17" ht="15">
      <c r="A17" s="4" t="s">
        <v>179</v>
      </c>
      <c r="B17" s="39" t="s">
        <v>180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>
        <f t="shared" si="0"/>
        <v>0</v>
      </c>
      <c r="P17" s="3"/>
      <c r="Q17" s="3"/>
    </row>
    <row r="18" spans="1:17" ht="15">
      <c r="A18" s="4" t="s">
        <v>607</v>
      </c>
      <c r="B18" s="39" t="s">
        <v>181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>
        <f t="shared" si="0"/>
        <v>0</v>
      </c>
      <c r="P18" s="3"/>
      <c r="Q18" s="3"/>
    </row>
    <row r="19" spans="1:17" ht="15">
      <c r="A19" s="41" t="s">
        <v>505</v>
      </c>
      <c r="B19" s="42" t="s">
        <v>183</v>
      </c>
      <c r="C19" s="159">
        <f>SUM(C6:C18)</f>
        <v>404300</v>
      </c>
      <c r="D19" s="159">
        <f aca="true" t="shared" si="1" ref="D19:N19">SUM(D6:D18)</f>
        <v>408000</v>
      </c>
      <c r="E19" s="159">
        <f t="shared" si="1"/>
        <v>495750</v>
      </c>
      <c r="F19" s="159">
        <f t="shared" si="1"/>
        <v>437250</v>
      </c>
      <c r="G19" s="159">
        <f t="shared" si="1"/>
        <v>437250</v>
      </c>
      <c r="H19" s="159">
        <f t="shared" si="1"/>
        <v>437250</v>
      </c>
      <c r="I19" s="159">
        <f t="shared" si="1"/>
        <v>437250</v>
      </c>
      <c r="J19" s="159">
        <f t="shared" si="1"/>
        <v>437250</v>
      </c>
      <c r="K19" s="159">
        <f t="shared" si="1"/>
        <v>437250</v>
      </c>
      <c r="L19" s="159">
        <f t="shared" si="1"/>
        <v>437250</v>
      </c>
      <c r="M19" s="159">
        <f t="shared" si="1"/>
        <v>437250</v>
      </c>
      <c r="N19" s="159">
        <f t="shared" si="1"/>
        <v>437250</v>
      </c>
      <c r="O19" s="159">
        <f t="shared" si="0"/>
        <v>5243300</v>
      </c>
      <c r="P19" s="3"/>
      <c r="Q19" s="3"/>
    </row>
    <row r="20" spans="1:17" ht="15">
      <c r="A20" s="4" t="s">
        <v>184</v>
      </c>
      <c r="B20" s="39" t="s">
        <v>185</v>
      </c>
      <c r="C20" s="159">
        <v>446840</v>
      </c>
      <c r="D20" s="159">
        <v>446840</v>
      </c>
      <c r="E20" s="159">
        <v>446840</v>
      </c>
      <c r="F20" s="159">
        <v>446840</v>
      </c>
      <c r="G20" s="159">
        <v>446840</v>
      </c>
      <c r="H20" s="159">
        <v>446840</v>
      </c>
      <c r="I20" s="159">
        <v>446840</v>
      </c>
      <c r="J20" s="159">
        <v>446840</v>
      </c>
      <c r="K20" s="159">
        <v>446840</v>
      </c>
      <c r="L20" s="159">
        <v>446840</v>
      </c>
      <c r="M20" s="159">
        <v>446840</v>
      </c>
      <c r="N20" s="159">
        <v>446760</v>
      </c>
      <c r="O20" s="159">
        <f t="shared" si="0"/>
        <v>5362000</v>
      </c>
      <c r="P20" s="3"/>
      <c r="Q20" s="3"/>
    </row>
    <row r="21" spans="1:17" ht="15">
      <c r="A21" s="4" t="s">
        <v>186</v>
      </c>
      <c r="B21" s="39" t="s">
        <v>187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>
        <f t="shared" si="0"/>
        <v>0</v>
      </c>
      <c r="P21" s="3"/>
      <c r="Q21" s="3"/>
    </row>
    <row r="22" spans="1:17" ht="15">
      <c r="A22" s="5" t="s">
        <v>188</v>
      </c>
      <c r="B22" s="39" t="s">
        <v>189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>
        <f t="shared" si="0"/>
        <v>0</v>
      </c>
      <c r="P22" s="3"/>
      <c r="Q22" s="3"/>
    </row>
    <row r="23" spans="1:17" ht="15">
      <c r="A23" s="8" t="s">
        <v>506</v>
      </c>
      <c r="B23" s="42" t="s">
        <v>190</v>
      </c>
      <c r="C23" s="159">
        <f>C22+C21+C20</f>
        <v>446840</v>
      </c>
      <c r="D23" s="159">
        <f aca="true" t="shared" si="2" ref="D23:N23">D22+D21+D20</f>
        <v>446840</v>
      </c>
      <c r="E23" s="159">
        <f t="shared" si="2"/>
        <v>446840</v>
      </c>
      <c r="F23" s="159">
        <f t="shared" si="2"/>
        <v>446840</v>
      </c>
      <c r="G23" s="159">
        <f t="shared" si="2"/>
        <v>446840</v>
      </c>
      <c r="H23" s="159">
        <f t="shared" si="2"/>
        <v>446840</v>
      </c>
      <c r="I23" s="159">
        <f t="shared" si="2"/>
        <v>446840</v>
      </c>
      <c r="J23" s="159">
        <f t="shared" si="2"/>
        <v>446840</v>
      </c>
      <c r="K23" s="159">
        <f t="shared" si="2"/>
        <v>446840</v>
      </c>
      <c r="L23" s="159">
        <f t="shared" si="2"/>
        <v>446840</v>
      </c>
      <c r="M23" s="159">
        <f t="shared" si="2"/>
        <v>446840</v>
      </c>
      <c r="N23" s="159">
        <f t="shared" si="2"/>
        <v>446760</v>
      </c>
      <c r="O23" s="159">
        <f t="shared" si="0"/>
        <v>5362000</v>
      </c>
      <c r="P23" s="3"/>
      <c r="Q23" s="3"/>
    </row>
    <row r="24" spans="1:17" ht="15">
      <c r="A24" s="64" t="s">
        <v>637</v>
      </c>
      <c r="B24" s="65" t="s">
        <v>191</v>
      </c>
      <c r="C24" s="159">
        <f>C23+C19</f>
        <v>851140</v>
      </c>
      <c r="D24" s="159">
        <f aca="true" t="shared" si="3" ref="D24:N24">D23+D19</f>
        <v>854840</v>
      </c>
      <c r="E24" s="159">
        <f t="shared" si="3"/>
        <v>942590</v>
      </c>
      <c r="F24" s="159">
        <f t="shared" si="3"/>
        <v>884090</v>
      </c>
      <c r="G24" s="159">
        <f t="shared" si="3"/>
        <v>884090</v>
      </c>
      <c r="H24" s="159">
        <f t="shared" si="3"/>
        <v>884090</v>
      </c>
      <c r="I24" s="159">
        <f t="shared" si="3"/>
        <v>884090</v>
      </c>
      <c r="J24" s="159">
        <f t="shared" si="3"/>
        <v>884090</v>
      </c>
      <c r="K24" s="159">
        <f t="shared" si="3"/>
        <v>884090</v>
      </c>
      <c r="L24" s="159">
        <f t="shared" si="3"/>
        <v>884090</v>
      </c>
      <c r="M24" s="159">
        <f t="shared" si="3"/>
        <v>884090</v>
      </c>
      <c r="N24" s="159">
        <f t="shared" si="3"/>
        <v>884010</v>
      </c>
      <c r="O24" s="159">
        <f t="shared" si="0"/>
        <v>10605300</v>
      </c>
      <c r="P24" s="3"/>
      <c r="Q24" s="3"/>
    </row>
    <row r="25" spans="1:17" ht="15">
      <c r="A25" s="48" t="s">
        <v>608</v>
      </c>
      <c r="B25" s="65" t="s">
        <v>192</v>
      </c>
      <c r="C25" s="159">
        <v>239153</v>
      </c>
      <c r="D25" s="159">
        <v>239148</v>
      </c>
      <c r="E25" s="159">
        <v>239148</v>
      </c>
      <c r="F25" s="159">
        <v>239148</v>
      </c>
      <c r="G25" s="159">
        <v>239148</v>
      </c>
      <c r="H25" s="159">
        <v>239148</v>
      </c>
      <c r="I25" s="159">
        <v>239148</v>
      </c>
      <c r="J25" s="159">
        <v>239148</v>
      </c>
      <c r="K25" s="159">
        <v>239148</v>
      </c>
      <c r="L25" s="159">
        <v>239148</v>
      </c>
      <c r="M25" s="159">
        <v>239148</v>
      </c>
      <c r="N25" s="159">
        <v>239148</v>
      </c>
      <c r="O25" s="159">
        <f t="shared" si="0"/>
        <v>2869781</v>
      </c>
      <c r="P25" s="3"/>
      <c r="Q25" s="3"/>
    </row>
    <row r="26" spans="1:17" ht="15">
      <c r="A26" s="4" t="s">
        <v>193</v>
      </c>
      <c r="B26" s="39" t="s">
        <v>194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>
        <f t="shared" si="0"/>
        <v>0</v>
      </c>
      <c r="P26" s="3"/>
      <c r="Q26" s="3"/>
    </row>
    <row r="27" spans="1:17" ht="15">
      <c r="A27" s="4" t="s">
        <v>195</v>
      </c>
      <c r="B27" s="39" t="s">
        <v>196</v>
      </c>
      <c r="C27" s="159">
        <v>62750</v>
      </c>
      <c r="D27" s="159">
        <v>62750</v>
      </c>
      <c r="E27" s="159">
        <v>251000</v>
      </c>
      <c r="F27" s="159">
        <v>125500</v>
      </c>
      <c r="G27" s="159">
        <v>125500</v>
      </c>
      <c r="H27" s="159">
        <v>125500</v>
      </c>
      <c r="I27" s="159">
        <v>125500</v>
      </c>
      <c r="J27" s="159">
        <v>125500</v>
      </c>
      <c r="K27" s="159">
        <v>125500</v>
      </c>
      <c r="L27" s="159">
        <v>125500</v>
      </c>
      <c r="M27" s="159">
        <v>125500</v>
      </c>
      <c r="N27" s="159">
        <v>125500</v>
      </c>
      <c r="O27" s="159">
        <f t="shared" si="0"/>
        <v>1506000</v>
      </c>
      <c r="P27" s="3"/>
      <c r="Q27" s="3"/>
    </row>
    <row r="28" spans="1:17" ht="15">
      <c r="A28" s="4" t="s">
        <v>197</v>
      </c>
      <c r="B28" s="39" t="s">
        <v>198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>
        <f t="shared" si="0"/>
        <v>0</v>
      </c>
      <c r="P28" s="3"/>
      <c r="Q28" s="3"/>
    </row>
    <row r="29" spans="1:17" ht="15">
      <c r="A29" s="8" t="s">
        <v>516</v>
      </c>
      <c r="B29" s="42" t="s">
        <v>199</v>
      </c>
      <c r="C29" s="159">
        <f>SUM(C26:C28)</f>
        <v>62750</v>
      </c>
      <c r="D29" s="159">
        <f aca="true" t="shared" si="4" ref="D29:N29">SUM(D26:D28)</f>
        <v>62750</v>
      </c>
      <c r="E29" s="159">
        <f t="shared" si="4"/>
        <v>251000</v>
      </c>
      <c r="F29" s="159">
        <f t="shared" si="4"/>
        <v>125500</v>
      </c>
      <c r="G29" s="159">
        <f t="shared" si="4"/>
        <v>125500</v>
      </c>
      <c r="H29" s="159">
        <f t="shared" si="4"/>
        <v>125500</v>
      </c>
      <c r="I29" s="159">
        <f t="shared" si="4"/>
        <v>125500</v>
      </c>
      <c r="J29" s="159">
        <f t="shared" si="4"/>
        <v>125500</v>
      </c>
      <c r="K29" s="159">
        <f t="shared" si="4"/>
        <v>125500</v>
      </c>
      <c r="L29" s="159">
        <f t="shared" si="4"/>
        <v>125500</v>
      </c>
      <c r="M29" s="159">
        <f t="shared" si="4"/>
        <v>125500</v>
      </c>
      <c r="N29" s="159">
        <f t="shared" si="4"/>
        <v>125500</v>
      </c>
      <c r="O29" s="159">
        <f t="shared" si="0"/>
        <v>1506000</v>
      </c>
      <c r="P29" s="3"/>
      <c r="Q29" s="3"/>
    </row>
    <row r="30" spans="1:17" ht="15">
      <c r="A30" s="4" t="s">
        <v>200</v>
      </c>
      <c r="B30" s="39" t="s">
        <v>201</v>
      </c>
      <c r="C30" s="159">
        <v>2165</v>
      </c>
      <c r="D30" s="159">
        <v>2165</v>
      </c>
      <c r="E30" s="159">
        <v>2165</v>
      </c>
      <c r="F30" s="159">
        <v>2165</v>
      </c>
      <c r="G30" s="159">
        <v>2165</v>
      </c>
      <c r="H30" s="159">
        <v>2165</v>
      </c>
      <c r="I30" s="159">
        <v>2165</v>
      </c>
      <c r="J30" s="159">
        <v>2165</v>
      </c>
      <c r="K30" s="159">
        <v>2165</v>
      </c>
      <c r="L30" s="159">
        <v>2165</v>
      </c>
      <c r="M30" s="159">
        <v>2165</v>
      </c>
      <c r="N30" s="159">
        <v>2185</v>
      </c>
      <c r="O30" s="159">
        <f t="shared" si="0"/>
        <v>26000</v>
      </c>
      <c r="P30" s="3"/>
      <c r="Q30" s="3"/>
    </row>
    <row r="31" spans="1:17" ht="15">
      <c r="A31" s="4" t="s">
        <v>202</v>
      </c>
      <c r="B31" s="39" t="s">
        <v>203</v>
      </c>
      <c r="C31" s="159">
        <v>11330</v>
      </c>
      <c r="D31" s="159">
        <v>11330</v>
      </c>
      <c r="E31" s="159">
        <v>11330</v>
      </c>
      <c r="F31" s="159">
        <v>11330</v>
      </c>
      <c r="G31" s="159">
        <v>11330</v>
      </c>
      <c r="H31" s="159">
        <v>11330</v>
      </c>
      <c r="I31" s="159">
        <v>11330</v>
      </c>
      <c r="J31" s="159">
        <v>11330</v>
      </c>
      <c r="K31" s="159">
        <v>11330</v>
      </c>
      <c r="L31" s="159">
        <v>11330</v>
      </c>
      <c r="M31" s="159">
        <v>11330</v>
      </c>
      <c r="N31" s="159">
        <v>11370</v>
      </c>
      <c r="O31" s="159">
        <f t="shared" si="0"/>
        <v>136000</v>
      </c>
      <c r="P31" s="3"/>
      <c r="Q31" s="3"/>
    </row>
    <row r="32" spans="1:17" ht="15">
      <c r="A32" s="8" t="s">
        <v>638</v>
      </c>
      <c r="B32" s="42" t="s">
        <v>204</v>
      </c>
      <c r="C32" s="159">
        <f>SUM(C30:C31)</f>
        <v>13495</v>
      </c>
      <c r="D32" s="159">
        <f aca="true" t="shared" si="5" ref="D32:M32">SUM(D30:D31)</f>
        <v>13495</v>
      </c>
      <c r="E32" s="159">
        <f t="shared" si="5"/>
        <v>13495</v>
      </c>
      <c r="F32" s="159">
        <f t="shared" si="5"/>
        <v>13495</v>
      </c>
      <c r="G32" s="159">
        <f t="shared" si="5"/>
        <v>13495</v>
      </c>
      <c r="H32" s="159">
        <f t="shared" si="5"/>
        <v>13495</v>
      </c>
      <c r="I32" s="159">
        <f t="shared" si="5"/>
        <v>13495</v>
      </c>
      <c r="J32" s="159">
        <f t="shared" si="5"/>
        <v>13495</v>
      </c>
      <c r="K32" s="159">
        <f t="shared" si="5"/>
        <v>13495</v>
      </c>
      <c r="L32" s="159">
        <f t="shared" si="5"/>
        <v>13495</v>
      </c>
      <c r="M32" s="159">
        <f t="shared" si="5"/>
        <v>13495</v>
      </c>
      <c r="N32" s="159">
        <f>SUM(N30:N31)</f>
        <v>13555</v>
      </c>
      <c r="O32" s="159">
        <f t="shared" si="0"/>
        <v>162000</v>
      </c>
      <c r="P32" s="3"/>
      <c r="Q32" s="3"/>
    </row>
    <row r="33" spans="1:17" ht="15">
      <c r="A33" s="4" t="s">
        <v>205</v>
      </c>
      <c r="B33" s="39" t="s">
        <v>206</v>
      </c>
      <c r="C33" s="159">
        <v>275500</v>
      </c>
      <c r="D33" s="159">
        <v>275500</v>
      </c>
      <c r="E33" s="159">
        <v>275500</v>
      </c>
      <c r="F33" s="159">
        <v>275500</v>
      </c>
      <c r="G33" s="159">
        <v>275500</v>
      </c>
      <c r="H33" s="159">
        <v>275500</v>
      </c>
      <c r="I33" s="159">
        <v>275500</v>
      </c>
      <c r="J33" s="159">
        <v>275500</v>
      </c>
      <c r="K33" s="159">
        <v>275500</v>
      </c>
      <c r="L33" s="159">
        <v>275500</v>
      </c>
      <c r="M33" s="159">
        <v>275500</v>
      </c>
      <c r="N33" s="159">
        <v>275500</v>
      </c>
      <c r="O33" s="159">
        <f t="shared" si="0"/>
        <v>3306000</v>
      </c>
      <c r="P33" s="3"/>
      <c r="Q33" s="3"/>
    </row>
    <row r="34" spans="1:17" ht="15">
      <c r="A34" s="4" t="s">
        <v>207</v>
      </c>
      <c r="B34" s="39" t="s">
        <v>208</v>
      </c>
      <c r="C34" s="159">
        <v>1170900</v>
      </c>
      <c r="D34" s="159">
        <v>1170900</v>
      </c>
      <c r="E34" s="159">
        <v>1170900</v>
      </c>
      <c r="F34" s="159">
        <v>1170900</v>
      </c>
      <c r="G34" s="159">
        <v>1170900</v>
      </c>
      <c r="H34" s="159">
        <v>1170900</v>
      </c>
      <c r="I34" s="159">
        <v>399600</v>
      </c>
      <c r="J34" s="159">
        <v>441600</v>
      </c>
      <c r="K34" s="159">
        <v>1170900</v>
      </c>
      <c r="L34" s="159">
        <v>1170900</v>
      </c>
      <c r="M34" s="159">
        <v>1170900</v>
      </c>
      <c r="N34" s="159">
        <v>1170896</v>
      </c>
      <c r="O34" s="159">
        <f t="shared" si="0"/>
        <v>12550196</v>
      </c>
      <c r="P34" s="3"/>
      <c r="Q34" s="3"/>
    </row>
    <row r="35" spans="1:17" ht="15">
      <c r="A35" s="4" t="s">
        <v>609</v>
      </c>
      <c r="B35" s="39" t="s">
        <v>209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>
        <f t="shared" si="0"/>
        <v>0</v>
      </c>
      <c r="P35" s="3"/>
      <c r="Q35" s="3"/>
    </row>
    <row r="36" spans="1:17" ht="15">
      <c r="A36" s="4" t="s">
        <v>211</v>
      </c>
      <c r="B36" s="39" t="s">
        <v>212</v>
      </c>
      <c r="C36" s="159"/>
      <c r="D36" s="159"/>
      <c r="E36" s="159"/>
      <c r="F36" s="159">
        <v>108216</v>
      </c>
      <c r="G36" s="159">
        <v>108216</v>
      </c>
      <c r="H36" s="159">
        <v>108216</v>
      </c>
      <c r="I36" s="159">
        <v>108216</v>
      </c>
      <c r="J36" s="159">
        <v>108216</v>
      </c>
      <c r="K36" s="159">
        <v>108216</v>
      </c>
      <c r="L36" s="159">
        <v>108216</v>
      </c>
      <c r="M36" s="159"/>
      <c r="N36" s="159"/>
      <c r="O36" s="159">
        <f t="shared" si="0"/>
        <v>757512</v>
      </c>
      <c r="P36" s="3"/>
      <c r="Q36" s="3"/>
    </row>
    <row r="37" spans="1:17" ht="15">
      <c r="A37" s="13" t="s">
        <v>610</v>
      </c>
      <c r="B37" s="39" t="s">
        <v>213</v>
      </c>
      <c r="C37" s="159"/>
      <c r="D37" s="159"/>
      <c r="E37" s="159">
        <v>212427</v>
      </c>
      <c r="F37" s="159">
        <v>70809</v>
      </c>
      <c r="G37" s="159">
        <v>70809</v>
      </c>
      <c r="H37" s="159">
        <v>70809</v>
      </c>
      <c r="I37" s="159">
        <v>70809</v>
      </c>
      <c r="J37" s="159">
        <v>70809</v>
      </c>
      <c r="K37" s="159">
        <v>70809</v>
      </c>
      <c r="L37" s="159">
        <v>70809</v>
      </c>
      <c r="M37" s="159">
        <v>70809</v>
      </c>
      <c r="N37" s="159">
        <v>70803</v>
      </c>
      <c r="O37" s="159">
        <f t="shared" si="0"/>
        <v>849702</v>
      </c>
      <c r="P37" s="3"/>
      <c r="Q37" s="3"/>
    </row>
    <row r="38" spans="1:17" ht="15">
      <c r="A38" s="5" t="s">
        <v>215</v>
      </c>
      <c r="B38" s="39" t="s">
        <v>216</v>
      </c>
      <c r="C38" s="159"/>
      <c r="D38" s="159"/>
      <c r="E38" s="159"/>
      <c r="F38" s="159"/>
      <c r="G38" s="159">
        <v>100000</v>
      </c>
      <c r="H38" s="159"/>
      <c r="I38" s="159"/>
      <c r="J38" s="159"/>
      <c r="K38" s="159"/>
      <c r="L38" s="159"/>
      <c r="M38" s="159"/>
      <c r="N38" s="159"/>
      <c r="O38" s="159">
        <f t="shared" si="0"/>
        <v>100000</v>
      </c>
      <c r="P38" s="3"/>
      <c r="Q38" s="3"/>
    </row>
    <row r="39" spans="1:17" ht="15">
      <c r="A39" s="4" t="s">
        <v>611</v>
      </c>
      <c r="B39" s="39" t="s">
        <v>217</v>
      </c>
      <c r="C39" s="159">
        <v>105500</v>
      </c>
      <c r="D39" s="159">
        <v>105500</v>
      </c>
      <c r="E39" s="159">
        <v>105500</v>
      </c>
      <c r="F39" s="159">
        <v>105500</v>
      </c>
      <c r="G39" s="159">
        <v>105500</v>
      </c>
      <c r="H39" s="159">
        <v>105500</v>
      </c>
      <c r="I39" s="159">
        <v>105500</v>
      </c>
      <c r="J39" s="159">
        <v>105500</v>
      </c>
      <c r="K39" s="159">
        <v>105500</v>
      </c>
      <c r="L39" s="159">
        <v>105500</v>
      </c>
      <c r="M39" s="159">
        <v>105500</v>
      </c>
      <c r="N39" s="159">
        <v>105500</v>
      </c>
      <c r="O39" s="159">
        <f t="shared" si="0"/>
        <v>1266000</v>
      </c>
      <c r="P39" s="3"/>
      <c r="Q39" s="3"/>
    </row>
    <row r="40" spans="1:17" ht="15">
      <c r="A40" s="8" t="s">
        <v>521</v>
      </c>
      <c r="B40" s="42" t="s">
        <v>219</v>
      </c>
      <c r="C40" s="159">
        <f>SUM(C33:C39)</f>
        <v>1551900</v>
      </c>
      <c r="D40" s="159">
        <f aca="true" t="shared" si="6" ref="D40:N40">SUM(D33:D39)</f>
        <v>1551900</v>
      </c>
      <c r="E40" s="159">
        <f t="shared" si="6"/>
        <v>1764327</v>
      </c>
      <c r="F40" s="159">
        <f t="shared" si="6"/>
        <v>1730925</v>
      </c>
      <c r="G40" s="159">
        <f t="shared" si="6"/>
        <v>1830925</v>
      </c>
      <c r="H40" s="159">
        <f t="shared" si="6"/>
        <v>1730925</v>
      </c>
      <c r="I40" s="159">
        <f t="shared" si="6"/>
        <v>959625</v>
      </c>
      <c r="J40" s="159">
        <f t="shared" si="6"/>
        <v>1001625</v>
      </c>
      <c r="K40" s="159">
        <f t="shared" si="6"/>
        <v>1730925</v>
      </c>
      <c r="L40" s="159">
        <f t="shared" si="6"/>
        <v>1730925</v>
      </c>
      <c r="M40" s="159">
        <f t="shared" si="6"/>
        <v>1622709</v>
      </c>
      <c r="N40" s="159">
        <f t="shared" si="6"/>
        <v>1622699</v>
      </c>
      <c r="O40" s="159">
        <f t="shared" si="0"/>
        <v>18829410</v>
      </c>
      <c r="P40" s="3"/>
      <c r="Q40" s="3"/>
    </row>
    <row r="41" spans="1:17" ht="15">
      <c r="A41" s="4" t="s">
        <v>220</v>
      </c>
      <c r="B41" s="39" t="s">
        <v>221</v>
      </c>
      <c r="C41" s="159"/>
      <c r="D41" s="159"/>
      <c r="E41" s="159"/>
      <c r="F41" s="159"/>
      <c r="G41" s="159"/>
      <c r="H41" s="159"/>
      <c r="I41" s="159"/>
      <c r="J41" s="159"/>
      <c r="K41" s="159">
        <v>15000</v>
      </c>
      <c r="L41" s="159"/>
      <c r="M41" s="159"/>
      <c r="N41" s="159"/>
      <c r="O41" s="159">
        <f t="shared" si="0"/>
        <v>15000</v>
      </c>
      <c r="P41" s="3"/>
      <c r="Q41" s="3"/>
    </row>
    <row r="42" spans="1:17" ht="15">
      <c r="A42" s="4" t="s">
        <v>222</v>
      </c>
      <c r="B42" s="39" t="s">
        <v>223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>
        <f t="shared" si="0"/>
        <v>0</v>
      </c>
      <c r="P42" s="3"/>
      <c r="Q42" s="3"/>
    </row>
    <row r="43" spans="1:17" ht="15">
      <c r="A43" s="8" t="s">
        <v>522</v>
      </c>
      <c r="B43" s="42" t="s">
        <v>224</v>
      </c>
      <c r="C43" s="159">
        <f>SUM(C41:C42)</f>
        <v>0</v>
      </c>
      <c r="D43" s="159">
        <f aca="true" t="shared" si="7" ref="D43:N43">SUM(D41:D42)</f>
        <v>0</v>
      </c>
      <c r="E43" s="159">
        <f t="shared" si="7"/>
        <v>0</v>
      </c>
      <c r="F43" s="159">
        <f t="shared" si="7"/>
        <v>0</v>
      </c>
      <c r="G43" s="159">
        <f t="shared" si="7"/>
        <v>0</v>
      </c>
      <c r="H43" s="159">
        <f t="shared" si="7"/>
        <v>0</v>
      </c>
      <c r="I43" s="159">
        <f t="shared" si="7"/>
        <v>0</v>
      </c>
      <c r="J43" s="159">
        <f t="shared" si="7"/>
        <v>0</v>
      </c>
      <c r="K43" s="159">
        <f t="shared" si="7"/>
        <v>15000</v>
      </c>
      <c r="L43" s="159">
        <f t="shared" si="7"/>
        <v>0</v>
      </c>
      <c r="M43" s="159">
        <f t="shared" si="7"/>
        <v>0</v>
      </c>
      <c r="N43" s="159">
        <f t="shared" si="7"/>
        <v>0</v>
      </c>
      <c r="O43" s="159">
        <f t="shared" si="0"/>
        <v>15000</v>
      </c>
      <c r="P43" s="3"/>
      <c r="Q43" s="3"/>
    </row>
    <row r="44" spans="1:17" ht="15">
      <c r="A44" s="4" t="s">
        <v>225</v>
      </c>
      <c r="B44" s="39" t="s">
        <v>226</v>
      </c>
      <c r="C44" s="159">
        <v>397686</v>
      </c>
      <c r="D44" s="159">
        <v>397686</v>
      </c>
      <c r="E44" s="159">
        <v>448512</v>
      </c>
      <c r="F44" s="159">
        <v>414628</v>
      </c>
      <c r="G44" s="159">
        <v>414628</v>
      </c>
      <c r="H44" s="159">
        <v>414628</v>
      </c>
      <c r="I44" s="159">
        <v>414628</v>
      </c>
      <c r="J44" s="159">
        <v>414628</v>
      </c>
      <c r="K44" s="159">
        <v>414628</v>
      </c>
      <c r="L44" s="159">
        <v>414628</v>
      </c>
      <c r="M44" s="159">
        <v>414628</v>
      </c>
      <c r="N44" s="159">
        <v>414613</v>
      </c>
      <c r="O44" s="159">
        <f t="shared" si="0"/>
        <v>4975521</v>
      </c>
      <c r="P44" s="3"/>
      <c r="Q44" s="3"/>
    </row>
    <row r="45" spans="1:17" ht="15">
      <c r="A45" s="4" t="s">
        <v>227</v>
      </c>
      <c r="B45" s="39" t="s">
        <v>228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f t="shared" si="0"/>
        <v>0</v>
      </c>
      <c r="P45" s="3"/>
      <c r="Q45" s="3"/>
    </row>
    <row r="46" spans="1:17" ht="15">
      <c r="A46" s="4" t="s">
        <v>612</v>
      </c>
      <c r="B46" s="39" t="s">
        <v>229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>
        <f t="shared" si="0"/>
        <v>0</v>
      </c>
      <c r="P46" s="3"/>
      <c r="Q46" s="3"/>
    </row>
    <row r="47" spans="1:17" ht="15">
      <c r="A47" s="4" t="s">
        <v>613</v>
      </c>
      <c r="B47" s="39" t="s">
        <v>231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>
        <f aca="true" t="shared" si="8" ref="O47:O71">SUM(C47:N47)</f>
        <v>0</v>
      </c>
      <c r="P47" s="3"/>
      <c r="Q47" s="3"/>
    </row>
    <row r="48" spans="1:17" ht="15">
      <c r="A48" s="4" t="s">
        <v>235</v>
      </c>
      <c r="B48" s="39" t="s">
        <v>236</v>
      </c>
      <c r="C48" s="159">
        <v>66000</v>
      </c>
      <c r="D48" s="159"/>
      <c r="E48" s="159"/>
      <c r="F48" s="159">
        <v>66000</v>
      </c>
      <c r="G48" s="159"/>
      <c r="H48" s="159"/>
      <c r="I48" s="159">
        <v>66000</v>
      </c>
      <c r="J48" s="159"/>
      <c r="K48" s="159"/>
      <c r="L48" s="159">
        <v>66000</v>
      </c>
      <c r="M48" s="159"/>
      <c r="N48" s="159"/>
      <c r="O48" s="159">
        <f t="shared" si="8"/>
        <v>264000</v>
      </c>
      <c r="P48" s="3"/>
      <c r="Q48" s="3"/>
    </row>
    <row r="49" spans="1:17" ht="15">
      <c r="A49" s="8" t="s">
        <v>525</v>
      </c>
      <c r="B49" s="42" t="s">
        <v>237</v>
      </c>
      <c r="C49" s="159">
        <f>SUM(C44:C48)</f>
        <v>463686</v>
      </c>
      <c r="D49" s="159">
        <f aca="true" t="shared" si="9" ref="D49:N49">SUM(D44:D48)</f>
        <v>397686</v>
      </c>
      <c r="E49" s="159">
        <f t="shared" si="9"/>
        <v>448512</v>
      </c>
      <c r="F49" s="159">
        <f t="shared" si="9"/>
        <v>480628</v>
      </c>
      <c r="G49" s="159">
        <f>SUM(G44:G48)</f>
        <v>414628</v>
      </c>
      <c r="H49" s="159">
        <f t="shared" si="9"/>
        <v>414628</v>
      </c>
      <c r="I49" s="159">
        <f t="shared" si="9"/>
        <v>480628</v>
      </c>
      <c r="J49" s="159">
        <f t="shared" si="9"/>
        <v>414628</v>
      </c>
      <c r="K49" s="159">
        <f t="shared" si="9"/>
        <v>414628</v>
      </c>
      <c r="L49" s="159">
        <f t="shared" si="9"/>
        <v>480628</v>
      </c>
      <c r="M49" s="159">
        <f t="shared" si="9"/>
        <v>414628</v>
      </c>
      <c r="N49" s="159">
        <f t="shared" si="9"/>
        <v>414613</v>
      </c>
      <c r="O49" s="159">
        <f t="shared" si="8"/>
        <v>5239521</v>
      </c>
      <c r="P49" s="3"/>
      <c r="Q49" s="3"/>
    </row>
    <row r="50" spans="1:17" ht="15">
      <c r="A50" s="48" t="s">
        <v>526</v>
      </c>
      <c r="B50" s="65" t="s">
        <v>238</v>
      </c>
      <c r="C50" s="159">
        <f>C49+C43+C40+C32+C29</f>
        <v>2091831</v>
      </c>
      <c r="D50" s="159">
        <f aca="true" t="shared" si="10" ref="D50:N50">D49+D43+D40+D32+D29</f>
        <v>2025831</v>
      </c>
      <c r="E50" s="159">
        <f t="shared" si="10"/>
        <v>2477334</v>
      </c>
      <c r="F50" s="159">
        <f t="shared" si="10"/>
        <v>2350548</v>
      </c>
      <c r="G50" s="159">
        <f t="shared" si="10"/>
        <v>2384548</v>
      </c>
      <c r="H50" s="159">
        <f t="shared" si="10"/>
        <v>2284548</v>
      </c>
      <c r="I50" s="159">
        <f t="shared" si="10"/>
        <v>1579248</v>
      </c>
      <c r="J50" s="159">
        <f t="shared" si="10"/>
        <v>1555248</v>
      </c>
      <c r="K50" s="159">
        <f t="shared" si="10"/>
        <v>2299548</v>
      </c>
      <c r="L50" s="159">
        <f t="shared" si="10"/>
        <v>2350548</v>
      </c>
      <c r="M50" s="159">
        <f t="shared" si="10"/>
        <v>2176332</v>
      </c>
      <c r="N50" s="159">
        <f t="shared" si="10"/>
        <v>2176367</v>
      </c>
      <c r="O50" s="159">
        <f t="shared" si="8"/>
        <v>25751931</v>
      </c>
      <c r="P50" s="3"/>
      <c r="Q50" s="3"/>
    </row>
    <row r="51" spans="1:17" ht="15">
      <c r="A51" s="16" t="s">
        <v>239</v>
      </c>
      <c r="B51" s="39" t="s">
        <v>240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>
        <f t="shared" si="8"/>
        <v>0</v>
      </c>
      <c r="P51" s="3"/>
      <c r="Q51" s="3"/>
    </row>
    <row r="52" spans="1:17" ht="15">
      <c r="A52" s="16" t="s">
        <v>543</v>
      </c>
      <c r="B52" s="39" t="s">
        <v>241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>
        <f t="shared" si="8"/>
        <v>0</v>
      </c>
      <c r="P52" s="3"/>
      <c r="Q52" s="3"/>
    </row>
    <row r="53" spans="1:17" ht="15">
      <c r="A53" s="21" t="s">
        <v>614</v>
      </c>
      <c r="B53" s="39" t="s">
        <v>242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>
        <f t="shared" si="8"/>
        <v>0</v>
      </c>
      <c r="P53" s="3"/>
      <c r="Q53" s="3"/>
    </row>
    <row r="54" spans="1:17" ht="15">
      <c r="A54" s="21" t="s">
        <v>615</v>
      </c>
      <c r="B54" s="39" t="s">
        <v>243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>
        <f t="shared" si="8"/>
        <v>0</v>
      </c>
      <c r="P54" s="3"/>
      <c r="Q54" s="3"/>
    </row>
    <row r="55" spans="1:17" ht="15">
      <c r="A55" s="21" t="s">
        <v>616</v>
      </c>
      <c r="B55" s="39" t="s">
        <v>244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>
        <f t="shared" si="8"/>
        <v>0</v>
      </c>
      <c r="P55" s="3"/>
      <c r="Q55" s="3"/>
    </row>
    <row r="56" spans="1:17" ht="15">
      <c r="A56" s="16" t="s">
        <v>617</v>
      </c>
      <c r="B56" s="39" t="s">
        <v>245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>
        <f t="shared" si="8"/>
        <v>0</v>
      </c>
      <c r="P56" s="3"/>
      <c r="Q56" s="3"/>
    </row>
    <row r="57" spans="1:17" ht="15">
      <c r="A57" s="16" t="s">
        <v>618</v>
      </c>
      <c r="B57" s="39" t="s">
        <v>246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>
        <f t="shared" si="8"/>
        <v>0</v>
      </c>
      <c r="P57" s="3"/>
      <c r="Q57" s="3"/>
    </row>
    <row r="58" spans="1:17" ht="15">
      <c r="A58" s="16" t="s">
        <v>619</v>
      </c>
      <c r="B58" s="39" t="s">
        <v>247</v>
      </c>
      <c r="C58" s="159"/>
      <c r="D58" s="159"/>
      <c r="E58" s="159">
        <v>341316</v>
      </c>
      <c r="F58" s="159">
        <v>113772</v>
      </c>
      <c r="G58" s="159">
        <v>113772</v>
      </c>
      <c r="H58" s="159">
        <v>113772</v>
      </c>
      <c r="I58" s="159">
        <v>113772</v>
      </c>
      <c r="J58" s="159">
        <v>113772</v>
      </c>
      <c r="K58" s="159">
        <v>113772</v>
      </c>
      <c r="L58" s="159">
        <v>113772</v>
      </c>
      <c r="M58" s="159">
        <v>113770</v>
      </c>
      <c r="N58" s="159">
        <v>420772</v>
      </c>
      <c r="O58" s="159">
        <f t="shared" si="8"/>
        <v>1672262</v>
      </c>
      <c r="P58" s="3"/>
      <c r="Q58" s="3"/>
    </row>
    <row r="59" spans="1:17" ht="15">
      <c r="A59" s="62" t="s">
        <v>576</v>
      </c>
      <c r="B59" s="65" t="s">
        <v>248</v>
      </c>
      <c r="C59" s="159">
        <f>SUM(C51:C58)</f>
        <v>0</v>
      </c>
      <c r="D59" s="159">
        <f aca="true" t="shared" si="11" ref="D59:N59">SUM(D51:D58)</f>
        <v>0</v>
      </c>
      <c r="E59" s="159">
        <f t="shared" si="11"/>
        <v>341316</v>
      </c>
      <c r="F59" s="159">
        <f t="shared" si="11"/>
        <v>113772</v>
      </c>
      <c r="G59" s="159">
        <f t="shared" si="11"/>
        <v>113772</v>
      </c>
      <c r="H59" s="159">
        <f t="shared" si="11"/>
        <v>113772</v>
      </c>
      <c r="I59" s="159">
        <f t="shared" si="11"/>
        <v>113772</v>
      </c>
      <c r="J59" s="159">
        <f t="shared" si="11"/>
        <v>113772</v>
      </c>
      <c r="K59" s="159">
        <f t="shared" si="11"/>
        <v>113772</v>
      </c>
      <c r="L59" s="159">
        <f t="shared" si="11"/>
        <v>113772</v>
      </c>
      <c r="M59" s="159">
        <f t="shared" si="11"/>
        <v>113770</v>
      </c>
      <c r="N59" s="159">
        <f t="shared" si="11"/>
        <v>420772</v>
      </c>
      <c r="O59" s="159">
        <f t="shared" si="8"/>
        <v>1672262</v>
      </c>
      <c r="P59" s="3"/>
      <c r="Q59" s="3"/>
    </row>
    <row r="60" spans="1:17" ht="15">
      <c r="A60" s="15" t="s">
        <v>620</v>
      </c>
      <c r="B60" s="39" t="s">
        <v>249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>
        <f t="shared" si="8"/>
        <v>0</v>
      </c>
      <c r="P60" s="3"/>
      <c r="Q60" s="3"/>
    </row>
    <row r="61" spans="1:17" ht="15">
      <c r="A61" s="15" t="s">
        <v>251</v>
      </c>
      <c r="B61" s="39" t="s">
        <v>252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>
        <f t="shared" si="8"/>
        <v>0</v>
      </c>
      <c r="P61" s="3"/>
      <c r="Q61" s="3"/>
    </row>
    <row r="62" spans="1:17" ht="15">
      <c r="A62" s="15" t="s">
        <v>253</v>
      </c>
      <c r="B62" s="39" t="s">
        <v>254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>
        <f t="shared" si="8"/>
        <v>0</v>
      </c>
      <c r="P62" s="3"/>
      <c r="Q62" s="3"/>
    </row>
    <row r="63" spans="1:17" ht="15">
      <c r="A63" s="15" t="s">
        <v>578</v>
      </c>
      <c r="B63" s="39" t="s">
        <v>255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>
        <f t="shared" si="8"/>
        <v>0</v>
      </c>
      <c r="P63" s="3"/>
      <c r="Q63" s="3"/>
    </row>
    <row r="64" spans="1:17" ht="15">
      <c r="A64" s="15" t="s">
        <v>621</v>
      </c>
      <c r="B64" s="39" t="s">
        <v>256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>
        <f t="shared" si="8"/>
        <v>0</v>
      </c>
      <c r="P64" s="3"/>
      <c r="Q64" s="3"/>
    </row>
    <row r="65" spans="1:17" ht="15">
      <c r="A65" s="15" t="s">
        <v>580</v>
      </c>
      <c r="B65" s="39" t="s">
        <v>257</v>
      </c>
      <c r="C65" s="159"/>
      <c r="D65" s="159"/>
      <c r="E65" s="159">
        <v>1486554</v>
      </c>
      <c r="F65" s="159"/>
      <c r="G65" s="159"/>
      <c r="H65" s="159"/>
      <c r="I65" s="159"/>
      <c r="J65" s="159"/>
      <c r="K65" s="159">
        <v>2973108</v>
      </c>
      <c r="L65" s="159">
        <v>495518</v>
      </c>
      <c r="M65" s="159">
        <v>495518</v>
      </c>
      <c r="N65" s="159">
        <v>495512</v>
      </c>
      <c r="O65" s="159">
        <f t="shared" si="8"/>
        <v>5946210</v>
      </c>
      <c r="P65" s="3"/>
      <c r="Q65" s="3"/>
    </row>
    <row r="66" spans="1:17" ht="15">
      <c r="A66" s="15" t="s">
        <v>622</v>
      </c>
      <c r="B66" s="39" t="s">
        <v>258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>
        <f t="shared" si="8"/>
        <v>0</v>
      </c>
      <c r="P66" s="3"/>
      <c r="Q66" s="3"/>
    </row>
    <row r="67" spans="1:17" ht="15">
      <c r="A67" s="15" t="s">
        <v>623</v>
      </c>
      <c r="B67" s="39" t="s">
        <v>260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>
        <f t="shared" si="8"/>
        <v>0</v>
      </c>
      <c r="P67" s="3"/>
      <c r="Q67" s="3"/>
    </row>
    <row r="68" spans="1:17" ht="15">
      <c r="A68" s="15" t="s">
        <v>261</v>
      </c>
      <c r="B68" s="39" t="s">
        <v>262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>
        <f t="shared" si="8"/>
        <v>0</v>
      </c>
      <c r="P68" s="3"/>
      <c r="Q68" s="3"/>
    </row>
    <row r="69" spans="1:17" ht="15">
      <c r="A69" s="28" t="s">
        <v>263</v>
      </c>
      <c r="B69" s="39" t="s">
        <v>264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>
        <f t="shared" si="8"/>
        <v>0</v>
      </c>
      <c r="P69" s="3"/>
      <c r="Q69" s="3"/>
    </row>
    <row r="70" spans="1:17" ht="15">
      <c r="A70" s="28" t="s">
        <v>961</v>
      </c>
      <c r="B70" s="39" t="s">
        <v>265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3"/>
      <c r="Q70" s="3"/>
    </row>
    <row r="71" spans="1:17" ht="15">
      <c r="A71" s="15" t="s">
        <v>624</v>
      </c>
      <c r="B71" s="39" t="s">
        <v>266</v>
      </c>
      <c r="C71" s="159">
        <v>15000</v>
      </c>
      <c r="D71" s="159">
        <v>15000</v>
      </c>
      <c r="E71" s="159">
        <v>235000</v>
      </c>
      <c r="F71" s="159">
        <v>15000</v>
      </c>
      <c r="G71" s="159">
        <v>15000</v>
      </c>
      <c r="H71" s="159">
        <v>15000</v>
      </c>
      <c r="I71" s="159">
        <v>15000</v>
      </c>
      <c r="J71" s="159">
        <v>15000</v>
      </c>
      <c r="K71" s="159">
        <v>15000</v>
      </c>
      <c r="L71" s="159">
        <v>15000</v>
      </c>
      <c r="M71" s="159">
        <v>15000</v>
      </c>
      <c r="N71" s="159">
        <v>457000</v>
      </c>
      <c r="O71" s="159">
        <f t="shared" si="8"/>
        <v>842000</v>
      </c>
      <c r="P71" s="3"/>
      <c r="Q71" s="3"/>
    </row>
    <row r="72" spans="1:17" ht="15">
      <c r="A72" s="28" t="s">
        <v>829</v>
      </c>
      <c r="B72" s="39" t="s">
        <v>882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>
        <f aca="true" t="shared" si="12" ref="O72:O135">SUM(C72:N72)</f>
        <v>0</v>
      </c>
      <c r="P72" s="3"/>
      <c r="Q72" s="3"/>
    </row>
    <row r="73" spans="1:17" ht="15">
      <c r="A73" s="28" t="s">
        <v>830</v>
      </c>
      <c r="B73" s="39" t="s">
        <v>882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>
        <f t="shared" si="12"/>
        <v>0</v>
      </c>
      <c r="P73" s="3"/>
      <c r="Q73" s="3"/>
    </row>
    <row r="74" spans="1:17" ht="15">
      <c r="A74" s="62" t="s">
        <v>584</v>
      </c>
      <c r="B74" s="65" t="s">
        <v>267</v>
      </c>
      <c r="C74" s="159">
        <f>SUM(C60:C73)</f>
        <v>15000</v>
      </c>
      <c r="D74" s="159">
        <f aca="true" t="shared" si="13" ref="D74:N74">SUM(D60:D73)</f>
        <v>15000</v>
      </c>
      <c r="E74" s="159">
        <f t="shared" si="13"/>
        <v>1721554</v>
      </c>
      <c r="F74" s="159">
        <f t="shared" si="13"/>
        <v>15000</v>
      </c>
      <c r="G74" s="159">
        <f t="shared" si="13"/>
        <v>15000</v>
      </c>
      <c r="H74" s="159">
        <f t="shared" si="13"/>
        <v>15000</v>
      </c>
      <c r="I74" s="159">
        <f t="shared" si="13"/>
        <v>15000</v>
      </c>
      <c r="J74" s="159">
        <f t="shared" si="13"/>
        <v>15000</v>
      </c>
      <c r="K74" s="159">
        <f t="shared" si="13"/>
        <v>2988108</v>
      </c>
      <c r="L74" s="159">
        <f t="shared" si="13"/>
        <v>510518</v>
      </c>
      <c r="M74" s="159">
        <f t="shared" si="13"/>
        <v>510518</v>
      </c>
      <c r="N74" s="159">
        <f t="shared" si="13"/>
        <v>952512</v>
      </c>
      <c r="O74" s="159">
        <f t="shared" si="12"/>
        <v>6788210</v>
      </c>
      <c r="P74" s="3"/>
      <c r="Q74" s="3"/>
    </row>
    <row r="75" spans="1:17" ht="15.75">
      <c r="A75" s="77" t="s">
        <v>99</v>
      </c>
      <c r="B75" s="65"/>
      <c r="C75" s="159">
        <f>C74+C59+C50+C25+C24</f>
        <v>3197124</v>
      </c>
      <c r="D75" s="159">
        <f aca="true" t="shared" si="14" ref="D75:N75">D74+D59+D50+D25+D24</f>
        <v>3134819</v>
      </c>
      <c r="E75" s="159">
        <f t="shared" si="14"/>
        <v>5721942</v>
      </c>
      <c r="F75" s="159">
        <f t="shared" si="14"/>
        <v>3602558</v>
      </c>
      <c r="G75" s="159">
        <f t="shared" si="14"/>
        <v>3636558</v>
      </c>
      <c r="H75" s="159">
        <f t="shared" si="14"/>
        <v>3536558</v>
      </c>
      <c r="I75" s="159">
        <f t="shared" si="14"/>
        <v>2831258</v>
      </c>
      <c r="J75" s="159">
        <f t="shared" si="14"/>
        <v>2807258</v>
      </c>
      <c r="K75" s="159">
        <f t="shared" si="14"/>
        <v>6524666</v>
      </c>
      <c r="L75" s="159">
        <f t="shared" si="14"/>
        <v>4098076</v>
      </c>
      <c r="M75" s="159">
        <f t="shared" si="14"/>
        <v>3923858</v>
      </c>
      <c r="N75" s="159">
        <f t="shared" si="14"/>
        <v>4672809</v>
      </c>
      <c r="O75" s="159">
        <f t="shared" si="12"/>
        <v>47687484</v>
      </c>
      <c r="P75" s="3"/>
      <c r="Q75" s="3"/>
    </row>
    <row r="76" spans="1:17" ht="15">
      <c r="A76" s="43" t="s">
        <v>268</v>
      </c>
      <c r="B76" s="39" t="s">
        <v>269</v>
      </c>
      <c r="C76" s="159"/>
      <c r="D76" s="159"/>
      <c r="E76" s="159">
        <v>550000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>
        <f t="shared" si="12"/>
        <v>550000</v>
      </c>
      <c r="P76" s="3"/>
      <c r="Q76" s="3"/>
    </row>
    <row r="77" spans="1:17" ht="15">
      <c r="A77" s="43" t="s">
        <v>625</v>
      </c>
      <c r="B77" s="39" t="s">
        <v>270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>
        <f t="shared" si="12"/>
        <v>0</v>
      </c>
      <c r="P77" s="3"/>
      <c r="Q77" s="3"/>
    </row>
    <row r="78" spans="1:17" ht="15">
      <c r="A78" s="43" t="s">
        <v>272</v>
      </c>
      <c r="B78" s="39" t="s">
        <v>273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>
        <f t="shared" si="12"/>
        <v>0</v>
      </c>
      <c r="P78" s="3"/>
      <c r="Q78" s="3"/>
    </row>
    <row r="79" spans="1:17" ht="15">
      <c r="A79" s="43" t="s">
        <v>274</v>
      </c>
      <c r="B79" s="39" t="s">
        <v>275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>
        <f t="shared" si="12"/>
        <v>0</v>
      </c>
      <c r="P79" s="3"/>
      <c r="Q79" s="3"/>
    </row>
    <row r="80" spans="1:17" ht="15">
      <c r="A80" s="5" t="s">
        <v>276</v>
      </c>
      <c r="B80" s="39" t="s">
        <v>277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>
        <f t="shared" si="12"/>
        <v>0</v>
      </c>
      <c r="P80" s="3"/>
      <c r="Q80" s="3"/>
    </row>
    <row r="81" spans="1:17" ht="15">
      <c r="A81" s="5" t="s">
        <v>278</v>
      </c>
      <c r="B81" s="39" t="s">
        <v>279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>
        <f t="shared" si="12"/>
        <v>0</v>
      </c>
      <c r="P81" s="3"/>
      <c r="Q81" s="3"/>
    </row>
    <row r="82" spans="1:17" ht="15">
      <c r="A82" s="5" t="s">
        <v>280</v>
      </c>
      <c r="B82" s="39" t="s">
        <v>281</v>
      </c>
      <c r="C82" s="159"/>
      <c r="D82" s="159"/>
      <c r="E82" s="159">
        <v>149000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>
        <f t="shared" si="12"/>
        <v>149000</v>
      </c>
      <c r="P82" s="3"/>
      <c r="Q82" s="3"/>
    </row>
    <row r="83" spans="1:17" ht="15">
      <c r="A83" s="63" t="s">
        <v>586</v>
      </c>
      <c r="B83" s="65" t="s">
        <v>282</v>
      </c>
      <c r="C83" s="159">
        <f>SUM(C76:C82)</f>
        <v>0</v>
      </c>
      <c r="D83" s="159">
        <f aca="true" t="shared" si="15" ref="D83:N83">SUM(D76:D82)</f>
        <v>0</v>
      </c>
      <c r="E83" s="159">
        <f t="shared" si="15"/>
        <v>699000</v>
      </c>
      <c r="F83" s="159">
        <f t="shared" si="15"/>
        <v>0</v>
      </c>
      <c r="G83" s="159">
        <f t="shared" si="15"/>
        <v>0</v>
      </c>
      <c r="H83" s="159">
        <f t="shared" si="15"/>
        <v>0</v>
      </c>
      <c r="I83" s="159">
        <f t="shared" si="15"/>
        <v>0</v>
      </c>
      <c r="J83" s="159">
        <f t="shared" si="15"/>
        <v>0</v>
      </c>
      <c r="K83" s="159">
        <f t="shared" si="15"/>
        <v>0</v>
      </c>
      <c r="L83" s="159">
        <f t="shared" si="15"/>
        <v>0</v>
      </c>
      <c r="M83" s="159">
        <f t="shared" si="15"/>
        <v>0</v>
      </c>
      <c r="N83" s="159">
        <f t="shared" si="15"/>
        <v>0</v>
      </c>
      <c r="O83" s="159">
        <f t="shared" si="12"/>
        <v>699000</v>
      </c>
      <c r="P83" s="3"/>
      <c r="Q83" s="3"/>
    </row>
    <row r="84" spans="1:17" ht="15">
      <c r="A84" s="16" t="s">
        <v>283</v>
      </c>
      <c r="B84" s="39" t="s">
        <v>284</v>
      </c>
      <c r="C84" s="159"/>
      <c r="D84" s="159"/>
      <c r="E84" s="159">
        <v>200000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>
        <f t="shared" si="12"/>
        <v>200000</v>
      </c>
      <c r="P84" s="3"/>
      <c r="Q84" s="3"/>
    </row>
    <row r="85" spans="1:17" ht="15">
      <c r="A85" s="16" t="s">
        <v>285</v>
      </c>
      <c r="B85" s="39" t="s">
        <v>286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>
        <f t="shared" si="12"/>
        <v>0</v>
      </c>
      <c r="P85" s="3"/>
      <c r="Q85" s="3"/>
    </row>
    <row r="86" spans="1:17" ht="15">
      <c r="A86" s="16" t="s">
        <v>287</v>
      </c>
      <c r="B86" s="39" t="s">
        <v>288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>
        <f t="shared" si="12"/>
        <v>0</v>
      </c>
      <c r="P86" s="3"/>
      <c r="Q86" s="3"/>
    </row>
    <row r="87" spans="1:17" ht="15">
      <c r="A87" s="16" t="s">
        <v>289</v>
      </c>
      <c r="B87" s="39" t="s">
        <v>290</v>
      </c>
      <c r="C87" s="159"/>
      <c r="D87" s="159"/>
      <c r="E87" s="159">
        <v>54000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>
        <f t="shared" si="12"/>
        <v>54000</v>
      </c>
      <c r="P87" s="3"/>
      <c r="Q87" s="3"/>
    </row>
    <row r="88" spans="1:17" ht="15">
      <c r="A88" s="62" t="s">
        <v>587</v>
      </c>
      <c r="B88" s="65" t="s">
        <v>291</v>
      </c>
      <c r="C88" s="159">
        <f>SUM(C84:C87)</f>
        <v>0</v>
      </c>
      <c r="D88" s="159">
        <f aca="true" t="shared" si="16" ref="D88:N88">SUM(D84:D87)</f>
        <v>0</v>
      </c>
      <c r="E88" s="159">
        <f t="shared" si="16"/>
        <v>254000</v>
      </c>
      <c r="F88" s="159">
        <f t="shared" si="16"/>
        <v>0</v>
      </c>
      <c r="G88" s="159">
        <f t="shared" si="16"/>
        <v>0</v>
      </c>
      <c r="H88" s="159">
        <f t="shared" si="16"/>
        <v>0</v>
      </c>
      <c r="I88" s="159">
        <f t="shared" si="16"/>
        <v>0</v>
      </c>
      <c r="J88" s="159">
        <f t="shared" si="16"/>
        <v>0</v>
      </c>
      <c r="K88" s="159">
        <f t="shared" si="16"/>
        <v>0</v>
      </c>
      <c r="L88" s="159">
        <f t="shared" si="16"/>
        <v>0</v>
      </c>
      <c r="M88" s="159">
        <f t="shared" si="16"/>
        <v>0</v>
      </c>
      <c r="N88" s="159">
        <f t="shared" si="16"/>
        <v>0</v>
      </c>
      <c r="O88" s="159">
        <f t="shared" si="12"/>
        <v>254000</v>
      </c>
      <c r="P88" s="3"/>
      <c r="Q88" s="3"/>
    </row>
    <row r="89" spans="1:17" ht="30">
      <c r="A89" s="16" t="s">
        <v>292</v>
      </c>
      <c r="B89" s="39" t="s">
        <v>293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>
        <f t="shared" si="12"/>
        <v>0</v>
      </c>
      <c r="P89" s="3"/>
      <c r="Q89" s="3"/>
    </row>
    <row r="90" spans="1:17" ht="30">
      <c r="A90" s="16" t="s">
        <v>626</v>
      </c>
      <c r="B90" s="39" t="s">
        <v>294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>
        <f t="shared" si="12"/>
        <v>0</v>
      </c>
      <c r="P90" s="3"/>
      <c r="Q90" s="3"/>
    </row>
    <row r="91" spans="1:17" ht="30">
      <c r="A91" s="16" t="s">
        <v>627</v>
      </c>
      <c r="B91" s="39" t="s">
        <v>295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>
        <f t="shared" si="12"/>
        <v>0</v>
      </c>
      <c r="P91" s="3"/>
      <c r="Q91" s="3"/>
    </row>
    <row r="92" spans="1:17" ht="15">
      <c r="A92" s="16" t="s">
        <v>628</v>
      </c>
      <c r="B92" s="39" t="s">
        <v>296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>
        <f t="shared" si="12"/>
        <v>0</v>
      </c>
      <c r="P92" s="3"/>
      <c r="Q92" s="3"/>
    </row>
    <row r="93" spans="1:17" ht="30">
      <c r="A93" s="16" t="s">
        <v>629</v>
      </c>
      <c r="B93" s="39" t="s">
        <v>297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>
        <f t="shared" si="12"/>
        <v>0</v>
      </c>
      <c r="P93" s="3"/>
      <c r="Q93" s="3"/>
    </row>
    <row r="94" spans="1:17" ht="30">
      <c r="A94" s="16" t="s">
        <v>630</v>
      </c>
      <c r="B94" s="39" t="s">
        <v>298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>
        <f t="shared" si="12"/>
        <v>0</v>
      </c>
      <c r="P94" s="3"/>
      <c r="Q94" s="3"/>
    </row>
    <row r="95" spans="1:17" ht="15">
      <c r="A95" s="16" t="s">
        <v>299</v>
      </c>
      <c r="B95" s="39" t="s">
        <v>300</v>
      </c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>
        <f t="shared" si="12"/>
        <v>0</v>
      </c>
      <c r="P95" s="3"/>
      <c r="Q95" s="3"/>
    </row>
    <row r="96" spans="1:17" ht="15">
      <c r="A96" s="16" t="s">
        <v>631</v>
      </c>
      <c r="B96" s="39" t="s">
        <v>301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>
        <f t="shared" si="12"/>
        <v>0</v>
      </c>
      <c r="P96" s="3"/>
      <c r="Q96" s="3"/>
    </row>
    <row r="97" spans="1:17" ht="15">
      <c r="A97" s="62" t="s">
        <v>588</v>
      </c>
      <c r="B97" s="65" t="s">
        <v>302</v>
      </c>
      <c r="C97" s="159">
        <f>SUM(C89:C96)</f>
        <v>0</v>
      </c>
      <c r="D97" s="159">
        <f aca="true" t="shared" si="17" ref="D97:N97">SUM(D89:D96)</f>
        <v>0</v>
      </c>
      <c r="E97" s="159">
        <f t="shared" si="17"/>
        <v>0</v>
      </c>
      <c r="F97" s="159">
        <f t="shared" si="17"/>
        <v>0</v>
      </c>
      <c r="G97" s="159">
        <f t="shared" si="17"/>
        <v>0</v>
      </c>
      <c r="H97" s="159">
        <f t="shared" si="17"/>
        <v>0</v>
      </c>
      <c r="I97" s="159">
        <f t="shared" si="17"/>
        <v>0</v>
      </c>
      <c r="J97" s="159">
        <f t="shared" si="17"/>
        <v>0</v>
      </c>
      <c r="K97" s="159">
        <f t="shared" si="17"/>
        <v>0</v>
      </c>
      <c r="L97" s="159">
        <f t="shared" si="17"/>
        <v>0</v>
      </c>
      <c r="M97" s="159">
        <f t="shared" si="17"/>
        <v>0</v>
      </c>
      <c r="N97" s="159">
        <f t="shared" si="17"/>
        <v>0</v>
      </c>
      <c r="O97" s="159">
        <f t="shared" si="12"/>
        <v>0</v>
      </c>
      <c r="P97" s="3"/>
      <c r="Q97" s="3"/>
    </row>
    <row r="98" spans="1:17" ht="15.75">
      <c r="A98" s="77" t="s">
        <v>100</v>
      </c>
      <c r="B98" s="65"/>
      <c r="C98" s="159">
        <f>C97+C88+C83</f>
        <v>0</v>
      </c>
      <c r="D98" s="159">
        <f aca="true" t="shared" si="18" ref="D98:N98">D97+D88+D83</f>
        <v>0</v>
      </c>
      <c r="E98" s="159">
        <f t="shared" si="18"/>
        <v>953000</v>
      </c>
      <c r="F98" s="159">
        <f t="shared" si="18"/>
        <v>0</v>
      </c>
      <c r="G98" s="159">
        <f t="shared" si="18"/>
        <v>0</v>
      </c>
      <c r="H98" s="159">
        <f t="shared" si="18"/>
        <v>0</v>
      </c>
      <c r="I98" s="159">
        <f t="shared" si="18"/>
        <v>0</v>
      </c>
      <c r="J98" s="159">
        <f t="shared" si="18"/>
        <v>0</v>
      </c>
      <c r="K98" s="159">
        <f t="shared" si="18"/>
        <v>0</v>
      </c>
      <c r="L98" s="159">
        <f t="shared" si="18"/>
        <v>0</v>
      </c>
      <c r="M98" s="159">
        <f t="shared" si="18"/>
        <v>0</v>
      </c>
      <c r="N98" s="159">
        <f t="shared" si="18"/>
        <v>0</v>
      </c>
      <c r="O98" s="159">
        <f t="shared" si="12"/>
        <v>953000</v>
      </c>
      <c r="P98" s="3"/>
      <c r="Q98" s="3"/>
    </row>
    <row r="99" spans="1:17" ht="15.75">
      <c r="A99" s="44" t="s">
        <v>639</v>
      </c>
      <c r="B99" s="45" t="s">
        <v>303</v>
      </c>
      <c r="C99" s="159">
        <f>C98+C75</f>
        <v>3197124</v>
      </c>
      <c r="D99" s="159">
        <f aca="true" t="shared" si="19" ref="D99:N99">D98+D75</f>
        <v>3134819</v>
      </c>
      <c r="E99" s="159">
        <f t="shared" si="19"/>
        <v>6674942</v>
      </c>
      <c r="F99" s="159">
        <f t="shared" si="19"/>
        <v>3602558</v>
      </c>
      <c r="G99" s="159">
        <f t="shared" si="19"/>
        <v>3636558</v>
      </c>
      <c r="H99" s="159">
        <f t="shared" si="19"/>
        <v>3536558</v>
      </c>
      <c r="I99" s="159">
        <f t="shared" si="19"/>
        <v>2831258</v>
      </c>
      <c r="J99" s="159">
        <f t="shared" si="19"/>
        <v>2807258</v>
      </c>
      <c r="K99" s="159">
        <f t="shared" si="19"/>
        <v>6524666</v>
      </c>
      <c r="L99" s="159">
        <f t="shared" si="19"/>
        <v>4098076</v>
      </c>
      <c r="M99" s="159">
        <f t="shared" si="19"/>
        <v>3923858</v>
      </c>
      <c r="N99" s="159">
        <f t="shared" si="19"/>
        <v>4672809</v>
      </c>
      <c r="O99" s="159">
        <f>SUM(C99:N99)</f>
        <v>48640484</v>
      </c>
      <c r="P99" s="3"/>
      <c r="Q99" s="3"/>
    </row>
    <row r="100" spans="1:17" ht="15">
      <c r="A100" s="16" t="s">
        <v>632</v>
      </c>
      <c r="B100" s="4" t="s">
        <v>304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>
        <f t="shared" si="12"/>
        <v>0</v>
      </c>
      <c r="P100" s="3"/>
      <c r="Q100" s="3"/>
    </row>
    <row r="101" spans="1:17" ht="15">
      <c r="A101" s="16" t="s">
        <v>307</v>
      </c>
      <c r="B101" s="4" t="s">
        <v>308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>
        <f t="shared" si="12"/>
        <v>0</v>
      </c>
      <c r="P101" s="3"/>
      <c r="Q101" s="3"/>
    </row>
    <row r="102" spans="1:17" ht="15">
      <c r="A102" s="16" t="s">
        <v>633</v>
      </c>
      <c r="B102" s="4" t="s">
        <v>309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>
        <f t="shared" si="12"/>
        <v>0</v>
      </c>
      <c r="P102" s="3"/>
      <c r="Q102" s="3"/>
    </row>
    <row r="103" spans="1:17" ht="15">
      <c r="A103" s="19" t="s">
        <v>595</v>
      </c>
      <c r="B103" s="8" t="s">
        <v>311</v>
      </c>
      <c r="C103" s="159">
        <f>SUM(C100:C102)</f>
        <v>0</v>
      </c>
      <c r="D103" s="159">
        <f aca="true" t="shared" si="20" ref="D103:N103">SUM(D100:D102)</f>
        <v>0</v>
      </c>
      <c r="E103" s="159">
        <f t="shared" si="20"/>
        <v>0</v>
      </c>
      <c r="F103" s="159">
        <f t="shared" si="20"/>
        <v>0</v>
      </c>
      <c r="G103" s="159">
        <f t="shared" si="20"/>
        <v>0</v>
      </c>
      <c r="H103" s="159">
        <f t="shared" si="20"/>
        <v>0</v>
      </c>
      <c r="I103" s="159">
        <f t="shared" si="20"/>
        <v>0</v>
      </c>
      <c r="J103" s="159">
        <f t="shared" si="20"/>
        <v>0</v>
      </c>
      <c r="K103" s="159">
        <f t="shared" si="20"/>
        <v>0</v>
      </c>
      <c r="L103" s="159">
        <f t="shared" si="20"/>
        <v>0</v>
      </c>
      <c r="M103" s="159">
        <f t="shared" si="20"/>
        <v>0</v>
      </c>
      <c r="N103" s="159">
        <f t="shared" si="20"/>
        <v>0</v>
      </c>
      <c r="O103" s="159">
        <f t="shared" si="12"/>
        <v>0</v>
      </c>
      <c r="P103" s="3"/>
      <c r="Q103" s="3"/>
    </row>
    <row r="104" spans="1:17" ht="15">
      <c r="A104" s="46" t="s">
        <v>634</v>
      </c>
      <c r="B104" s="4" t="s">
        <v>312</v>
      </c>
      <c r="C104" s="159"/>
      <c r="D104" s="159"/>
      <c r="E104" s="159">
        <v>1038000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>
        <f t="shared" si="12"/>
        <v>1038000</v>
      </c>
      <c r="P104" s="3"/>
      <c r="Q104" s="3"/>
    </row>
    <row r="105" spans="1:17" ht="15">
      <c r="A105" s="46" t="s">
        <v>601</v>
      </c>
      <c r="B105" s="4" t="s">
        <v>315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>
        <f t="shared" si="12"/>
        <v>0</v>
      </c>
      <c r="P105" s="3"/>
      <c r="Q105" s="3"/>
    </row>
    <row r="106" spans="1:17" ht="15">
      <c r="A106" s="16" t="s">
        <v>316</v>
      </c>
      <c r="B106" s="4" t="s">
        <v>317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>
        <f t="shared" si="12"/>
        <v>0</v>
      </c>
      <c r="P106" s="3"/>
      <c r="Q106" s="3"/>
    </row>
    <row r="107" spans="1:17" ht="15">
      <c r="A107" s="16" t="s">
        <v>635</v>
      </c>
      <c r="B107" s="4" t="s">
        <v>318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>
        <f t="shared" si="12"/>
        <v>0</v>
      </c>
      <c r="P107" s="3"/>
      <c r="Q107" s="3"/>
    </row>
    <row r="108" spans="1:17" ht="15">
      <c r="A108" s="17" t="s">
        <v>598</v>
      </c>
      <c r="B108" s="8" t="s">
        <v>319</v>
      </c>
      <c r="C108" s="159">
        <f>SUM(C104:C107)</f>
        <v>0</v>
      </c>
      <c r="D108" s="159">
        <f aca="true" t="shared" si="21" ref="D108:N108">SUM(D104:D107)</f>
        <v>0</v>
      </c>
      <c r="E108" s="159">
        <f t="shared" si="21"/>
        <v>1038000</v>
      </c>
      <c r="F108" s="159">
        <f t="shared" si="21"/>
        <v>0</v>
      </c>
      <c r="G108" s="159">
        <f t="shared" si="21"/>
        <v>0</v>
      </c>
      <c r="H108" s="159">
        <f t="shared" si="21"/>
        <v>0</v>
      </c>
      <c r="I108" s="159">
        <f t="shared" si="21"/>
        <v>0</v>
      </c>
      <c r="J108" s="159">
        <f t="shared" si="21"/>
        <v>0</v>
      </c>
      <c r="K108" s="159">
        <f t="shared" si="21"/>
        <v>0</v>
      </c>
      <c r="L108" s="159">
        <f t="shared" si="21"/>
        <v>0</v>
      </c>
      <c r="M108" s="159">
        <f t="shared" si="21"/>
        <v>0</v>
      </c>
      <c r="N108" s="159">
        <f t="shared" si="21"/>
        <v>0</v>
      </c>
      <c r="O108" s="159">
        <f t="shared" si="12"/>
        <v>1038000</v>
      </c>
      <c r="P108" s="3"/>
      <c r="Q108" s="3"/>
    </row>
    <row r="109" spans="1:17" ht="15">
      <c r="A109" s="46" t="s">
        <v>320</v>
      </c>
      <c r="B109" s="4" t="s">
        <v>321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>
        <f t="shared" si="12"/>
        <v>0</v>
      </c>
      <c r="P109" s="3"/>
      <c r="Q109" s="3"/>
    </row>
    <row r="110" spans="1:17" ht="15">
      <c r="A110" s="46" t="s">
        <v>322</v>
      </c>
      <c r="B110" s="4" t="s">
        <v>323</v>
      </c>
      <c r="C110" s="159">
        <v>1027000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>
        <f t="shared" si="12"/>
        <v>1027000</v>
      </c>
      <c r="P110" s="3"/>
      <c r="Q110" s="3"/>
    </row>
    <row r="111" spans="1:17" ht="15">
      <c r="A111" s="17" t="s">
        <v>324</v>
      </c>
      <c r="B111" s="8" t="s">
        <v>325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>
        <f t="shared" si="12"/>
        <v>0</v>
      </c>
      <c r="P111" s="3"/>
      <c r="Q111" s="3"/>
    </row>
    <row r="112" spans="1:17" ht="15">
      <c r="A112" s="46" t="s">
        <v>326</v>
      </c>
      <c r="B112" s="4" t="s">
        <v>327</v>
      </c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>
        <f t="shared" si="12"/>
        <v>0</v>
      </c>
      <c r="P112" s="3"/>
      <c r="Q112" s="3"/>
    </row>
    <row r="113" spans="1:17" ht="15">
      <c r="A113" s="46" t="s">
        <v>328</v>
      </c>
      <c r="B113" s="4" t="s">
        <v>329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>
        <f t="shared" si="12"/>
        <v>0</v>
      </c>
      <c r="P113" s="3"/>
      <c r="Q113" s="3"/>
    </row>
    <row r="114" spans="1:17" ht="15">
      <c r="A114" s="46" t="s">
        <v>330</v>
      </c>
      <c r="B114" s="4" t="s">
        <v>331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>
        <f t="shared" si="12"/>
        <v>0</v>
      </c>
      <c r="P114" s="3"/>
      <c r="Q114" s="3"/>
    </row>
    <row r="115" spans="1:17" ht="15">
      <c r="A115" s="47" t="s">
        <v>599</v>
      </c>
      <c r="B115" s="48" t="s">
        <v>332</v>
      </c>
      <c r="C115" s="159">
        <f>C103+C108+C109+C110+C111+C112+C113+C114</f>
        <v>1027000</v>
      </c>
      <c r="D115" s="159">
        <f aca="true" t="shared" si="22" ref="D115:N115">D103+D108+D109+D110+D111+D112+D113+D114</f>
        <v>0</v>
      </c>
      <c r="E115" s="159">
        <f t="shared" si="22"/>
        <v>1038000</v>
      </c>
      <c r="F115" s="159">
        <f t="shared" si="22"/>
        <v>0</v>
      </c>
      <c r="G115" s="159">
        <f t="shared" si="22"/>
        <v>0</v>
      </c>
      <c r="H115" s="159">
        <f t="shared" si="22"/>
        <v>0</v>
      </c>
      <c r="I115" s="159">
        <f t="shared" si="22"/>
        <v>0</v>
      </c>
      <c r="J115" s="159">
        <f t="shared" si="22"/>
        <v>0</v>
      </c>
      <c r="K115" s="159">
        <f t="shared" si="22"/>
        <v>0</v>
      </c>
      <c r="L115" s="159">
        <f t="shared" si="22"/>
        <v>0</v>
      </c>
      <c r="M115" s="159">
        <f t="shared" si="22"/>
        <v>0</v>
      </c>
      <c r="N115" s="159">
        <f t="shared" si="22"/>
        <v>0</v>
      </c>
      <c r="O115" s="159">
        <f t="shared" si="12"/>
        <v>2065000</v>
      </c>
      <c r="P115" s="3"/>
      <c r="Q115" s="3"/>
    </row>
    <row r="116" spans="1:17" ht="15">
      <c r="A116" s="46" t="s">
        <v>333</v>
      </c>
      <c r="B116" s="4" t="s">
        <v>334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>
        <f t="shared" si="12"/>
        <v>0</v>
      </c>
      <c r="P116" s="3"/>
      <c r="Q116" s="3"/>
    </row>
    <row r="117" spans="1:17" ht="15">
      <c r="A117" s="16" t="s">
        <v>335</v>
      </c>
      <c r="B117" s="4" t="s">
        <v>336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>
        <f t="shared" si="12"/>
        <v>0</v>
      </c>
      <c r="P117" s="3"/>
      <c r="Q117" s="3"/>
    </row>
    <row r="118" spans="1:17" ht="15">
      <c r="A118" s="46" t="s">
        <v>636</v>
      </c>
      <c r="B118" s="4" t="s">
        <v>337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>
        <f t="shared" si="12"/>
        <v>0</v>
      </c>
      <c r="P118" s="3"/>
      <c r="Q118" s="3"/>
    </row>
    <row r="119" spans="1:17" ht="15">
      <c r="A119" s="46" t="s">
        <v>604</v>
      </c>
      <c r="B119" s="4" t="s">
        <v>338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>
        <f t="shared" si="12"/>
        <v>0</v>
      </c>
      <c r="P119" s="3"/>
      <c r="Q119" s="3"/>
    </row>
    <row r="120" spans="1:17" ht="15">
      <c r="A120" s="47" t="s">
        <v>605</v>
      </c>
      <c r="B120" s="48" t="s">
        <v>342</v>
      </c>
      <c r="C120" s="159">
        <f>SUM(C116:C119)</f>
        <v>0</v>
      </c>
      <c r="D120" s="159">
        <f aca="true" t="shared" si="23" ref="D120:N120">SUM(D116:D119)</f>
        <v>0</v>
      </c>
      <c r="E120" s="159">
        <f t="shared" si="23"/>
        <v>0</v>
      </c>
      <c r="F120" s="159">
        <f t="shared" si="23"/>
        <v>0</v>
      </c>
      <c r="G120" s="159">
        <f t="shared" si="23"/>
        <v>0</v>
      </c>
      <c r="H120" s="159">
        <f t="shared" si="23"/>
        <v>0</v>
      </c>
      <c r="I120" s="159">
        <f t="shared" si="23"/>
        <v>0</v>
      </c>
      <c r="J120" s="159">
        <f t="shared" si="23"/>
        <v>0</v>
      </c>
      <c r="K120" s="159">
        <f t="shared" si="23"/>
        <v>0</v>
      </c>
      <c r="L120" s="159">
        <f t="shared" si="23"/>
        <v>0</v>
      </c>
      <c r="M120" s="159">
        <f t="shared" si="23"/>
        <v>0</v>
      </c>
      <c r="N120" s="159">
        <f t="shared" si="23"/>
        <v>0</v>
      </c>
      <c r="O120" s="159">
        <f t="shared" si="12"/>
        <v>0</v>
      </c>
      <c r="P120" s="3"/>
      <c r="Q120" s="3"/>
    </row>
    <row r="121" spans="1:17" ht="15">
      <c r="A121" s="16" t="s">
        <v>343</v>
      </c>
      <c r="B121" s="4" t="s">
        <v>344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>
        <f t="shared" si="12"/>
        <v>0</v>
      </c>
      <c r="P121" s="3"/>
      <c r="Q121" s="3"/>
    </row>
    <row r="122" spans="1:17" ht="15.75">
      <c r="A122" s="49" t="s">
        <v>640</v>
      </c>
      <c r="B122" s="50" t="s">
        <v>345</v>
      </c>
      <c r="C122" s="159">
        <f>C120+C115</f>
        <v>1027000</v>
      </c>
      <c r="D122" s="159">
        <f aca="true" t="shared" si="24" ref="D122:N122">D120+D115</f>
        <v>0</v>
      </c>
      <c r="E122" s="159">
        <f t="shared" si="24"/>
        <v>1038000</v>
      </c>
      <c r="F122" s="159">
        <f t="shared" si="24"/>
        <v>0</v>
      </c>
      <c r="G122" s="159">
        <f t="shared" si="24"/>
        <v>0</v>
      </c>
      <c r="H122" s="159">
        <f t="shared" si="24"/>
        <v>0</v>
      </c>
      <c r="I122" s="159">
        <f t="shared" si="24"/>
        <v>0</v>
      </c>
      <c r="J122" s="159">
        <f t="shared" si="24"/>
        <v>0</v>
      </c>
      <c r="K122" s="159">
        <f t="shared" si="24"/>
        <v>0</v>
      </c>
      <c r="L122" s="159">
        <f t="shared" si="24"/>
        <v>0</v>
      </c>
      <c r="M122" s="159">
        <f t="shared" si="24"/>
        <v>0</v>
      </c>
      <c r="N122" s="159">
        <f t="shared" si="24"/>
        <v>0</v>
      </c>
      <c r="O122" s="159">
        <f t="shared" si="12"/>
        <v>2065000</v>
      </c>
      <c r="P122" s="3"/>
      <c r="Q122" s="3"/>
    </row>
    <row r="123" spans="1:17" ht="15.75">
      <c r="A123" s="54" t="s">
        <v>677</v>
      </c>
      <c r="B123" s="55"/>
      <c r="C123" s="159">
        <f>C122+C99</f>
        <v>4224124</v>
      </c>
      <c r="D123" s="159">
        <f aca="true" t="shared" si="25" ref="D123:N123">D122+D99</f>
        <v>3134819</v>
      </c>
      <c r="E123" s="159">
        <f t="shared" si="25"/>
        <v>7712942</v>
      </c>
      <c r="F123" s="159">
        <f t="shared" si="25"/>
        <v>3602558</v>
      </c>
      <c r="G123" s="159">
        <f t="shared" si="25"/>
        <v>3636558</v>
      </c>
      <c r="H123" s="159">
        <f t="shared" si="25"/>
        <v>3536558</v>
      </c>
      <c r="I123" s="159">
        <f t="shared" si="25"/>
        <v>2831258</v>
      </c>
      <c r="J123" s="159">
        <f t="shared" si="25"/>
        <v>2807258</v>
      </c>
      <c r="K123" s="159">
        <f t="shared" si="25"/>
        <v>6524666</v>
      </c>
      <c r="L123" s="159">
        <f t="shared" si="25"/>
        <v>4098076</v>
      </c>
      <c r="M123" s="159">
        <f t="shared" si="25"/>
        <v>3923858</v>
      </c>
      <c r="N123" s="159">
        <f t="shared" si="25"/>
        <v>4672809</v>
      </c>
      <c r="O123" s="159">
        <f>SUM(C123:N123)</f>
        <v>50705484</v>
      </c>
      <c r="P123" s="3"/>
      <c r="Q123" s="3"/>
    </row>
    <row r="124" spans="1:17" ht="25.5">
      <c r="A124" s="1" t="s">
        <v>155</v>
      </c>
      <c r="B124" s="2" t="s">
        <v>670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>
        <f t="shared" si="12"/>
        <v>0</v>
      </c>
      <c r="P124" s="3"/>
      <c r="Q124" s="3"/>
    </row>
    <row r="125" spans="1:17" ht="15">
      <c r="A125" s="40" t="s">
        <v>346</v>
      </c>
      <c r="B125" s="5" t="s">
        <v>347</v>
      </c>
      <c r="C125" s="159">
        <v>1045660</v>
      </c>
      <c r="D125" s="159">
        <v>1045660</v>
      </c>
      <c r="E125" s="159">
        <v>1045660</v>
      </c>
      <c r="F125" s="159">
        <v>1045660</v>
      </c>
      <c r="G125" s="159">
        <v>1045660</v>
      </c>
      <c r="H125" s="159">
        <v>1045660</v>
      </c>
      <c r="I125" s="159">
        <v>1045660</v>
      </c>
      <c r="J125" s="159">
        <v>1045660</v>
      </c>
      <c r="K125" s="159">
        <v>1045660</v>
      </c>
      <c r="L125" s="159">
        <v>1045660</v>
      </c>
      <c r="M125" s="159">
        <v>1045660</v>
      </c>
      <c r="N125" s="159">
        <v>1045659</v>
      </c>
      <c r="O125" s="159">
        <f t="shared" si="12"/>
        <v>12547919</v>
      </c>
      <c r="P125" s="3"/>
      <c r="Q125" s="3"/>
    </row>
    <row r="126" spans="1:17" ht="15">
      <c r="A126" s="4" t="s">
        <v>348</v>
      </c>
      <c r="B126" s="5" t="s">
        <v>349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>
        <f t="shared" si="12"/>
        <v>0</v>
      </c>
      <c r="P126" s="3"/>
      <c r="Q126" s="3"/>
    </row>
    <row r="127" spans="1:17" ht="15">
      <c r="A127" s="4" t="s">
        <v>350</v>
      </c>
      <c r="B127" s="5" t="s">
        <v>351</v>
      </c>
      <c r="C127" s="159">
        <v>1016803</v>
      </c>
      <c r="D127" s="159">
        <v>1016803</v>
      </c>
      <c r="E127" s="159">
        <v>1016803</v>
      </c>
      <c r="F127" s="159">
        <v>1016803</v>
      </c>
      <c r="G127" s="159">
        <v>1016803</v>
      </c>
      <c r="H127" s="159">
        <v>1016803</v>
      </c>
      <c r="I127" s="159">
        <v>1016803</v>
      </c>
      <c r="J127" s="159">
        <v>1016803</v>
      </c>
      <c r="K127" s="159">
        <v>1016803</v>
      </c>
      <c r="L127" s="159">
        <v>1016803</v>
      </c>
      <c r="M127" s="159">
        <v>1016803</v>
      </c>
      <c r="N127" s="159">
        <v>1016797</v>
      </c>
      <c r="O127" s="159">
        <f t="shared" si="12"/>
        <v>12201630</v>
      </c>
      <c r="P127" s="3"/>
      <c r="Q127" s="3"/>
    </row>
    <row r="128" spans="1:17" ht="15">
      <c r="A128" s="4" t="s">
        <v>352</v>
      </c>
      <c r="B128" s="5" t="s">
        <v>353</v>
      </c>
      <c r="C128" s="159">
        <v>100000</v>
      </c>
      <c r="D128" s="159">
        <v>100000</v>
      </c>
      <c r="E128" s="159">
        <v>100000</v>
      </c>
      <c r="F128" s="159">
        <v>100000</v>
      </c>
      <c r="G128" s="159">
        <v>100000</v>
      </c>
      <c r="H128" s="159">
        <v>100000</v>
      </c>
      <c r="I128" s="159">
        <v>100000</v>
      </c>
      <c r="J128" s="159">
        <v>100000</v>
      </c>
      <c r="K128" s="159">
        <v>100000</v>
      </c>
      <c r="L128" s="159">
        <v>100000</v>
      </c>
      <c r="M128" s="159">
        <v>100000</v>
      </c>
      <c r="N128" s="159">
        <v>100000</v>
      </c>
      <c r="O128" s="159">
        <f t="shared" si="12"/>
        <v>1200000</v>
      </c>
      <c r="P128" s="3"/>
      <c r="Q128" s="3"/>
    </row>
    <row r="129" spans="1:17" ht="15">
      <c r="A129" s="4" t="s">
        <v>354</v>
      </c>
      <c r="B129" s="5" t="s">
        <v>355</v>
      </c>
      <c r="C129" s="159"/>
      <c r="D129" s="159"/>
      <c r="E129" s="159"/>
      <c r="F129" s="159">
        <v>2474672</v>
      </c>
      <c r="G129" s="159"/>
      <c r="H129" s="159"/>
      <c r="I129" s="159"/>
      <c r="J129" s="159"/>
      <c r="K129" s="159">
        <v>2474672</v>
      </c>
      <c r="L129" s="159"/>
      <c r="M129" s="159"/>
      <c r="N129" s="159"/>
      <c r="O129" s="159">
        <f>SUM(C129:N129)</f>
        <v>4949344</v>
      </c>
      <c r="P129" s="3"/>
      <c r="Q129" s="3"/>
    </row>
    <row r="130" spans="1:17" ht="15">
      <c r="A130" s="4" t="s">
        <v>356</v>
      </c>
      <c r="B130" s="5" t="s">
        <v>357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>
        <f t="shared" si="12"/>
        <v>0</v>
      </c>
      <c r="P130" s="3"/>
      <c r="Q130" s="3"/>
    </row>
    <row r="131" spans="1:17" ht="15">
      <c r="A131" s="8" t="s">
        <v>680</v>
      </c>
      <c r="B131" s="9" t="s">
        <v>358</v>
      </c>
      <c r="C131" s="159">
        <f>SUM(C125:C130)</f>
        <v>2162463</v>
      </c>
      <c r="D131" s="159">
        <f aca="true" t="shared" si="26" ref="D131:N131">SUM(D125:D130)</f>
        <v>2162463</v>
      </c>
      <c r="E131" s="159">
        <f t="shared" si="26"/>
        <v>2162463</v>
      </c>
      <c r="F131" s="159">
        <f t="shared" si="26"/>
        <v>4637135</v>
      </c>
      <c r="G131" s="159">
        <f t="shared" si="26"/>
        <v>2162463</v>
      </c>
      <c r="H131" s="159">
        <f t="shared" si="26"/>
        <v>2162463</v>
      </c>
      <c r="I131" s="159">
        <f t="shared" si="26"/>
        <v>2162463</v>
      </c>
      <c r="J131" s="159">
        <f t="shared" si="26"/>
        <v>2162463</v>
      </c>
      <c r="K131" s="159">
        <f t="shared" si="26"/>
        <v>4637135</v>
      </c>
      <c r="L131" s="159">
        <f t="shared" si="26"/>
        <v>2162463</v>
      </c>
      <c r="M131" s="159">
        <f t="shared" si="26"/>
        <v>2162463</v>
      </c>
      <c r="N131" s="159">
        <f t="shared" si="26"/>
        <v>2162456</v>
      </c>
      <c r="O131" s="159">
        <f t="shared" si="12"/>
        <v>30898893</v>
      </c>
      <c r="P131" s="3"/>
      <c r="Q131" s="3"/>
    </row>
    <row r="132" spans="1:17" ht="15">
      <c r="A132" s="4" t="s">
        <v>359</v>
      </c>
      <c r="B132" s="5" t="s">
        <v>360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>
        <f t="shared" si="12"/>
        <v>0</v>
      </c>
      <c r="P132" s="3"/>
      <c r="Q132" s="3"/>
    </row>
    <row r="133" spans="1:17" ht="30">
      <c r="A133" s="4" t="s">
        <v>361</v>
      </c>
      <c r="B133" s="5" t="s">
        <v>362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>
        <f t="shared" si="12"/>
        <v>0</v>
      </c>
      <c r="P133" s="3"/>
      <c r="Q133" s="3"/>
    </row>
    <row r="134" spans="1:17" ht="30">
      <c r="A134" s="4" t="s">
        <v>641</v>
      </c>
      <c r="B134" s="5" t="s">
        <v>363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>
        <f t="shared" si="12"/>
        <v>0</v>
      </c>
      <c r="P134" s="3"/>
      <c r="Q134" s="3"/>
    </row>
    <row r="135" spans="1:17" ht="30">
      <c r="A135" s="4" t="s">
        <v>642</v>
      </c>
      <c r="B135" s="5" t="s">
        <v>364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>
        <f t="shared" si="12"/>
        <v>0</v>
      </c>
      <c r="P135" s="3"/>
      <c r="Q135" s="3"/>
    </row>
    <row r="136" spans="1:17" ht="15">
      <c r="A136" s="4" t="s">
        <v>643</v>
      </c>
      <c r="B136" s="5" t="s">
        <v>365</v>
      </c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>
        <f aca="true" t="shared" si="27" ref="O136:O200">SUM(C136:N136)</f>
        <v>0</v>
      </c>
      <c r="P136" s="3"/>
      <c r="Q136" s="3"/>
    </row>
    <row r="137" spans="1:17" ht="15">
      <c r="A137" s="48" t="s">
        <v>681</v>
      </c>
      <c r="B137" s="63" t="s">
        <v>366</v>
      </c>
      <c r="C137" s="159">
        <f>C131+C132+C133+C134+C135+C136</f>
        <v>2162463</v>
      </c>
      <c r="D137" s="159">
        <f aca="true" t="shared" si="28" ref="D137:N137">D131+D132+D133+D134+D135+D136</f>
        <v>2162463</v>
      </c>
      <c r="E137" s="159">
        <f t="shared" si="28"/>
        <v>2162463</v>
      </c>
      <c r="F137" s="159">
        <f t="shared" si="28"/>
        <v>4637135</v>
      </c>
      <c r="G137" s="159">
        <f t="shared" si="28"/>
        <v>2162463</v>
      </c>
      <c r="H137" s="159">
        <f t="shared" si="28"/>
        <v>2162463</v>
      </c>
      <c r="I137" s="159">
        <f t="shared" si="28"/>
        <v>2162463</v>
      </c>
      <c r="J137" s="159">
        <f t="shared" si="28"/>
        <v>2162463</v>
      </c>
      <c r="K137" s="159">
        <f t="shared" si="28"/>
        <v>4637135</v>
      </c>
      <c r="L137" s="159">
        <f t="shared" si="28"/>
        <v>2162463</v>
      </c>
      <c r="M137" s="159">
        <f t="shared" si="28"/>
        <v>2162463</v>
      </c>
      <c r="N137" s="159">
        <f t="shared" si="28"/>
        <v>2162456</v>
      </c>
      <c r="O137" s="159">
        <f t="shared" si="27"/>
        <v>30898893</v>
      </c>
      <c r="P137" s="3"/>
      <c r="Q137" s="3"/>
    </row>
    <row r="138" spans="1:17" ht="15">
      <c r="A138" s="4" t="s">
        <v>647</v>
      </c>
      <c r="B138" s="5" t="s">
        <v>375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>
        <f t="shared" si="27"/>
        <v>0</v>
      </c>
      <c r="P138" s="3"/>
      <c r="Q138" s="3"/>
    </row>
    <row r="139" spans="1:17" ht="15">
      <c r="A139" s="4" t="s">
        <v>648</v>
      </c>
      <c r="B139" s="5" t="s">
        <v>379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>
        <f t="shared" si="27"/>
        <v>0</v>
      </c>
      <c r="P139" s="3"/>
      <c r="Q139" s="3"/>
    </row>
    <row r="140" spans="1:17" ht="15">
      <c r="A140" s="8" t="s">
        <v>683</v>
      </c>
      <c r="B140" s="9" t="s">
        <v>380</v>
      </c>
      <c r="C140" s="159">
        <f>SUM(C138:C139)</f>
        <v>0</v>
      </c>
      <c r="D140" s="159">
        <f aca="true" t="shared" si="29" ref="D140:N140">SUM(D138:D139)</f>
        <v>0</v>
      </c>
      <c r="E140" s="159">
        <f t="shared" si="29"/>
        <v>0</v>
      </c>
      <c r="F140" s="159">
        <f t="shared" si="29"/>
        <v>0</v>
      </c>
      <c r="G140" s="159">
        <f t="shared" si="29"/>
        <v>0</v>
      </c>
      <c r="H140" s="159">
        <f t="shared" si="29"/>
        <v>0</v>
      </c>
      <c r="I140" s="159">
        <f t="shared" si="29"/>
        <v>0</v>
      </c>
      <c r="J140" s="159">
        <f t="shared" si="29"/>
        <v>0</v>
      </c>
      <c r="K140" s="159">
        <f t="shared" si="29"/>
        <v>0</v>
      </c>
      <c r="L140" s="159">
        <f t="shared" si="29"/>
        <v>0</v>
      </c>
      <c r="M140" s="159">
        <f t="shared" si="29"/>
        <v>0</v>
      </c>
      <c r="N140" s="159">
        <f t="shared" si="29"/>
        <v>0</v>
      </c>
      <c r="O140" s="159">
        <f t="shared" si="27"/>
        <v>0</v>
      </c>
      <c r="P140" s="3"/>
      <c r="Q140" s="3"/>
    </row>
    <row r="141" spans="1:17" ht="15">
      <c r="A141" s="4" t="s">
        <v>649</v>
      </c>
      <c r="B141" s="5" t="s">
        <v>381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>
        <f t="shared" si="27"/>
        <v>0</v>
      </c>
      <c r="P141" s="3"/>
      <c r="Q141" s="3"/>
    </row>
    <row r="142" spans="1:17" ht="15">
      <c r="A142" s="4" t="s">
        <v>650</v>
      </c>
      <c r="B142" s="5" t="s">
        <v>382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>
        <f t="shared" si="27"/>
        <v>0</v>
      </c>
      <c r="P142" s="3"/>
      <c r="Q142" s="3"/>
    </row>
    <row r="143" spans="1:17" ht="15">
      <c r="A143" s="4" t="s">
        <v>651</v>
      </c>
      <c r="B143" s="5" t="s">
        <v>383</v>
      </c>
      <c r="C143" s="159"/>
      <c r="D143" s="159"/>
      <c r="E143" s="159">
        <v>724000</v>
      </c>
      <c r="F143" s="159"/>
      <c r="G143" s="159"/>
      <c r="H143" s="159"/>
      <c r="I143" s="159"/>
      <c r="J143" s="159"/>
      <c r="K143" s="159">
        <v>724000</v>
      </c>
      <c r="L143" s="159"/>
      <c r="M143" s="159"/>
      <c r="N143" s="159"/>
      <c r="O143" s="159">
        <f t="shared" si="27"/>
        <v>1448000</v>
      </c>
      <c r="P143" s="3"/>
      <c r="Q143" s="3"/>
    </row>
    <row r="144" spans="1:17" ht="15">
      <c r="A144" s="4" t="s">
        <v>652</v>
      </c>
      <c r="B144" s="5" t="s">
        <v>384</v>
      </c>
      <c r="C144" s="159"/>
      <c r="D144" s="159"/>
      <c r="E144" s="159">
        <v>1750000</v>
      </c>
      <c r="F144" s="159"/>
      <c r="G144" s="159"/>
      <c r="H144" s="159"/>
      <c r="I144" s="159"/>
      <c r="J144" s="159"/>
      <c r="K144" s="159">
        <v>1750000</v>
      </c>
      <c r="L144" s="159"/>
      <c r="M144" s="159"/>
      <c r="N144" s="159"/>
      <c r="O144" s="159">
        <f t="shared" si="27"/>
        <v>3500000</v>
      </c>
      <c r="P144" s="3"/>
      <c r="Q144" s="3"/>
    </row>
    <row r="145" spans="1:17" ht="15">
      <c r="A145" s="4" t="s">
        <v>653</v>
      </c>
      <c r="B145" s="5" t="s">
        <v>387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>
        <f t="shared" si="27"/>
        <v>0</v>
      </c>
      <c r="P145" s="3"/>
      <c r="Q145" s="3"/>
    </row>
    <row r="146" spans="1:17" ht="15">
      <c r="A146" s="4" t="s">
        <v>388</v>
      </c>
      <c r="B146" s="5" t="s">
        <v>389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>
        <f t="shared" si="27"/>
        <v>0</v>
      </c>
      <c r="P146" s="3"/>
      <c r="Q146" s="3"/>
    </row>
    <row r="147" spans="1:17" ht="15">
      <c r="A147" s="4" t="s">
        <v>654</v>
      </c>
      <c r="B147" s="5" t="s">
        <v>390</v>
      </c>
      <c r="C147" s="159"/>
      <c r="D147" s="159"/>
      <c r="E147" s="159">
        <v>952000</v>
      </c>
      <c r="F147" s="159"/>
      <c r="G147" s="159"/>
      <c r="H147" s="159"/>
      <c r="I147" s="159"/>
      <c r="J147" s="159"/>
      <c r="K147" s="159">
        <v>952000</v>
      </c>
      <c r="L147" s="159"/>
      <c r="M147" s="159"/>
      <c r="N147" s="159"/>
      <c r="O147" s="159">
        <f t="shared" si="27"/>
        <v>1904000</v>
      </c>
      <c r="P147" s="3"/>
      <c r="Q147" s="3"/>
    </row>
    <row r="148" spans="1:17" ht="15">
      <c r="A148" s="4" t="s">
        <v>655</v>
      </c>
      <c r="B148" s="5" t="s">
        <v>395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>
        <f t="shared" si="27"/>
        <v>0</v>
      </c>
      <c r="P148" s="3"/>
      <c r="Q148" s="3"/>
    </row>
    <row r="149" spans="1:17" ht="15">
      <c r="A149" s="8" t="s">
        <v>684</v>
      </c>
      <c r="B149" s="9" t="s">
        <v>411</v>
      </c>
      <c r="C149" s="159">
        <f>SUM(C144:C148)</f>
        <v>0</v>
      </c>
      <c r="D149" s="159">
        <f aca="true" t="shared" si="30" ref="D149:N149">SUM(D144:D148)</f>
        <v>0</v>
      </c>
      <c r="E149" s="159">
        <f t="shared" si="30"/>
        <v>2702000</v>
      </c>
      <c r="F149" s="159">
        <f t="shared" si="30"/>
        <v>0</v>
      </c>
      <c r="G149" s="159">
        <f t="shared" si="30"/>
        <v>0</v>
      </c>
      <c r="H149" s="159">
        <f t="shared" si="30"/>
        <v>0</v>
      </c>
      <c r="I149" s="159">
        <f t="shared" si="30"/>
        <v>0</v>
      </c>
      <c r="J149" s="159">
        <f t="shared" si="30"/>
        <v>0</v>
      </c>
      <c r="K149" s="159">
        <f t="shared" si="30"/>
        <v>2702000</v>
      </c>
      <c r="L149" s="159">
        <f t="shared" si="30"/>
        <v>0</v>
      </c>
      <c r="M149" s="159">
        <f t="shared" si="30"/>
        <v>0</v>
      </c>
      <c r="N149" s="159">
        <f t="shared" si="30"/>
        <v>0</v>
      </c>
      <c r="O149" s="159">
        <f t="shared" si="27"/>
        <v>5404000</v>
      </c>
      <c r="P149" s="3"/>
      <c r="Q149" s="3"/>
    </row>
    <row r="150" spans="1:17" ht="15">
      <c r="A150" s="4" t="s">
        <v>656</v>
      </c>
      <c r="B150" s="5" t="s">
        <v>412</v>
      </c>
      <c r="C150" s="159"/>
      <c r="D150" s="159"/>
      <c r="E150" s="159">
        <v>219000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>
        <f t="shared" si="27"/>
        <v>219000</v>
      </c>
      <c r="P150" s="3"/>
      <c r="Q150" s="3"/>
    </row>
    <row r="151" spans="1:17" ht="15">
      <c r="A151" s="48" t="s">
        <v>685</v>
      </c>
      <c r="B151" s="63" t="s">
        <v>413</v>
      </c>
      <c r="C151" s="159">
        <f>C150+C149+C143+C142+C141+C140</f>
        <v>0</v>
      </c>
      <c r="D151" s="159">
        <f aca="true" t="shared" si="31" ref="D151:N151">D150+D149+D143+D142+D141+D140</f>
        <v>0</v>
      </c>
      <c r="E151" s="159">
        <f t="shared" si="31"/>
        <v>3645000</v>
      </c>
      <c r="F151" s="159">
        <f t="shared" si="31"/>
        <v>0</v>
      </c>
      <c r="G151" s="159">
        <f t="shared" si="31"/>
        <v>0</v>
      </c>
      <c r="H151" s="159">
        <f t="shared" si="31"/>
        <v>0</v>
      </c>
      <c r="I151" s="159">
        <f t="shared" si="31"/>
        <v>0</v>
      </c>
      <c r="J151" s="159">
        <f t="shared" si="31"/>
        <v>0</v>
      </c>
      <c r="K151" s="159">
        <f t="shared" si="31"/>
        <v>3426000</v>
      </c>
      <c r="L151" s="159">
        <f t="shared" si="31"/>
        <v>0</v>
      </c>
      <c r="M151" s="159">
        <f t="shared" si="31"/>
        <v>0</v>
      </c>
      <c r="N151" s="159">
        <f t="shared" si="31"/>
        <v>0</v>
      </c>
      <c r="O151" s="159">
        <f t="shared" si="27"/>
        <v>7071000</v>
      </c>
      <c r="P151" s="3"/>
      <c r="Q151" s="3"/>
    </row>
    <row r="152" spans="1:17" ht="15">
      <c r="A152" s="16" t="s">
        <v>414</v>
      </c>
      <c r="B152" s="5" t="s">
        <v>415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>
        <f t="shared" si="27"/>
        <v>0</v>
      </c>
      <c r="P152" s="3"/>
      <c r="Q152" s="3"/>
    </row>
    <row r="153" spans="1:17" ht="15">
      <c r="A153" s="16" t="s">
        <v>657</v>
      </c>
      <c r="B153" s="5" t="s">
        <v>416</v>
      </c>
      <c r="C153" s="159">
        <v>54000</v>
      </c>
      <c r="D153" s="159">
        <v>54000</v>
      </c>
      <c r="E153" s="159">
        <v>54000</v>
      </c>
      <c r="F153" s="159">
        <v>54000</v>
      </c>
      <c r="G153" s="159">
        <v>54000</v>
      </c>
      <c r="H153" s="159">
        <v>54000</v>
      </c>
      <c r="I153" s="159">
        <v>54000</v>
      </c>
      <c r="J153" s="159">
        <v>54000</v>
      </c>
      <c r="K153" s="159">
        <v>54000</v>
      </c>
      <c r="L153" s="159">
        <v>54000</v>
      </c>
      <c r="M153" s="159">
        <v>54000</v>
      </c>
      <c r="N153" s="159">
        <v>51000</v>
      </c>
      <c r="O153" s="159">
        <f t="shared" si="27"/>
        <v>645000</v>
      </c>
      <c r="P153" s="3"/>
      <c r="Q153" s="3"/>
    </row>
    <row r="154" spans="1:17" ht="15">
      <c r="A154" s="16" t="s">
        <v>658</v>
      </c>
      <c r="B154" s="5" t="s">
        <v>419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>
        <f t="shared" si="27"/>
        <v>0</v>
      </c>
      <c r="P154" s="3"/>
      <c r="Q154" s="3"/>
    </row>
    <row r="155" spans="1:17" ht="15">
      <c r="A155" s="16" t="s">
        <v>659</v>
      </c>
      <c r="B155" s="5" t="s">
        <v>420</v>
      </c>
      <c r="C155" s="159">
        <v>66500</v>
      </c>
      <c r="D155" s="159">
        <v>66500</v>
      </c>
      <c r="E155" s="159">
        <v>146500</v>
      </c>
      <c r="F155" s="159">
        <v>66500</v>
      </c>
      <c r="G155" s="159">
        <v>66500</v>
      </c>
      <c r="H155" s="159">
        <v>66500</v>
      </c>
      <c r="I155" s="159">
        <v>66500</v>
      </c>
      <c r="J155" s="159">
        <v>66500</v>
      </c>
      <c r="K155" s="159">
        <v>66500</v>
      </c>
      <c r="L155" s="159">
        <v>66500</v>
      </c>
      <c r="M155" s="159">
        <v>66500</v>
      </c>
      <c r="N155" s="159">
        <v>66500</v>
      </c>
      <c r="O155" s="159">
        <f t="shared" si="27"/>
        <v>878000</v>
      </c>
      <c r="P155" s="3"/>
      <c r="Q155" s="3"/>
    </row>
    <row r="156" spans="1:17" ht="15">
      <c r="A156" s="16" t="s">
        <v>427</v>
      </c>
      <c r="B156" s="5" t="s">
        <v>428</v>
      </c>
      <c r="C156" s="159">
        <v>580330</v>
      </c>
      <c r="D156" s="159">
        <v>580330</v>
      </c>
      <c r="E156" s="159">
        <v>580330</v>
      </c>
      <c r="F156" s="159">
        <v>580330</v>
      </c>
      <c r="G156" s="159">
        <v>580330</v>
      </c>
      <c r="H156" s="159">
        <v>580330</v>
      </c>
      <c r="I156" s="159">
        <v>448000</v>
      </c>
      <c r="J156" s="159">
        <v>448000</v>
      </c>
      <c r="K156" s="159">
        <v>580330</v>
      </c>
      <c r="L156" s="159">
        <v>580330</v>
      </c>
      <c r="M156" s="159">
        <v>580330</v>
      </c>
      <c r="N156" s="159">
        <v>580330</v>
      </c>
      <c r="O156" s="159">
        <f t="shared" si="27"/>
        <v>6699300</v>
      </c>
      <c r="P156" s="3"/>
      <c r="Q156" s="3"/>
    </row>
    <row r="157" spans="1:17" ht="15">
      <c r="A157" s="16" t="s">
        <v>429</v>
      </c>
      <c r="B157" s="5" t="s">
        <v>430</v>
      </c>
      <c r="C157" s="159">
        <f>(C156+C153)*0.27</f>
        <v>171269.1</v>
      </c>
      <c r="D157" s="159">
        <f aca="true" t="shared" si="32" ref="D157:N157">(D156+D153)*0.27</f>
        <v>171269.1</v>
      </c>
      <c r="E157" s="159">
        <v>221599</v>
      </c>
      <c r="F157" s="159">
        <f t="shared" si="32"/>
        <v>171269.1</v>
      </c>
      <c r="G157" s="159">
        <f t="shared" si="32"/>
        <v>171269.1</v>
      </c>
      <c r="H157" s="159">
        <f t="shared" si="32"/>
        <v>171269.1</v>
      </c>
      <c r="I157" s="159">
        <f t="shared" si="32"/>
        <v>135540</v>
      </c>
      <c r="J157" s="159">
        <f t="shared" si="32"/>
        <v>135540</v>
      </c>
      <c r="K157" s="159">
        <f t="shared" si="32"/>
        <v>171269.1</v>
      </c>
      <c r="L157" s="159">
        <f t="shared" si="32"/>
        <v>171269.1</v>
      </c>
      <c r="M157" s="159">
        <f t="shared" si="32"/>
        <v>171269.1</v>
      </c>
      <c r="N157" s="159">
        <f t="shared" si="32"/>
        <v>170459.1</v>
      </c>
      <c r="O157" s="159">
        <f t="shared" si="27"/>
        <v>2033290.9000000004</v>
      </c>
      <c r="P157" s="3"/>
      <c r="Q157" s="3"/>
    </row>
    <row r="158" spans="1:17" ht="15">
      <c r="A158" s="16" t="s">
        <v>431</v>
      </c>
      <c r="B158" s="5" t="s">
        <v>432</v>
      </c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>
        <f t="shared" si="27"/>
        <v>0</v>
      </c>
      <c r="P158" s="3"/>
      <c r="Q158" s="3"/>
    </row>
    <row r="159" spans="1:17" ht="15">
      <c r="A159" s="16" t="s">
        <v>660</v>
      </c>
      <c r="B159" s="5" t="s">
        <v>433</v>
      </c>
      <c r="C159" s="159">
        <v>1000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>
        <f t="shared" si="27"/>
        <v>1000</v>
      </c>
      <c r="P159" s="3"/>
      <c r="Q159" s="3"/>
    </row>
    <row r="160" spans="1:17" ht="15">
      <c r="A160" s="16" t="s">
        <v>661</v>
      </c>
      <c r="B160" s="5" t="s">
        <v>435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>
        <f t="shared" si="27"/>
        <v>0</v>
      </c>
      <c r="P160" s="3"/>
      <c r="Q160" s="3"/>
    </row>
    <row r="161" spans="1:17" ht="15">
      <c r="A161" s="16" t="s">
        <v>884</v>
      </c>
      <c r="B161" s="5" t="s">
        <v>440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3"/>
      <c r="Q161" s="3"/>
    </row>
    <row r="162" spans="1:17" ht="15">
      <c r="A162" s="16" t="s">
        <v>662</v>
      </c>
      <c r="B162" s="5" t="s">
        <v>883</v>
      </c>
      <c r="C162" s="159">
        <v>95000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>
        <f t="shared" si="27"/>
        <v>95000</v>
      </c>
      <c r="P162" s="3"/>
      <c r="Q162" s="3"/>
    </row>
    <row r="163" spans="1:17" ht="15">
      <c r="A163" s="62" t="s">
        <v>686</v>
      </c>
      <c r="B163" s="63" t="s">
        <v>444</v>
      </c>
      <c r="C163" s="159">
        <f>C162+C160+C159+C158+C157+C156+C155+C154+C153+C152</f>
        <v>968099.1</v>
      </c>
      <c r="D163" s="159">
        <f aca="true" t="shared" si="33" ref="D163:N163">D162+D160+D159+D158+D157+D156+D155+D154+D153+D152</f>
        <v>872099.1</v>
      </c>
      <c r="E163" s="159">
        <f t="shared" si="33"/>
        <v>1002429</v>
      </c>
      <c r="F163" s="159">
        <f t="shared" si="33"/>
        <v>872099.1</v>
      </c>
      <c r="G163" s="159">
        <f t="shared" si="33"/>
        <v>872099.1</v>
      </c>
      <c r="H163" s="159">
        <f t="shared" si="33"/>
        <v>872099.1</v>
      </c>
      <c r="I163" s="159">
        <f t="shared" si="33"/>
        <v>704040</v>
      </c>
      <c r="J163" s="159">
        <f t="shared" si="33"/>
        <v>704040</v>
      </c>
      <c r="K163" s="159">
        <f t="shared" si="33"/>
        <v>872099.1</v>
      </c>
      <c r="L163" s="159">
        <f t="shared" si="33"/>
        <v>872099.1</v>
      </c>
      <c r="M163" s="159">
        <f t="shared" si="33"/>
        <v>872099.1</v>
      </c>
      <c r="N163" s="159">
        <f t="shared" si="33"/>
        <v>868289.1</v>
      </c>
      <c r="O163" s="159">
        <f t="shared" si="27"/>
        <v>10351590.899999999</v>
      </c>
      <c r="P163" s="3"/>
      <c r="Q163" s="3"/>
    </row>
    <row r="164" spans="1:17" ht="30">
      <c r="A164" s="16" t="s">
        <v>456</v>
      </c>
      <c r="B164" s="5" t="s">
        <v>457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>
        <f t="shared" si="27"/>
        <v>0</v>
      </c>
      <c r="P164" s="3"/>
      <c r="Q164" s="3"/>
    </row>
    <row r="165" spans="1:17" ht="30">
      <c r="A165" s="4" t="s">
        <v>666</v>
      </c>
      <c r="B165" s="5" t="s">
        <v>458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>
        <f t="shared" si="27"/>
        <v>0</v>
      </c>
      <c r="P165" s="3"/>
      <c r="Q165" s="3"/>
    </row>
    <row r="166" spans="1:17" ht="15">
      <c r="A166" s="16" t="s">
        <v>667</v>
      </c>
      <c r="B166" s="5" t="s">
        <v>459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>
        <f t="shared" si="27"/>
        <v>0</v>
      </c>
      <c r="P166" s="3"/>
      <c r="Q166" s="3"/>
    </row>
    <row r="167" spans="1:17" ht="15">
      <c r="A167" s="48" t="s">
        <v>688</v>
      </c>
      <c r="B167" s="63" t="s">
        <v>460</v>
      </c>
      <c r="C167" s="159">
        <f>SUM(C164:C166)</f>
        <v>0</v>
      </c>
      <c r="D167" s="159">
        <f aca="true" t="shared" si="34" ref="D167:N167">SUM(D164:D166)</f>
        <v>0</v>
      </c>
      <c r="E167" s="159">
        <f t="shared" si="34"/>
        <v>0</v>
      </c>
      <c r="F167" s="159">
        <f t="shared" si="34"/>
        <v>0</v>
      </c>
      <c r="G167" s="159">
        <f t="shared" si="34"/>
        <v>0</v>
      </c>
      <c r="H167" s="159">
        <f t="shared" si="34"/>
        <v>0</v>
      </c>
      <c r="I167" s="159">
        <f t="shared" si="34"/>
        <v>0</v>
      </c>
      <c r="J167" s="159">
        <f t="shared" si="34"/>
        <v>0</v>
      </c>
      <c r="K167" s="159">
        <f t="shared" si="34"/>
        <v>0</v>
      </c>
      <c r="L167" s="159">
        <f t="shared" si="34"/>
        <v>0</v>
      </c>
      <c r="M167" s="159">
        <f t="shared" si="34"/>
        <v>0</v>
      </c>
      <c r="N167" s="159">
        <f t="shared" si="34"/>
        <v>0</v>
      </c>
      <c r="O167" s="159">
        <f t="shared" si="27"/>
        <v>0</v>
      </c>
      <c r="P167" s="3"/>
      <c r="Q167" s="3"/>
    </row>
    <row r="168" spans="1:17" ht="15.75">
      <c r="A168" s="77" t="s">
        <v>102</v>
      </c>
      <c r="B168" s="82"/>
      <c r="C168" s="159">
        <f>C167+C163+C151+C137</f>
        <v>3130562.1</v>
      </c>
      <c r="D168" s="159">
        <f aca="true" t="shared" si="35" ref="D168:N168">D167+D163+D151+D137</f>
        <v>3034562.1</v>
      </c>
      <c r="E168" s="159">
        <f t="shared" si="35"/>
        <v>6809892</v>
      </c>
      <c r="F168" s="159">
        <f t="shared" si="35"/>
        <v>5509234.1</v>
      </c>
      <c r="G168" s="159">
        <f t="shared" si="35"/>
        <v>3034562.1</v>
      </c>
      <c r="H168" s="159">
        <f t="shared" si="35"/>
        <v>3034562.1</v>
      </c>
      <c r="I168" s="159">
        <f t="shared" si="35"/>
        <v>2866503</v>
      </c>
      <c r="J168" s="159">
        <f t="shared" si="35"/>
        <v>2866503</v>
      </c>
      <c r="K168" s="159">
        <f t="shared" si="35"/>
        <v>8935234.1</v>
      </c>
      <c r="L168" s="159">
        <f t="shared" si="35"/>
        <v>3034562.1</v>
      </c>
      <c r="M168" s="159">
        <f t="shared" si="35"/>
        <v>3034562.1</v>
      </c>
      <c r="N168" s="159">
        <f t="shared" si="35"/>
        <v>3030745.1</v>
      </c>
      <c r="O168" s="159">
        <f t="shared" si="27"/>
        <v>48321483.900000006</v>
      </c>
      <c r="P168" s="3"/>
      <c r="Q168" s="3"/>
    </row>
    <row r="169" spans="1:17" ht="15">
      <c r="A169" s="4" t="s">
        <v>367</v>
      </c>
      <c r="B169" s="5" t="s">
        <v>368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>
        <f t="shared" si="27"/>
        <v>0</v>
      </c>
      <c r="P169" s="3"/>
      <c r="Q169" s="3"/>
    </row>
    <row r="170" spans="1:17" ht="30">
      <c r="A170" s="4" t="s">
        <v>369</v>
      </c>
      <c r="B170" s="5" t="s">
        <v>370</v>
      </c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>
        <f t="shared" si="27"/>
        <v>0</v>
      </c>
      <c r="P170" s="3"/>
      <c r="Q170" s="3"/>
    </row>
    <row r="171" spans="1:17" ht="30">
      <c r="A171" s="4" t="s">
        <v>644</v>
      </c>
      <c r="B171" s="5" t="s">
        <v>371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>
        <f t="shared" si="27"/>
        <v>0</v>
      </c>
      <c r="P171" s="3"/>
      <c r="Q171" s="3"/>
    </row>
    <row r="172" spans="1:17" ht="30">
      <c r="A172" s="4" t="s">
        <v>645</v>
      </c>
      <c r="B172" s="5" t="s">
        <v>372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>
        <f t="shared" si="27"/>
        <v>0</v>
      </c>
      <c r="P172" s="3"/>
      <c r="Q172" s="3"/>
    </row>
    <row r="173" spans="1:17" ht="15">
      <c r="A173" s="4" t="s">
        <v>646</v>
      </c>
      <c r="B173" s="5" t="s">
        <v>373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>
        <f t="shared" si="27"/>
        <v>0</v>
      </c>
      <c r="P173" s="3"/>
      <c r="Q173" s="3"/>
    </row>
    <row r="174" spans="1:17" ht="15">
      <c r="A174" s="48" t="s">
        <v>682</v>
      </c>
      <c r="B174" s="63" t="s">
        <v>374</v>
      </c>
      <c r="C174" s="159">
        <f>SUM(C169:C173)</f>
        <v>0</v>
      </c>
      <c r="D174" s="159">
        <f aca="true" t="shared" si="36" ref="D174:N174">SUM(D169:D173)</f>
        <v>0</v>
      </c>
      <c r="E174" s="159">
        <f t="shared" si="36"/>
        <v>0</v>
      </c>
      <c r="F174" s="159">
        <f t="shared" si="36"/>
        <v>0</v>
      </c>
      <c r="G174" s="159">
        <f t="shared" si="36"/>
        <v>0</v>
      </c>
      <c r="H174" s="159">
        <f t="shared" si="36"/>
        <v>0</v>
      </c>
      <c r="I174" s="159">
        <f t="shared" si="36"/>
        <v>0</v>
      </c>
      <c r="J174" s="159">
        <f t="shared" si="36"/>
        <v>0</v>
      </c>
      <c r="K174" s="159">
        <f t="shared" si="36"/>
        <v>0</v>
      </c>
      <c r="L174" s="159">
        <f t="shared" si="36"/>
        <v>0</v>
      </c>
      <c r="M174" s="159">
        <f t="shared" si="36"/>
        <v>0</v>
      </c>
      <c r="N174" s="159">
        <f t="shared" si="36"/>
        <v>0</v>
      </c>
      <c r="O174" s="159">
        <f t="shared" si="27"/>
        <v>0</v>
      </c>
      <c r="P174" s="3"/>
      <c r="Q174" s="3"/>
    </row>
    <row r="175" spans="1:17" ht="15">
      <c r="A175" s="16" t="s">
        <v>663</v>
      </c>
      <c r="B175" s="5" t="s">
        <v>445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>
        <f t="shared" si="27"/>
        <v>0</v>
      </c>
      <c r="P175" s="3"/>
      <c r="Q175" s="3"/>
    </row>
    <row r="176" spans="1:17" ht="15">
      <c r="A176" s="16" t="s">
        <v>664</v>
      </c>
      <c r="B176" s="5" t="s">
        <v>447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>
        <f t="shared" si="27"/>
        <v>0</v>
      </c>
      <c r="P176" s="3"/>
      <c r="Q176" s="3"/>
    </row>
    <row r="177" spans="1:17" ht="15">
      <c r="A177" s="16" t="s">
        <v>449</v>
      </c>
      <c r="B177" s="5" t="s">
        <v>450</v>
      </c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>
        <f t="shared" si="27"/>
        <v>0</v>
      </c>
      <c r="P177" s="3"/>
      <c r="Q177" s="3"/>
    </row>
    <row r="178" spans="1:17" ht="15">
      <c r="A178" s="16" t="s">
        <v>665</v>
      </c>
      <c r="B178" s="5" t="s">
        <v>451</v>
      </c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>
        <f t="shared" si="27"/>
        <v>0</v>
      </c>
      <c r="P178" s="3"/>
      <c r="Q178" s="3"/>
    </row>
    <row r="179" spans="1:17" ht="15">
      <c r="A179" s="16" t="s">
        <v>453</v>
      </c>
      <c r="B179" s="5" t="s">
        <v>454</v>
      </c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>
        <f t="shared" si="27"/>
        <v>0</v>
      </c>
      <c r="P179" s="3"/>
      <c r="Q179" s="3"/>
    </row>
    <row r="180" spans="1:17" ht="15">
      <c r="A180" s="48" t="s">
        <v>687</v>
      </c>
      <c r="B180" s="63" t="s">
        <v>455</v>
      </c>
      <c r="C180" s="159">
        <f>SUM(C175:C179)</f>
        <v>0</v>
      </c>
      <c r="D180" s="159">
        <f aca="true" t="shared" si="37" ref="D180:N180">SUM(D175:D179)</f>
        <v>0</v>
      </c>
      <c r="E180" s="159">
        <f t="shared" si="37"/>
        <v>0</v>
      </c>
      <c r="F180" s="159">
        <f t="shared" si="37"/>
        <v>0</v>
      </c>
      <c r="G180" s="159">
        <f t="shared" si="37"/>
        <v>0</v>
      </c>
      <c r="H180" s="159">
        <f t="shared" si="37"/>
        <v>0</v>
      </c>
      <c r="I180" s="159">
        <f t="shared" si="37"/>
        <v>0</v>
      </c>
      <c r="J180" s="159">
        <f t="shared" si="37"/>
        <v>0</v>
      </c>
      <c r="K180" s="159">
        <f t="shared" si="37"/>
        <v>0</v>
      </c>
      <c r="L180" s="159">
        <f t="shared" si="37"/>
        <v>0</v>
      </c>
      <c r="M180" s="159">
        <f t="shared" si="37"/>
        <v>0</v>
      </c>
      <c r="N180" s="159">
        <f t="shared" si="37"/>
        <v>0</v>
      </c>
      <c r="O180" s="159">
        <f t="shared" si="27"/>
        <v>0</v>
      </c>
      <c r="P180" s="3"/>
      <c r="Q180" s="3"/>
    </row>
    <row r="181" spans="1:17" ht="30">
      <c r="A181" s="16" t="s">
        <v>461</v>
      </c>
      <c r="B181" s="5" t="s">
        <v>462</v>
      </c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>
        <f t="shared" si="27"/>
        <v>0</v>
      </c>
      <c r="P181" s="3"/>
      <c r="Q181" s="3"/>
    </row>
    <row r="182" spans="1:17" ht="30">
      <c r="A182" s="4" t="s">
        <v>668</v>
      </c>
      <c r="B182" s="5" t="s">
        <v>463</v>
      </c>
      <c r="C182" s="159"/>
      <c r="D182" s="159"/>
      <c r="E182" s="159">
        <v>1038000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>
        <f t="shared" si="27"/>
        <v>1038000</v>
      </c>
      <c r="P182" s="3"/>
      <c r="Q182" s="3"/>
    </row>
    <row r="183" spans="1:17" ht="15">
      <c r="A183" s="16" t="s">
        <v>669</v>
      </c>
      <c r="B183" s="5" t="s">
        <v>464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>
        <f t="shared" si="27"/>
        <v>0</v>
      </c>
      <c r="P183" s="3"/>
      <c r="Q183" s="3"/>
    </row>
    <row r="184" spans="1:17" ht="15">
      <c r="A184" s="48" t="s">
        <v>690</v>
      </c>
      <c r="B184" s="63" t="s">
        <v>465</v>
      </c>
      <c r="C184" s="159">
        <f>SUM(C181:C183)</f>
        <v>0</v>
      </c>
      <c r="D184" s="159">
        <f aca="true" t="shared" si="38" ref="D184:N184">SUM(D181:D183)</f>
        <v>0</v>
      </c>
      <c r="E184" s="159">
        <f t="shared" si="38"/>
        <v>1038000</v>
      </c>
      <c r="F184" s="159">
        <f t="shared" si="38"/>
        <v>0</v>
      </c>
      <c r="G184" s="159">
        <f t="shared" si="38"/>
        <v>0</v>
      </c>
      <c r="H184" s="159">
        <f t="shared" si="38"/>
        <v>0</v>
      </c>
      <c r="I184" s="159">
        <f t="shared" si="38"/>
        <v>0</v>
      </c>
      <c r="J184" s="159">
        <f t="shared" si="38"/>
        <v>0</v>
      </c>
      <c r="K184" s="159">
        <f t="shared" si="38"/>
        <v>0</v>
      </c>
      <c r="L184" s="159">
        <f t="shared" si="38"/>
        <v>0</v>
      </c>
      <c r="M184" s="159">
        <f t="shared" si="38"/>
        <v>0</v>
      </c>
      <c r="N184" s="159">
        <f t="shared" si="38"/>
        <v>0</v>
      </c>
      <c r="O184" s="159">
        <f t="shared" si="27"/>
        <v>1038000</v>
      </c>
      <c r="P184" s="3"/>
      <c r="Q184" s="3"/>
    </row>
    <row r="185" spans="1:17" ht="15.75">
      <c r="A185" s="77" t="s">
        <v>103</v>
      </c>
      <c r="B185" s="82"/>
      <c r="C185" s="159">
        <f>C184+C180+C174</f>
        <v>0</v>
      </c>
      <c r="D185" s="159">
        <f aca="true" t="shared" si="39" ref="D185:N185">D184+D180+D174</f>
        <v>0</v>
      </c>
      <c r="E185" s="159">
        <f t="shared" si="39"/>
        <v>1038000</v>
      </c>
      <c r="F185" s="159">
        <f t="shared" si="39"/>
        <v>0</v>
      </c>
      <c r="G185" s="159">
        <f t="shared" si="39"/>
        <v>0</v>
      </c>
      <c r="H185" s="159">
        <f t="shared" si="39"/>
        <v>0</v>
      </c>
      <c r="I185" s="159">
        <f t="shared" si="39"/>
        <v>0</v>
      </c>
      <c r="J185" s="159">
        <f t="shared" si="39"/>
        <v>0</v>
      </c>
      <c r="K185" s="159">
        <f t="shared" si="39"/>
        <v>0</v>
      </c>
      <c r="L185" s="159">
        <f t="shared" si="39"/>
        <v>0</v>
      </c>
      <c r="M185" s="159">
        <f t="shared" si="39"/>
        <v>0</v>
      </c>
      <c r="N185" s="159">
        <f t="shared" si="39"/>
        <v>0</v>
      </c>
      <c r="O185" s="159">
        <f t="shared" si="27"/>
        <v>1038000</v>
      </c>
      <c r="P185" s="3"/>
      <c r="Q185" s="3"/>
    </row>
    <row r="186" spans="1:17" ht="15.75">
      <c r="A186" s="60" t="s">
        <v>689</v>
      </c>
      <c r="B186" s="44" t="s">
        <v>466</v>
      </c>
      <c r="C186" s="159">
        <f>C168+C185</f>
        <v>3130562.1</v>
      </c>
      <c r="D186" s="159">
        <f aca="true" t="shared" si="40" ref="D186:N186">D168+D185</f>
        <v>3034562.1</v>
      </c>
      <c r="E186" s="159">
        <f t="shared" si="40"/>
        <v>7847892</v>
      </c>
      <c r="F186" s="159">
        <f t="shared" si="40"/>
        <v>5509234.1</v>
      </c>
      <c r="G186" s="159">
        <f t="shared" si="40"/>
        <v>3034562.1</v>
      </c>
      <c r="H186" s="159">
        <f t="shared" si="40"/>
        <v>3034562.1</v>
      </c>
      <c r="I186" s="159">
        <f t="shared" si="40"/>
        <v>2866503</v>
      </c>
      <c r="J186" s="159">
        <f t="shared" si="40"/>
        <v>2866503</v>
      </c>
      <c r="K186" s="159">
        <f t="shared" si="40"/>
        <v>8935234.1</v>
      </c>
      <c r="L186" s="159">
        <f t="shared" si="40"/>
        <v>3034562.1</v>
      </c>
      <c r="M186" s="159">
        <f t="shared" si="40"/>
        <v>3034562.1</v>
      </c>
      <c r="N186" s="159">
        <f t="shared" si="40"/>
        <v>3030745.1</v>
      </c>
      <c r="O186" s="159">
        <f t="shared" si="27"/>
        <v>49359483.900000006</v>
      </c>
      <c r="P186" s="3"/>
      <c r="Q186" s="3"/>
    </row>
    <row r="187" spans="1:17" ht="15.75">
      <c r="A187" s="138" t="s">
        <v>104</v>
      </c>
      <c r="B187" s="80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>
        <f t="shared" si="27"/>
        <v>0</v>
      </c>
      <c r="P187" s="3"/>
      <c r="Q187" s="3"/>
    </row>
    <row r="188" spans="1:17" ht="15.75">
      <c r="A188" s="138" t="s">
        <v>105</v>
      </c>
      <c r="B188" s="80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>
        <f t="shared" si="27"/>
        <v>0</v>
      </c>
      <c r="P188" s="3"/>
      <c r="Q188" s="3"/>
    </row>
    <row r="189" spans="1:17" ht="15">
      <c r="A189" s="46" t="s">
        <v>671</v>
      </c>
      <c r="B189" s="4" t="s">
        <v>467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>
        <f t="shared" si="27"/>
        <v>0</v>
      </c>
      <c r="P189" s="3"/>
      <c r="Q189" s="3"/>
    </row>
    <row r="190" spans="1:17" ht="15">
      <c r="A190" s="16" t="s">
        <v>468</v>
      </c>
      <c r="B190" s="4" t="s">
        <v>469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>
        <f t="shared" si="27"/>
        <v>0</v>
      </c>
      <c r="P190" s="3"/>
      <c r="Q190" s="3"/>
    </row>
    <row r="191" spans="1:17" ht="15">
      <c r="A191" s="46" t="s">
        <v>672</v>
      </c>
      <c r="B191" s="4" t="s">
        <v>470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>
        <f t="shared" si="27"/>
        <v>0</v>
      </c>
      <c r="P191" s="3"/>
      <c r="Q191" s="3"/>
    </row>
    <row r="192" spans="1:17" ht="15">
      <c r="A192" s="19" t="s">
        <v>691</v>
      </c>
      <c r="B192" s="8" t="s">
        <v>471</v>
      </c>
      <c r="C192" s="159">
        <f>SUM(C189:C191)</f>
        <v>0</v>
      </c>
      <c r="D192" s="159">
        <f aca="true" t="shared" si="41" ref="D192:N192">SUM(D189:D191)</f>
        <v>0</v>
      </c>
      <c r="E192" s="159">
        <f t="shared" si="41"/>
        <v>0</v>
      </c>
      <c r="F192" s="159">
        <f t="shared" si="41"/>
        <v>0</v>
      </c>
      <c r="G192" s="159">
        <f t="shared" si="41"/>
        <v>0</v>
      </c>
      <c r="H192" s="159">
        <f t="shared" si="41"/>
        <v>0</v>
      </c>
      <c r="I192" s="159">
        <f t="shared" si="41"/>
        <v>0</v>
      </c>
      <c r="J192" s="159">
        <f t="shared" si="41"/>
        <v>0</v>
      </c>
      <c r="K192" s="159">
        <f t="shared" si="41"/>
        <v>0</v>
      </c>
      <c r="L192" s="159">
        <f t="shared" si="41"/>
        <v>0</v>
      </c>
      <c r="M192" s="159">
        <f t="shared" si="41"/>
        <v>0</v>
      </c>
      <c r="N192" s="159">
        <f t="shared" si="41"/>
        <v>0</v>
      </c>
      <c r="O192" s="159">
        <f t="shared" si="27"/>
        <v>0</v>
      </c>
      <c r="P192" s="3"/>
      <c r="Q192" s="3"/>
    </row>
    <row r="193" spans="1:17" ht="15">
      <c r="A193" s="16" t="s">
        <v>673</v>
      </c>
      <c r="B193" s="4" t="s">
        <v>472</v>
      </c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>
        <f t="shared" si="27"/>
        <v>0</v>
      </c>
      <c r="P193" s="3"/>
      <c r="Q193" s="3"/>
    </row>
    <row r="194" spans="1:17" ht="15">
      <c r="A194" s="46" t="s">
        <v>473</v>
      </c>
      <c r="B194" s="4" t="s">
        <v>474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>
        <f t="shared" si="27"/>
        <v>0</v>
      </c>
      <c r="P194" s="3"/>
      <c r="Q194" s="3"/>
    </row>
    <row r="195" spans="1:17" ht="15">
      <c r="A195" s="16" t="s">
        <v>674</v>
      </c>
      <c r="B195" s="4" t="s">
        <v>475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>
        <f t="shared" si="27"/>
        <v>0</v>
      </c>
      <c r="P195" s="3"/>
      <c r="Q195" s="3"/>
    </row>
    <row r="196" spans="1:17" ht="15">
      <c r="A196" s="46" t="s">
        <v>476</v>
      </c>
      <c r="B196" s="4" t="s">
        <v>477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>
        <f t="shared" si="27"/>
        <v>0</v>
      </c>
      <c r="P196" s="3"/>
      <c r="Q196" s="3"/>
    </row>
    <row r="197" spans="1:17" ht="15">
      <c r="A197" s="17" t="s">
        <v>692</v>
      </c>
      <c r="B197" s="8" t="s">
        <v>478</v>
      </c>
      <c r="C197" s="159">
        <f>SUM(C193:C196)</f>
        <v>0</v>
      </c>
      <c r="D197" s="159">
        <f aca="true" t="shared" si="42" ref="D197:N197">SUM(D193:D196)</f>
        <v>0</v>
      </c>
      <c r="E197" s="159">
        <f t="shared" si="42"/>
        <v>0</v>
      </c>
      <c r="F197" s="159">
        <f t="shared" si="42"/>
        <v>0</v>
      </c>
      <c r="G197" s="159">
        <f t="shared" si="42"/>
        <v>0</v>
      </c>
      <c r="H197" s="159">
        <f t="shared" si="42"/>
        <v>0</v>
      </c>
      <c r="I197" s="159">
        <f t="shared" si="42"/>
        <v>0</v>
      </c>
      <c r="J197" s="159">
        <f t="shared" si="42"/>
        <v>0</v>
      </c>
      <c r="K197" s="159">
        <f t="shared" si="42"/>
        <v>0</v>
      </c>
      <c r="L197" s="159">
        <f t="shared" si="42"/>
        <v>0</v>
      </c>
      <c r="M197" s="159">
        <f t="shared" si="42"/>
        <v>0</v>
      </c>
      <c r="N197" s="159">
        <f t="shared" si="42"/>
        <v>0</v>
      </c>
      <c r="O197" s="159">
        <f t="shared" si="27"/>
        <v>0</v>
      </c>
      <c r="P197" s="3"/>
      <c r="Q197" s="3"/>
    </row>
    <row r="198" spans="1:17" ht="15">
      <c r="A198" s="4" t="s">
        <v>825</v>
      </c>
      <c r="B198" s="4" t="s">
        <v>479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>
        <f t="shared" si="27"/>
        <v>0</v>
      </c>
      <c r="P198" s="3"/>
      <c r="Q198" s="3"/>
    </row>
    <row r="199" spans="1:17" ht="15">
      <c r="A199" s="4" t="s">
        <v>826</v>
      </c>
      <c r="B199" s="4" t="s">
        <v>479</v>
      </c>
      <c r="C199" s="159">
        <v>1346000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>
        <f t="shared" si="27"/>
        <v>1346000</v>
      </c>
      <c r="P199" s="3"/>
      <c r="Q199" s="3"/>
    </row>
    <row r="200" spans="1:17" ht="15">
      <c r="A200" s="4" t="s">
        <v>823</v>
      </c>
      <c r="B200" s="4" t="s">
        <v>480</v>
      </c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>
        <f t="shared" si="27"/>
        <v>0</v>
      </c>
      <c r="P200" s="3"/>
      <c r="Q200" s="3"/>
    </row>
    <row r="201" spans="1:17" ht="15">
      <c r="A201" s="4" t="s">
        <v>824</v>
      </c>
      <c r="B201" s="4" t="s">
        <v>480</v>
      </c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>
        <f aca="true" t="shared" si="43" ref="O201:O215">SUM(C201:N201)</f>
        <v>0</v>
      </c>
      <c r="P201" s="3"/>
      <c r="Q201" s="3"/>
    </row>
    <row r="202" spans="1:17" ht="15">
      <c r="A202" s="8" t="s">
        <v>693</v>
      </c>
      <c r="B202" s="8" t="s">
        <v>481</v>
      </c>
      <c r="C202" s="159">
        <f>SUM(C198:C201)</f>
        <v>1346000</v>
      </c>
      <c r="D202" s="159">
        <f aca="true" t="shared" si="44" ref="D202:N202">SUM(D198:D201)</f>
        <v>0</v>
      </c>
      <c r="E202" s="159">
        <f t="shared" si="44"/>
        <v>0</v>
      </c>
      <c r="F202" s="159">
        <f t="shared" si="44"/>
        <v>0</v>
      </c>
      <c r="G202" s="159">
        <f t="shared" si="44"/>
        <v>0</v>
      </c>
      <c r="H202" s="159">
        <f t="shared" si="44"/>
        <v>0</v>
      </c>
      <c r="I202" s="159">
        <f t="shared" si="44"/>
        <v>0</v>
      </c>
      <c r="J202" s="159">
        <f t="shared" si="44"/>
        <v>0</v>
      </c>
      <c r="K202" s="159">
        <f t="shared" si="44"/>
        <v>0</v>
      </c>
      <c r="L202" s="159">
        <f t="shared" si="44"/>
        <v>0</v>
      </c>
      <c r="M202" s="159">
        <f t="shared" si="44"/>
        <v>0</v>
      </c>
      <c r="N202" s="159">
        <f t="shared" si="44"/>
        <v>0</v>
      </c>
      <c r="O202" s="159">
        <f t="shared" si="43"/>
        <v>1346000</v>
      </c>
      <c r="P202" s="3"/>
      <c r="Q202" s="3"/>
    </row>
    <row r="203" spans="1:17" ht="15">
      <c r="A203" s="46" t="s">
        <v>482</v>
      </c>
      <c r="B203" s="4" t="s">
        <v>483</v>
      </c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>
        <f t="shared" si="43"/>
        <v>0</v>
      </c>
      <c r="P203" s="3"/>
      <c r="Q203" s="3"/>
    </row>
    <row r="204" spans="1:17" ht="15">
      <c r="A204" s="46" t="s">
        <v>484</v>
      </c>
      <c r="B204" s="4" t="s">
        <v>485</v>
      </c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>
        <f t="shared" si="43"/>
        <v>0</v>
      </c>
      <c r="P204" s="3"/>
      <c r="Q204" s="3"/>
    </row>
    <row r="205" spans="1:17" ht="15">
      <c r="A205" s="46" t="s">
        <v>486</v>
      </c>
      <c r="B205" s="4" t="s">
        <v>487</v>
      </c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>
        <f t="shared" si="43"/>
        <v>0</v>
      </c>
      <c r="P205" s="3"/>
      <c r="Q205" s="3"/>
    </row>
    <row r="206" spans="1:17" ht="15">
      <c r="A206" s="46" t="s">
        <v>488</v>
      </c>
      <c r="B206" s="4" t="s">
        <v>489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>
        <f t="shared" si="43"/>
        <v>0</v>
      </c>
      <c r="P206" s="3"/>
      <c r="Q206" s="3"/>
    </row>
    <row r="207" spans="1:17" ht="15">
      <c r="A207" s="16" t="s">
        <v>675</v>
      </c>
      <c r="B207" s="4" t="s">
        <v>490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>
        <f t="shared" si="43"/>
        <v>0</v>
      </c>
      <c r="P207" s="3"/>
      <c r="Q207" s="3"/>
    </row>
    <row r="208" spans="1:17" ht="15">
      <c r="A208" s="19" t="s">
        <v>694</v>
      </c>
      <c r="B208" s="8" t="s">
        <v>492</v>
      </c>
      <c r="C208" s="159">
        <f>C207+C206+C205+C204+C203+C202+C197+C192</f>
        <v>1346000</v>
      </c>
      <c r="D208" s="159">
        <f aca="true" t="shared" si="45" ref="D208:N208">D207+D206+D205+D204+D203+D202+D197+D192</f>
        <v>0</v>
      </c>
      <c r="E208" s="159">
        <f t="shared" si="45"/>
        <v>0</v>
      </c>
      <c r="F208" s="159">
        <f t="shared" si="45"/>
        <v>0</v>
      </c>
      <c r="G208" s="159">
        <f t="shared" si="45"/>
        <v>0</v>
      </c>
      <c r="H208" s="159">
        <f t="shared" si="45"/>
        <v>0</v>
      </c>
      <c r="I208" s="159">
        <f t="shared" si="45"/>
        <v>0</v>
      </c>
      <c r="J208" s="159">
        <f t="shared" si="45"/>
        <v>0</v>
      </c>
      <c r="K208" s="159">
        <f t="shared" si="45"/>
        <v>0</v>
      </c>
      <c r="L208" s="159">
        <f t="shared" si="45"/>
        <v>0</v>
      </c>
      <c r="M208" s="159">
        <f t="shared" si="45"/>
        <v>0</v>
      </c>
      <c r="N208" s="159">
        <f t="shared" si="45"/>
        <v>0</v>
      </c>
      <c r="O208" s="159">
        <f t="shared" si="43"/>
        <v>1346000</v>
      </c>
      <c r="P208" s="3"/>
      <c r="Q208" s="3"/>
    </row>
    <row r="209" spans="1:17" ht="15">
      <c r="A209" s="16" t="s">
        <v>493</v>
      </c>
      <c r="B209" s="4" t="s">
        <v>494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>
        <f t="shared" si="43"/>
        <v>0</v>
      </c>
      <c r="P209" s="3"/>
      <c r="Q209" s="3"/>
    </row>
    <row r="210" spans="1:17" ht="15">
      <c r="A210" s="16" t="s">
        <v>495</v>
      </c>
      <c r="B210" s="4" t="s">
        <v>496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>
        <f t="shared" si="43"/>
        <v>0</v>
      </c>
      <c r="P210" s="3"/>
      <c r="Q210" s="3"/>
    </row>
    <row r="211" spans="1:17" ht="15">
      <c r="A211" s="46" t="s">
        <v>497</v>
      </c>
      <c r="B211" s="4" t="s">
        <v>498</v>
      </c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>
        <f t="shared" si="43"/>
        <v>0</v>
      </c>
      <c r="P211" s="3"/>
      <c r="Q211" s="3"/>
    </row>
    <row r="212" spans="1:17" ht="15">
      <c r="A212" s="46" t="s">
        <v>676</v>
      </c>
      <c r="B212" s="4" t="s">
        <v>499</v>
      </c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>
        <f t="shared" si="43"/>
        <v>0</v>
      </c>
      <c r="P212" s="3"/>
      <c r="Q212" s="3"/>
    </row>
    <row r="213" spans="1:17" ht="15">
      <c r="A213" s="17" t="s">
        <v>695</v>
      </c>
      <c r="B213" s="8" t="s">
        <v>500</v>
      </c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>
        <f t="shared" si="43"/>
        <v>0</v>
      </c>
      <c r="P213" s="3"/>
      <c r="Q213" s="3"/>
    </row>
    <row r="214" spans="1:17" ht="15">
      <c r="A214" s="19" t="s">
        <v>501</v>
      </c>
      <c r="B214" s="8" t="s">
        <v>502</v>
      </c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>
        <f t="shared" si="43"/>
        <v>0</v>
      </c>
      <c r="P214" s="3"/>
      <c r="Q214" s="3"/>
    </row>
    <row r="215" spans="1:17" ht="15.75">
      <c r="A215" s="49" t="s">
        <v>696</v>
      </c>
      <c r="B215" s="50" t="s">
        <v>503</v>
      </c>
      <c r="C215" s="159">
        <f>C208+C213+C214</f>
        <v>1346000</v>
      </c>
      <c r="D215" s="159">
        <f aca="true" t="shared" si="46" ref="D215:N215">D208+D213+D214</f>
        <v>0</v>
      </c>
      <c r="E215" s="159">
        <f t="shared" si="46"/>
        <v>0</v>
      </c>
      <c r="F215" s="159">
        <f t="shared" si="46"/>
        <v>0</v>
      </c>
      <c r="G215" s="159">
        <f t="shared" si="46"/>
        <v>0</v>
      </c>
      <c r="H215" s="159">
        <f t="shared" si="46"/>
        <v>0</v>
      </c>
      <c r="I215" s="159">
        <f t="shared" si="46"/>
        <v>0</v>
      </c>
      <c r="J215" s="159">
        <f t="shared" si="46"/>
        <v>0</v>
      </c>
      <c r="K215" s="159">
        <f t="shared" si="46"/>
        <v>0</v>
      </c>
      <c r="L215" s="159">
        <f t="shared" si="46"/>
        <v>0</v>
      </c>
      <c r="M215" s="159">
        <f t="shared" si="46"/>
        <v>0</v>
      </c>
      <c r="N215" s="159">
        <f t="shared" si="46"/>
        <v>0</v>
      </c>
      <c r="O215" s="159">
        <f t="shared" si="43"/>
        <v>1346000</v>
      </c>
      <c r="P215" s="3"/>
      <c r="Q215" s="3"/>
    </row>
    <row r="216" spans="1:17" ht="15.75">
      <c r="A216" s="54" t="s">
        <v>678</v>
      </c>
      <c r="B216" s="55"/>
      <c r="C216" s="159">
        <f>C215+C186</f>
        <v>4476562.1</v>
      </c>
      <c r="D216" s="159">
        <f aca="true" t="shared" si="47" ref="D216:N216">D215+D186</f>
        <v>3034562.1</v>
      </c>
      <c r="E216" s="159">
        <f t="shared" si="47"/>
        <v>7847892</v>
      </c>
      <c r="F216" s="159">
        <f t="shared" si="47"/>
        <v>5509234.1</v>
      </c>
      <c r="G216" s="159">
        <f t="shared" si="47"/>
        <v>3034562.1</v>
      </c>
      <c r="H216" s="159">
        <f t="shared" si="47"/>
        <v>3034562.1</v>
      </c>
      <c r="I216" s="159">
        <f t="shared" si="47"/>
        <v>2866503</v>
      </c>
      <c r="J216" s="159">
        <f t="shared" si="47"/>
        <v>2866503</v>
      </c>
      <c r="K216" s="159">
        <f t="shared" si="47"/>
        <v>8935234.1</v>
      </c>
      <c r="L216" s="159">
        <f t="shared" si="47"/>
        <v>3034562.1</v>
      </c>
      <c r="M216" s="159">
        <f t="shared" si="47"/>
        <v>3034562.1</v>
      </c>
      <c r="N216" s="159">
        <f t="shared" si="47"/>
        <v>3030745.1</v>
      </c>
      <c r="O216" s="159">
        <f>SUM(C216:N216)</f>
        <v>50705483.900000006</v>
      </c>
      <c r="P216" s="3"/>
      <c r="Q216" s="3"/>
    </row>
    <row r="217" spans="2:17" ht="15">
      <c r="B217" s="3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3"/>
      <c r="Q217" s="3"/>
    </row>
    <row r="218" spans="2:17" ht="15">
      <c r="B218" s="3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3"/>
      <c r="Q218" s="3"/>
    </row>
    <row r="219" spans="2:17" ht="15">
      <c r="B219" s="3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3"/>
      <c r="Q219" s="3"/>
    </row>
    <row r="220" spans="1:17" ht="15">
      <c r="A220" t="s">
        <v>867</v>
      </c>
      <c r="B220" s="3"/>
      <c r="C220" s="158">
        <f>C216-C123</f>
        <v>252438.09999999963</v>
      </c>
      <c r="D220" s="158">
        <f aca="true" t="shared" si="48" ref="D220:O220">D216-D123</f>
        <v>-100256.8999999999</v>
      </c>
      <c r="E220" s="158">
        <f t="shared" si="48"/>
        <v>134950</v>
      </c>
      <c r="F220" s="158">
        <f t="shared" si="48"/>
        <v>1906676.0999999996</v>
      </c>
      <c r="G220" s="158">
        <f t="shared" si="48"/>
        <v>-601995.8999999999</v>
      </c>
      <c r="H220" s="158">
        <f t="shared" si="48"/>
        <v>-501995.8999999999</v>
      </c>
      <c r="I220" s="158">
        <f t="shared" si="48"/>
        <v>35245</v>
      </c>
      <c r="J220" s="158">
        <f t="shared" si="48"/>
        <v>59245</v>
      </c>
      <c r="K220" s="158">
        <f t="shared" si="48"/>
        <v>2410568.0999999996</v>
      </c>
      <c r="L220" s="158">
        <f t="shared" si="48"/>
        <v>-1063513.9</v>
      </c>
      <c r="M220" s="158">
        <f t="shared" si="48"/>
        <v>-889295.8999999999</v>
      </c>
      <c r="N220" s="158">
        <f t="shared" si="48"/>
        <v>-1642063.9</v>
      </c>
      <c r="O220" s="158">
        <f t="shared" si="48"/>
        <v>-0.09999999403953552</v>
      </c>
      <c r="P220" s="3"/>
      <c r="Q220" s="3"/>
    </row>
    <row r="221" spans="2:17" ht="15">
      <c r="B221" s="3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3"/>
      <c r="Q221" s="3"/>
    </row>
    <row r="222" spans="2:17" ht="15">
      <c r="B222" s="3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3"/>
      <c r="Q222" s="3"/>
    </row>
    <row r="223" spans="2:17" ht="15">
      <c r="B223" s="3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3"/>
      <c r="Q223" s="3"/>
    </row>
    <row r="224" spans="2:17" ht="15">
      <c r="B224" s="3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3"/>
      <c r="Q224" s="3"/>
    </row>
    <row r="225" spans="2:17" ht="15">
      <c r="B225" s="3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3"/>
      <c r="Q225" s="3"/>
    </row>
    <row r="226" spans="2:17" ht="15">
      <c r="B226" s="3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3"/>
      <c r="Q226" s="3"/>
    </row>
    <row r="227" spans="2:17" ht="15">
      <c r="B227" s="3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3"/>
      <c r="Q227" s="3"/>
    </row>
    <row r="228" spans="2:17" ht="15">
      <c r="B228" s="3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3"/>
      <c r="Q228" s="3"/>
    </row>
    <row r="229" spans="2:17" ht="15">
      <c r="B229" s="3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3"/>
      <c r="Q229" s="3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&amp;C18. melléklet az .../2016. (...) önkormányzati rendelethez</oddHeader>
    <oddFooter>&amp;C- 11 -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06" t="s">
        <v>28</v>
      </c>
      <c r="B1" s="107"/>
      <c r="C1" s="107"/>
      <c r="D1" s="107"/>
      <c r="E1" s="107"/>
      <c r="F1" s="107"/>
    </row>
    <row r="2" spans="1:15" ht="28.5" customHeight="1">
      <c r="A2" s="374" t="s">
        <v>98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26.25" customHeight="1">
      <c r="A3" s="393" t="s">
        <v>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5" ht="15">
      <c r="A5" s="3" t="s">
        <v>4</v>
      </c>
    </row>
    <row r="6" spans="1:17" ht="25.5">
      <c r="A6" s="1" t="s">
        <v>155</v>
      </c>
      <c r="B6" s="2" t="s">
        <v>156</v>
      </c>
      <c r="C6" s="97" t="s">
        <v>16</v>
      </c>
      <c r="D6" s="97" t="s">
        <v>17</v>
      </c>
      <c r="E6" s="97" t="s">
        <v>18</v>
      </c>
      <c r="F6" s="97" t="s">
        <v>19</v>
      </c>
      <c r="G6" s="97" t="s">
        <v>20</v>
      </c>
      <c r="H6" s="97" t="s">
        <v>21</v>
      </c>
      <c r="I6" s="97" t="s">
        <v>22</v>
      </c>
      <c r="J6" s="97" t="s">
        <v>23</v>
      </c>
      <c r="K6" s="97" t="s">
        <v>24</v>
      </c>
      <c r="L6" s="97" t="s">
        <v>25</v>
      </c>
      <c r="M6" s="97" t="s">
        <v>26</v>
      </c>
      <c r="N6" s="97" t="s">
        <v>27</v>
      </c>
      <c r="O6" s="98" t="s">
        <v>3</v>
      </c>
      <c r="P6" s="3"/>
      <c r="Q6" s="3"/>
    </row>
    <row r="7" spans="1:17" ht="15">
      <c r="A7" s="37" t="s">
        <v>157</v>
      </c>
      <c r="B7" s="38" t="s">
        <v>158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3"/>
      <c r="Q7" s="3"/>
    </row>
    <row r="8" spans="1:17" ht="15">
      <c r="A8" s="37" t="s">
        <v>159</v>
      </c>
      <c r="B8" s="39" t="s">
        <v>160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3"/>
      <c r="Q8" s="3"/>
    </row>
    <row r="9" spans="1:17" ht="15">
      <c r="A9" s="37" t="s">
        <v>161</v>
      </c>
      <c r="B9" s="39" t="s">
        <v>162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3"/>
      <c r="Q9" s="3"/>
    </row>
    <row r="10" spans="1:17" ht="15">
      <c r="A10" s="40" t="s">
        <v>163</v>
      </c>
      <c r="B10" s="39" t="s">
        <v>164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"/>
      <c r="Q10" s="3"/>
    </row>
    <row r="11" spans="1:17" ht="15">
      <c r="A11" s="40" t="s">
        <v>165</v>
      </c>
      <c r="B11" s="39" t="s">
        <v>166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"/>
      <c r="Q11" s="3"/>
    </row>
    <row r="12" spans="1:17" ht="15">
      <c r="A12" s="40" t="s">
        <v>167</v>
      </c>
      <c r="B12" s="39" t="s">
        <v>168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3"/>
      <c r="Q12" s="3"/>
    </row>
    <row r="13" spans="1:17" ht="15">
      <c r="A13" s="40" t="s">
        <v>169</v>
      </c>
      <c r="B13" s="39" t="s">
        <v>170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3"/>
      <c r="Q13" s="3"/>
    </row>
    <row r="14" spans="1:17" ht="15">
      <c r="A14" s="40" t="s">
        <v>171</v>
      </c>
      <c r="B14" s="39" t="s">
        <v>172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3"/>
      <c r="Q14" s="3"/>
    </row>
    <row r="15" spans="1:17" ht="15">
      <c r="A15" s="4" t="s">
        <v>173</v>
      </c>
      <c r="B15" s="39" t="s">
        <v>174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3"/>
      <c r="Q15" s="3"/>
    </row>
    <row r="16" spans="1:17" ht="15">
      <c r="A16" s="4" t="s">
        <v>175</v>
      </c>
      <c r="B16" s="39" t="s">
        <v>176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3"/>
      <c r="Q16" s="3"/>
    </row>
    <row r="17" spans="1:17" ht="15">
      <c r="A17" s="4" t="s">
        <v>177</v>
      </c>
      <c r="B17" s="39" t="s">
        <v>178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3"/>
      <c r="Q17" s="3"/>
    </row>
    <row r="18" spans="1:17" ht="15">
      <c r="A18" s="4" t="s">
        <v>179</v>
      </c>
      <c r="B18" s="39" t="s">
        <v>180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3"/>
      <c r="Q18" s="3"/>
    </row>
    <row r="19" spans="1:17" ht="15">
      <c r="A19" s="4" t="s">
        <v>607</v>
      </c>
      <c r="B19" s="39" t="s">
        <v>181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"/>
      <c r="Q19" s="3"/>
    </row>
    <row r="20" spans="1:17" ht="15">
      <c r="A20" s="41" t="s">
        <v>505</v>
      </c>
      <c r="B20" s="42" t="s">
        <v>183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3"/>
      <c r="Q20" s="3"/>
    </row>
    <row r="21" spans="1:17" ht="15">
      <c r="A21" s="4" t="s">
        <v>184</v>
      </c>
      <c r="B21" s="39" t="s">
        <v>185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3"/>
      <c r="Q21" s="3"/>
    </row>
    <row r="22" spans="1:17" ht="15">
      <c r="A22" s="4" t="s">
        <v>186</v>
      </c>
      <c r="B22" s="39" t="s">
        <v>187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3"/>
      <c r="Q22" s="3"/>
    </row>
    <row r="23" spans="1:17" ht="15">
      <c r="A23" s="5" t="s">
        <v>188</v>
      </c>
      <c r="B23" s="39" t="s">
        <v>189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"/>
      <c r="Q23" s="3"/>
    </row>
    <row r="24" spans="1:17" ht="15">
      <c r="A24" s="8" t="s">
        <v>506</v>
      </c>
      <c r="B24" s="42" t="s">
        <v>190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3"/>
      <c r="Q24" s="3"/>
    </row>
    <row r="25" spans="1:17" ht="15">
      <c r="A25" s="64" t="s">
        <v>637</v>
      </c>
      <c r="B25" s="65" t="s">
        <v>191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3"/>
      <c r="Q25" s="3"/>
    </row>
    <row r="26" spans="1:17" ht="15">
      <c r="A26" s="48" t="s">
        <v>608</v>
      </c>
      <c r="B26" s="65" t="s">
        <v>192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3"/>
      <c r="Q26" s="3"/>
    </row>
    <row r="27" spans="1:17" ht="15">
      <c r="A27" s="4" t="s">
        <v>193</v>
      </c>
      <c r="B27" s="39" t="s">
        <v>194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3"/>
      <c r="Q27" s="3"/>
    </row>
    <row r="28" spans="1:17" ht="15">
      <c r="A28" s="4" t="s">
        <v>195</v>
      </c>
      <c r="B28" s="39" t="s">
        <v>196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"/>
      <c r="Q28" s="3"/>
    </row>
    <row r="29" spans="1:17" ht="15">
      <c r="A29" s="4" t="s">
        <v>197</v>
      </c>
      <c r="B29" s="39" t="s">
        <v>198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3"/>
      <c r="Q29" s="3"/>
    </row>
    <row r="30" spans="1:17" ht="15">
      <c r="A30" s="8" t="s">
        <v>516</v>
      </c>
      <c r="B30" s="42" t="s">
        <v>199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3"/>
      <c r="Q30" s="3"/>
    </row>
    <row r="31" spans="1:17" ht="15">
      <c r="A31" s="4" t="s">
        <v>200</v>
      </c>
      <c r="B31" s="39" t="s">
        <v>201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3"/>
      <c r="Q31" s="3"/>
    </row>
    <row r="32" spans="1:17" ht="15">
      <c r="A32" s="4" t="s">
        <v>202</v>
      </c>
      <c r="B32" s="39" t="s">
        <v>203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"/>
      <c r="Q32" s="3"/>
    </row>
    <row r="33" spans="1:17" ht="15">
      <c r="A33" s="8" t="s">
        <v>638</v>
      </c>
      <c r="B33" s="42" t="s">
        <v>204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3"/>
      <c r="Q33" s="3"/>
    </row>
    <row r="34" spans="1:17" ht="15">
      <c r="A34" s="4" t="s">
        <v>205</v>
      </c>
      <c r="B34" s="39" t="s">
        <v>206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3"/>
      <c r="Q34" s="3"/>
    </row>
    <row r="35" spans="1:17" ht="15">
      <c r="A35" s="4" t="s">
        <v>207</v>
      </c>
      <c r="B35" s="39" t="s">
        <v>208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3"/>
      <c r="Q35" s="3"/>
    </row>
    <row r="36" spans="1:17" ht="15">
      <c r="A36" s="4" t="s">
        <v>609</v>
      </c>
      <c r="B36" s="39" t="s">
        <v>209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"/>
      <c r="Q36" s="3"/>
    </row>
    <row r="37" spans="1:17" ht="15">
      <c r="A37" s="4" t="s">
        <v>211</v>
      </c>
      <c r="B37" s="39" t="s">
        <v>212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"/>
      <c r="Q37" s="3"/>
    </row>
    <row r="38" spans="1:17" ht="15">
      <c r="A38" s="13" t="s">
        <v>610</v>
      </c>
      <c r="B38" s="39" t="s">
        <v>213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3"/>
      <c r="Q38" s="3"/>
    </row>
    <row r="39" spans="1:17" ht="15">
      <c r="A39" s="5" t="s">
        <v>215</v>
      </c>
      <c r="B39" s="39" t="s">
        <v>216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3"/>
      <c r="Q39" s="3"/>
    </row>
    <row r="40" spans="1:17" ht="15">
      <c r="A40" s="4" t="s">
        <v>611</v>
      </c>
      <c r="B40" s="39" t="s">
        <v>217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"/>
      <c r="Q40" s="3"/>
    </row>
    <row r="41" spans="1:17" ht="15">
      <c r="A41" s="8" t="s">
        <v>521</v>
      </c>
      <c r="B41" s="42" t="s">
        <v>219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3"/>
      <c r="Q41" s="3"/>
    </row>
    <row r="42" spans="1:17" ht="15">
      <c r="A42" s="4" t="s">
        <v>220</v>
      </c>
      <c r="B42" s="39" t="s">
        <v>221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3"/>
      <c r="Q42" s="3"/>
    </row>
    <row r="43" spans="1:17" ht="15">
      <c r="A43" s="4" t="s">
        <v>222</v>
      </c>
      <c r="B43" s="39" t="s">
        <v>223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3"/>
      <c r="Q43" s="3"/>
    </row>
    <row r="44" spans="1:17" ht="15">
      <c r="A44" s="8" t="s">
        <v>522</v>
      </c>
      <c r="B44" s="42" t="s">
        <v>224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3"/>
      <c r="Q44" s="3"/>
    </row>
    <row r="45" spans="1:17" ht="15">
      <c r="A45" s="4" t="s">
        <v>225</v>
      </c>
      <c r="B45" s="39" t="s">
        <v>226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3"/>
      <c r="Q45" s="3"/>
    </row>
    <row r="46" spans="1:17" ht="15">
      <c r="A46" s="4" t="s">
        <v>227</v>
      </c>
      <c r="B46" s="39" t="s">
        <v>228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"/>
      <c r="Q46" s="3"/>
    </row>
    <row r="47" spans="1:17" ht="15">
      <c r="A47" s="4" t="s">
        <v>612</v>
      </c>
      <c r="B47" s="39" t="s">
        <v>229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3"/>
      <c r="Q47" s="3"/>
    </row>
    <row r="48" spans="1:17" ht="15">
      <c r="A48" s="4" t="s">
        <v>613</v>
      </c>
      <c r="B48" s="39" t="s">
        <v>231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3"/>
      <c r="Q48" s="3"/>
    </row>
    <row r="49" spans="1:17" ht="15">
      <c r="A49" s="4" t="s">
        <v>235</v>
      </c>
      <c r="B49" s="39" t="s">
        <v>236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3"/>
      <c r="Q49" s="3"/>
    </row>
    <row r="50" spans="1:17" ht="15">
      <c r="A50" s="8" t="s">
        <v>525</v>
      </c>
      <c r="B50" s="42" t="s">
        <v>237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3"/>
      <c r="Q50" s="3"/>
    </row>
    <row r="51" spans="1:17" ht="15">
      <c r="A51" s="48" t="s">
        <v>526</v>
      </c>
      <c r="B51" s="65" t="s">
        <v>238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3"/>
      <c r="Q51" s="3"/>
    </row>
    <row r="52" spans="1:17" ht="15">
      <c r="A52" s="16" t="s">
        <v>239</v>
      </c>
      <c r="B52" s="39" t="s">
        <v>240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3"/>
      <c r="Q52" s="3"/>
    </row>
    <row r="53" spans="1:17" ht="15">
      <c r="A53" s="16" t="s">
        <v>543</v>
      </c>
      <c r="B53" s="39" t="s">
        <v>241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3"/>
      <c r="Q53" s="3"/>
    </row>
    <row r="54" spans="1:17" ht="15">
      <c r="A54" s="21" t="s">
        <v>614</v>
      </c>
      <c r="B54" s="39" t="s">
        <v>242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3"/>
      <c r="Q54" s="3"/>
    </row>
    <row r="55" spans="1:17" ht="15">
      <c r="A55" s="21" t="s">
        <v>615</v>
      </c>
      <c r="B55" s="39" t="s">
        <v>243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3"/>
      <c r="Q55" s="3"/>
    </row>
    <row r="56" spans="1:17" ht="15">
      <c r="A56" s="21" t="s">
        <v>616</v>
      </c>
      <c r="B56" s="39" t="s">
        <v>244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3"/>
      <c r="Q56" s="3"/>
    </row>
    <row r="57" spans="1:17" ht="15">
      <c r="A57" s="16" t="s">
        <v>617</v>
      </c>
      <c r="B57" s="39" t="s">
        <v>245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3"/>
      <c r="Q57" s="3"/>
    </row>
    <row r="58" spans="1:17" ht="15">
      <c r="A58" s="16" t="s">
        <v>618</v>
      </c>
      <c r="B58" s="39" t="s">
        <v>246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3"/>
      <c r="Q58" s="3"/>
    </row>
    <row r="59" spans="1:17" ht="15">
      <c r="A59" s="16" t="s">
        <v>619</v>
      </c>
      <c r="B59" s="39" t="s">
        <v>247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3"/>
      <c r="Q59" s="3"/>
    </row>
    <row r="60" spans="1:17" ht="15">
      <c r="A60" s="62" t="s">
        <v>576</v>
      </c>
      <c r="B60" s="65" t="s">
        <v>248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3"/>
      <c r="Q60" s="3"/>
    </row>
    <row r="61" spans="1:17" ht="15">
      <c r="A61" s="15" t="s">
        <v>620</v>
      </c>
      <c r="B61" s="39" t="s">
        <v>249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3"/>
      <c r="Q61" s="3"/>
    </row>
    <row r="62" spans="1:17" ht="15">
      <c r="A62" s="15" t="s">
        <v>251</v>
      </c>
      <c r="B62" s="39" t="s">
        <v>252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3"/>
      <c r="Q62" s="3"/>
    </row>
    <row r="63" spans="1:17" ht="15">
      <c r="A63" s="15" t="s">
        <v>253</v>
      </c>
      <c r="B63" s="39" t="s">
        <v>254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3"/>
      <c r="Q63" s="3"/>
    </row>
    <row r="64" spans="1:17" ht="15">
      <c r="A64" s="15" t="s">
        <v>578</v>
      </c>
      <c r="B64" s="39" t="s">
        <v>255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3"/>
      <c r="Q64" s="3"/>
    </row>
    <row r="65" spans="1:17" ht="15">
      <c r="A65" s="15" t="s">
        <v>621</v>
      </c>
      <c r="B65" s="39" t="s">
        <v>256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3"/>
      <c r="Q65" s="3"/>
    </row>
    <row r="66" spans="1:17" ht="15">
      <c r="A66" s="15" t="s">
        <v>580</v>
      </c>
      <c r="B66" s="39" t="s">
        <v>257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3"/>
      <c r="Q66" s="3"/>
    </row>
    <row r="67" spans="1:17" ht="15">
      <c r="A67" s="15" t="s">
        <v>622</v>
      </c>
      <c r="B67" s="39" t="s">
        <v>258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3"/>
      <c r="Q67" s="3"/>
    </row>
    <row r="68" spans="1:17" ht="15">
      <c r="A68" s="15" t="s">
        <v>623</v>
      </c>
      <c r="B68" s="39" t="s">
        <v>260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3"/>
      <c r="Q68" s="3"/>
    </row>
    <row r="69" spans="1:17" ht="15">
      <c r="A69" s="15" t="s">
        <v>261</v>
      </c>
      <c r="B69" s="39" t="s">
        <v>262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3"/>
      <c r="Q69" s="3"/>
    </row>
    <row r="70" spans="1:17" ht="15">
      <c r="A70" s="28" t="s">
        <v>263</v>
      </c>
      <c r="B70" s="39" t="s">
        <v>264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3"/>
      <c r="Q70" s="3"/>
    </row>
    <row r="71" spans="1:17" ht="15">
      <c r="A71" s="15" t="s">
        <v>624</v>
      </c>
      <c r="B71" s="39" t="s">
        <v>265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3"/>
      <c r="Q71" s="3"/>
    </row>
    <row r="72" spans="1:17" ht="15">
      <c r="A72" s="28" t="s">
        <v>829</v>
      </c>
      <c r="B72" s="39" t="s">
        <v>266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3"/>
      <c r="Q72" s="3"/>
    </row>
    <row r="73" spans="1:17" ht="15">
      <c r="A73" s="28" t="s">
        <v>830</v>
      </c>
      <c r="B73" s="39" t="s">
        <v>266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3"/>
      <c r="Q73" s="3"/>
    </row>
    <row r="74" spans="1:17" ht="15">
      <c r="A74" s="62" t="s">
        <v>584</v>
      </c>
      <c r="B74" s="65" t="s">
        <v>267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3"/>
      <c r="Q74" s="3"/>
    </row>
    <row r="75" spans="1:17" ht="15.75">
      <c r="A75" s="77" t="s">
        <v>99</v>
      </c>
      <c r="B75" s="6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3"/>
      <c r="Q75" s="3"/>
    </row>
    <row r="76" spans="1:17" ht="15">
      <c r="A76" s="43" t="s">
        <v>268</v>
      </c>
      <c r="B76" s="39" t="s">
        <v>269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3"/>
      <c r="Q76" s="3"/>
    </row>
    <row r="77" spans="1:17" ht="15">
      <c r="A77" s="43" t="s">
        <v>625</v>
      </c>
      <c r="B77" s="39" t="s">
        <v>270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3"/>
      <c r="Q77" s="3"/>
    </row>
    <row r="78" spans="1:17" ht="15">
      <c r="A78" s="43" t="s">
        <v>272</v>
      </c>
      <c r="B78" s="39" t="s">
        <v>273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3"/>
      <c r="Q78" s="3"/>
    </row>
    <row r="79" spans="1:17" ht="15">
      <c r="A79" s="43" t="s">
        <v>274</v>
      </c>
      <c r="B79" s="39" t="s">
        <v>275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3"/>
      <c r="Q79" s="3"/>
    </row>
    <row r="80" spans="1:17" ht="15">
      <c r="A80" s="5" t="s">
        <v>276</v>
      </c>
      <c r="B80" s="39" t="s">
        <v>277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3"/>
      <c r="Q80" s="3"/>
    </row>
    <row r="81" spans="1:17" ht="15">
      <c r="A81" s="5" t="s">
        <v>278</v>
      </c>
      <c r="B81" s="39" t="s">
        <v>279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3"/>
      <c r="Q81" s="3"/>
    </row>
    <row r="82" spans="1:17" ht="15">
      <c r="A82" s="5" t="s">
        <v>280</v>
      </c>
      <c r="B82" s="39" t="s">
        <v>281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3"/>
      <c r="Q82" s="3"/>
    </row>
    <row r="83" spans="1:17" ht="15">
      <c r="A83" s="63" t="s">
        <v>586</v>
      </c>
      <c r="B83" s="65" t="s">
        <v>282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3"/>
      <c r="Q83" s="3"/>
    </row>
    <row r="84" spans="1:17" ht="15">
      <c r="A84" s="16" t="s">
        <v>283</v>
      </c>
      <c r="B84" s="39" t="s">
        <v>284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3"/>
      <c r="Q84" s="3"/>
    </row>
    <row r="85" spans="1:17" ht="15">
      <c r="A85" s="16" t="s">
        <v>285</v>
      </c>
      <c r="B85" s="39" t="s">
        <v>286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3"/>
      <c r="Q85" s="3"/>
    </row>
    <row r="86" spans="1:17" ht="15">
      <c r="A86" s="16" t="s">
        <v>287</v>
      </c>
      <c r="B86" s="39" t="s">
        <v>288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3"/>
      <c r="Q86" s="3"/>
    </row>
    <row r="87" spans="1:17" ht="15">
      <c r="A87" s="16" t="s">
        <v>289</v>
      </c>
      <c r="B87" s="39" t="s">
        <v>290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3"/>
      <c r="Q87" s="3"/>
    </row>
    <row r="88" spans="1:17" ht="15">
      <c r="A88" s="62" t="s">
        <v>587</v>
      </c>
      <c r="B88" s="65" t="s">
        <v>291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3"/>
      <c r="Q88" s="3"/>
    </row>
    <row r="89" spans="1:17" ht="30">
      <c r="A89" s="16" t="s">
        <v>292</v>
      </c>
      <c r="B89" s="39" t="s">
        <v>293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3"/>
      <c r="Q89" s="3"/>
    </row>
    <row r="90" spans="1:17" ht="30">
      <c r="A90" s="16" t="s">
        <v>626</v>
      </c>
      <c r="B90" s="39" t="s">
        <v>294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3"/>
      <c r="Q90" s="3"/>
    </row>
    <row r="91" spans="1:17" ht="30">
      <c r="A91" s="16" t="s">
        <v>627</v>
      </c>
      <c r="B91" s="39" t="s">
        <v>295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3"/>
      <c r="Q91" s="3"/>
    </row>
    <row r="92" spans="1:17" ht="15">
      <c r="A92" s="16" t="s">
        <v>628</v>
      </c>
      <c r="B92" s="39" t="s">
        <v>296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3"/>
      <c r="Q92" s="3"/>
    </row>
    <row r="93" spans="1:17" ht="30">
      <c r="A93" s="16" t="s">
        <v>629</v>
      </c>
      <c r="B93" s="39" t="s">
        <v>297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3"/>
      <c r="Q93" s="3"/>
    </row>
    <row r="94" spans="1:17" ht="30">
      <c r="A94" s="16" t="s">
        <v>630</v>
      </c>
      <c r="B94" s="39" t="s">
        <v>298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3"/>
      <c r="Q94" s="3"/>
    </row>
    <row r="95" spans="1:17" ht="15">
      <c r="A95" s="16" t="s">
        <v>299</v>
      </c>
      <c r="B95" s="39" t="s">
        <v>300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3"/>
      <c r="Q95" s="3"/>
    </row>
    <row r="96" spans="1:17" ht="15">
      <c r="A96" s="16" t="s">
        <v>631</v>
      </c>
      <c r="B96" s="39" t="s">
        <v>301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3"/>
      <c r="Q96" s="3"/>
    </row>
    <row r="97" spans="1:17" ht="15">
      <c r="A97" s="62" t="s">
        <v>588</v>
      </c>
      <c r="B97" s="65" t="s">
        <v>302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3"/>
      <c r="Q97" s="3"/>
    </row>
    <row r="98" spans="1:17" ht="15.75">
      <c r="A98" s="77" t="s">
        <v>100</v>
      </c>
      <c r="B98" s="6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3"/>
      <c r="Q98" s="3"/>
    </row>
    <row r="99" spans="1:17" ht="15.75">
      <c r="A99" s="44" t="s">
        <v>639</v>
      </c>
      <c r="B99" s="45" t="s">
        <v>303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3"/>
      <c r="Q99" s="3"/>
    </row>
    <row r="100" spans="1:17" ht="15">
      <c r="A100" s="16" t="s">
        <v>632</v>
      </c>
      <c r="B100" s="4" t="s">
        <v>304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3"/>
      <c r="Q100" s="3"/>
    </row>
    <row r="101" spans="1:17" ht="15">
      <c r="A101" s="16" t="s">
        <v>307</v>
      </c>
      <c r="B101" s="4" t="s">
        <v>308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3"/>
      <c r="Q101" s="3"/>
    </row>
    <row r="102" spans="1:17" ht="15">
      <c r="A102" s="16" t="s">
        <v>633</v>
      </c>
      <c r="B102" s="4" t="s">
        <v>309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3"/>
      <c r="Q102" s="3"/>
    </row>
    <row r="103" spans="1:17" ht="15">
      <c r="A103" s="19" t="s">
        <v>595</v>
      </c>
      <c r="B103" s="8" t="s">
        <v>311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3"/>
      <c r="Q103" s="3"/>
    </row>
    <row r="104" spans="1:17" ht="15">
      <c r="A104" s="46" t="s">
        <v>634</v>
      </c>
      <c r="B104" s="4" t="s">
        <v>312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3"/>
      <c r="Q104" s="3"/>
    </row>
    <row r="105" spans="1:17" ht="15">
      <c r="A105" s="46" t="s">
        <v>601</v>
      </c>
      <c r="B105" s="4" t="s">
        <v>315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3"/>
      <c r="Q105" s="3"/>
    </row>
    <row r="106" spans="1:17" ht="15">
      <c r="A106" s="16" t="s">
        <v>316</v>
      </c>
      <c r="B106" s="4" t="s">
        <v>317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3"/>
      <c r="Q106" s="3"/>
    </row>
    <row r="107" spans="1:17" ht="15">
      <c r="A107" s="16" t="s">
        <v>635</v>
      </c>
      <c r="B107" s="4" t="s">
        <v>318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3"/>
      <c r="Q107" s="3"/>
    </row>
    <row r="108" spans="1:17" ht="15">
      <c r="A108" s="17" t="s">
        <v>598</v>
      </c>
      <c r="B108" s="8" t="s">
        <v>319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3"/>
      <c r="Q108" s="3"/>
    </row>
    <row r="109" spans="1:17" ht="15">
      <c r="A109" s="46" t="s">
        <v>320</v>
      </c>
      <c r="B109" s="4" t="s">
        <v>321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3"/>
      <c r="Q109" s="3"/>
    </row>
    <row r="110" spans="1:17" ht="15">
      <c r="A110" s="46" t="s">
        <v>322</v>
      </c>
      <c r="B110" s="4" t="s">
        <v>323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3"/>
      <c r="Q110" s="3"/>
    </row>
    <row r="111" spans="1:17" ht="15">
      <c r="A111" s="17" t="s">
        <v>324</v>
      </c>
      <c r="B111" s="8" t="s">
        <v>325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3"/>
      <c r="Q111" s="3"/>
    </row>
    <row r="112" spans="1:17" ht="15">
      <c r="A112" s="46" t="s">
        <v>326</v>
      </c>
      <c r="B112" s="4" t="s">
        <v>327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3"/>
      <c r="Q112" s="3"/>
    </row>
    <row r="113" spans="1:17" ht="15">
      <c r="A113" s="46" t="s">
        <v>328</v>
      </c>
      <c r="B113" s="4" t="s">
        <v>329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3"/>
      <c r="Q113" s="3"/>
    </row>
    <row r="114" spans="1:17" ht="15">
      <c r="A114" s="46" t="s">
        <v>330</v>
      </c>
      <c r="B114" s="4" t="s">
        <v>331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3"/>
      <c r="Q114" s="3"/>
    </row>
    <row r="115" spans="1:17" ht="15">
      <c r="A115" s="47" t="s">
        <v>599</v>
      </c>
      <c r="B115" s="48" t="s">
        <v>332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3"/>
      <c r="Q115" s="3"/>
    </row>
    <row r="116" spans="1:17" ht="15">
      <c r="A116" s="46" t="s">
        <v>333</v>
      </c>
      <c r="B116" s="4" t="s">
        <v>334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3"/>
      <c r="Q116" s="3"/>
    </row>
    <row r="117" spans="1:17" ht="15">
      <c r="A117" s="16" t="s">
        <v>335</v>
      </c>
      <c r="B117" s="4" t="s">
        <v>336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3"/>
      <c r="Q117" s="3"/>
    </row>
    <row r="118" spans="1:17" ht="15">
      <c r="A118" s="46" t="s">
        <v>636</v>
      </c>
      <c r="B118" s="4" t="s">
        <v>337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3"/>
      <c r="Q118" s="3"/>
    </row>
    <row r="119" spans="1:17" ht="15">
      <c r="A119" s="46" t="s">
        <v>604</v>
      </c>
      <c r="B119" s="4" t="s">
        <v>338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3"/>
      <c r="Q119" s="3"/>
    </row>
    <row r="120" spans="1:17" ht="15">
      <c r="A120" s="47" t="s">
        <v>605</v>
      </c>
      <c r="B120" s="48" t="s">
        <v>342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3"/>
      <c r="Q120" s="3"/>
    </row>
    <row r="121" spans="1:17" ht="15">
      <c r="A121" s="16" t="s">
        <v>343</v>
      </c>
      <c r="B121" s="4" t="s">
        <v>344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3"/>
      <c r="Q121" s="3"/>
    </row>
    <row r="122" spans="1:17" ht="15.75">
      <c r="A122" s="49" t="s">
        <v>640</v>
      </c>
      <c r="B122" s="50" t="s">
        <v>345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3"/>
      <c r="Q122" s="3"/>
    </row>
    <row r="123" spans="1:17" ht="15.75">
      <c r="A123" s="54" t="s">
        <v>677</v>
      </c>
      <c r="B123" s="55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3"/>
      <c r="Q123" s="3"/>
    </row>
    <row r="124" spans="1:17" ht="25.5">
      <c r="A124" s="1" t="s">
        <v>155</v>
      </c>
      <c r="B124" s="2" t="s">
        <v>670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3"/>
      <c r="Q124" s="3"/>
    </row>
    <row r="125" spans="1:17" ht="15">
      <c r="A125" s="40" t="s">
        <v>346</v>
      </c>
      <c r="B125" s="5" t="s">
        <v>347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3"/>
      <c r="Q125" s="3"/>
    </row>
    <row r="126" spans="1:17" ht="15">
      <c r="A126" s="4" t="s">
        <v>348</v>
      </c>
      <c r="B126" s="5" t="s">
        <v>349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3"/>
      <c r="Q126" s="3"/>
    </row>
    <row r="127" spans="1:17" ht="15">
      <c r="A127" s="4" t="s">
        <v>350</v>
      </c>
      <c r="B127" s="5" t="s">
        <v>351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3"/>
      <c r="Q127" s="3"/>
    </row>
    <row r="128" spans="1:17" ht="15">
      <c r="A128" s="4" t="s">
        <v>352</v>
      </c>
      <c r="B128" s="5" t="s">
        <v>353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3"/>
      <c r="Q128" s="3"/>
    </row>
    <row r="129" spans="1:17" ht="15">
      <c r="A129" s="4" t="s">
        <v>354</v>
      </c>
      <c r="B129" s="5" t="s">
        <v>355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3"/>
      <c r="Q129" s="3"/>
    </row>
    <row r="130" spans="1:17" ht="15">
      <c r="A130" s="4" t="s">
        <v>356</v>
      </c>
      <c r="B130" s="5" t="s">
        <v>357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3"/>
      <c r="Q130" s="3"/>
    </row>
    <row r="131" spans="1:17" ht="15">
      <c r="A131" s="8" t="s">
        <v>680</v>
      </c>
      <c r="B131" s="9" t="s">
        <v>358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3"/>
      <c r="Q131" s="3"/>
    </row>
    <row r="132" spans="1:17" ht="15">
      <c r="A132" s="4" t="s">
        <v>359</v>
      </c>
      <c r="B132" s="5" t="s">
        <v>360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3"/>
      <c r="Q132" s="3"/>
    </row>
    <row r="133" spans="1:17" ht="30">
      <c r="A133" s="4" t="s">
        <v>361</v>
      </c>
      <c r="B133" s="5" t="s">
        <v>362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3"/>
      <c r="Q133" s="3"/>
    </row>
    <row r="134" spans="1:17" ht="30">
      <c r="A134" s="4" t="s">
        <v>641</v>
      </c>
      <c r="B134" s="5" t="s">
        <v>363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3"/>
      <c r="Q134" s="3"/>
    </row>
    <row r="135" spans="1:17" ht="30">
      <c r="A135" s="4" t="s">
        <v>642</v>
      </c>
      <c r="B135" s="5" t="s">
        <v>364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3"/>
      <c r="Q135" s="3"/>
    </row>
    <row r="136" spans="1:17" ht="15">
      <c r="A136" s="4" t="s">
        <v>643</v>
      </c>
      <c r="B136" s="5" t="s">
        <v>365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3"/>
      <c r="Q136" s="3"/>
    </row>
    <row r="137" spans="1:17" ht="15">
      <c r="A137" s="48" t="s">
        <v>681</v>
      </c>
      <c r="B137" s="63" t="s">
        <v>366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3"/>
      <c r="Q137" s="3"/>
    </row>
    <row r="138" spans="1:17" ht="15">
      <c r="A138" s="4" t="s">
        <v>647</v>
      </c>
      <c r="B138" s="5" t="s">
        <v>375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3"/>
      <c r="Q138" s="3"/>
    </row>
    <row r="139" spans="1:17" ht="15">
      <c r="A139" s="4" t="s">
        <v>648</v>
      </c>
      <c r="B139" s="5" t="s">
        <v>379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3"/>
      <c r="Q139" s="3"/>
    </row>
    <row r="140" spans="1:17" ht="15">
      <c r="A140" s="8" t="s">
        <v>683</v>
      </c>
      <c r="B140" s="9" t="s">
        <v>380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3"/>
      <c r="Q140" s="3"/>
    </row>
    <row r="141" spans="1:17" ht="15">
      <c r="A141" s="4" t="s">
        <v>649</v>
      </c>
      <c r="B141" s="5" t="s">
        <v>381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3"/>
      <c r="Q141" s="3"/>
    </row>
    <row r="142" spans="1:17" ht="15">
      <c r="A142" s="4" t="s">
        <v>650</v>
      </c>
      <c r="B142" s="5" t="s">
        <v>382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3"/>
      <c r="Q142" s="3"/>
    </row>
    <row r="143" spans="1:17" ht="15">
      <c r="A143" s="4" t="s">
        <v>651</v>
      </c>
      <c r="B143" s="5" t="s">
        <v>383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3"/>
      <c r="Q143" s="3"/>
    </row>
    <row r="144" spans="1:17" ht="15">
      <c r="A144" s="4" t="s">
        <v>652</v>
      </c>
      <c r="B144" s="5" t="s">
        <v>384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3"/>
      <c r="Q144" s="3"/>
    </row>
    <row r="145" spans="1:17" ht="15">
      <c r="A145" s="4" t="s">
        <v>653</v>
      </c>
      <c r="B145" s="5" t="s">
        <v>387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3"/>
      <c r="Q145" s="3"/>
    </row>
    <row r="146" spans="1:17" ht="15">
      <c r="A146" s="4" t="s">
        <v>388</v>
      </c>
      <c r="B146" s="5" t="s">
        <v>389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3"/>
      <c r="Q146" s="3"/>
    </row>
    <row r="147" spans="1:17" ht="15">
      <c r="A147" s="4" t="s">
        <v>654</v>
      </c>
      <c r="B147" s="5" t="s">
        <v>390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3"/>
      <c r="Q147" s="3"/>
    </row>
    <row r="148" spans="1:17" ht="15">
      <c r="A148" s="4" t="s">
        <v>655</v>
      </c>
      <c r="B148" s="5" t="s">
        <v>395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3"/>
      <c r="Q148" s="3"/>
    </row>
    <row r="149" spans="1:17" ht="15">
      <c r="A149" s="8" t="s">
        <v>684</v>
      </c>
      <c r="B149" s="9" t="s">
        <v>411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3"/>
      <c r="Q149" s="3"/>
    </row>
    <row r="150" spans="1:17" ht="15">
      <c r="A150" s="4" t="s">
        <v>656</v>
      </c>
      <c r="B150" s="5" t="s">
        <v>412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3"/>
      <c r="Q150" s="3"/>
    </row>
    <row r="151" spans="1:17" ht="15">
      <c r="A151" s="48" t="s">
        <v>685</v>
      </c>
      <c r="B151" s="63" t="s">
        <v>413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3"/>
      <c r="Q151" s="3"/>
    </row>
    <row r="152" spans="1:17" ht="15">
      <c r="A152" s="16" t="s">
        <v>414</v>
      </c>
      <c r="B152" s="5" t="s">
        <v>415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3"/>
      <c r="Q152" s="3"/>
    </row>
    <row r="153" spans="1:17" ht="15">
      <c r="A153" s="16" t="s">
        <v>657</v>
      </c>
      <c r="B153" s="5" t="s">
        <v>416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3"/>
      <c r="Q153" s="3"/>
    </row>
    <row r="154" spans="1:17" ht="15">
      <c r="A154" s="16" t="s">
        <v>658</v>
      </c>
      <c r="B154" s="5" t="s">
        <v>419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3"/>
      <c r="Q154" s="3"/>
    </row>
    <row r="155" spans="1:17" ht="15">
      <c r="A155" s="16" t="s">
        <v>659</v>
      </c>
      <c r="B155" s="5" t="s">
        <v>420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3"/>
      <c r="Q155" s="3"/>
    </row>
    <row r="156" spans="1:17" ht="15">
      <c r="A156" s="16" t="s">
        <v>427</v>
      </c>
      <c r="B156" s="5" t="s">
        <v>428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3"/>
      <c r="Q156" s="3"/>
    </row>
    <row r="157" spans="1:17" ht="15">
      <c r="A157" s="16" t="s">
        <v>429</v>
      </c>
      <c r="B157" s="5" t="s">
        <v>430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3"/>
      <c r="Q157" s="3"/>
    </row>
    <row r="158" spans="1:17" ht="15">
      <c r="A158" s="16" t="s">
        <v>431</v>
      </c>
      <c r="B158" s="5" t="s">
        <v>432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3"/>
      <c r="Q158" s="3"/>
    </row>
    <row r="159" spans="1:17" ht="15">
      <c r="A159" s="16" t="s">
        <v>660</v>
      </c>
      <c r="B159" s="5" t="s">
        <v>433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3"/>
      <c r="Q159" s="3"/>
    </row>
    <row r="160" spans="1:17" ht="15">
      <c r="A160" s="16" t="s">
        <v>661</v>
      </c>
      <c r="B160" s="5" t="s">
        <v>435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3"/>
      <c r="Q160" s="3"/>
    </row>
    <row r="161" spans="1:17" ht="15">
      <c r="A161" s="16" t="s">
        <v>662</v>
      </c>
      <c r="B161" s="5" t="s">
        <v>440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3"/>
      <c r="Q161" s="3"/>
    </row>
    <row r="162" spans="1:17" ht="15">
      <c r="A162" s="62" t="s">
        <v>686</v>
      </c>
      <c r="B162" s="63" t="s">
        <v>444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3"/>
      <c r="Q162" s="3"/>
    </row>
    <row r="163" spans="1:17" ht="30">
      <c r="A163" s="16" t="s">
        <v>456</v>
      </c>
      <c r="B163" s="5" t="s">
        <v>457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3"/>
      <c r="Q163" s="3"/>
    </row>
    <row r="164" spans="1:17" ht="30">
      <c r="A164" s="4" t="s">
        <v>666</v>
      </c>
      <c r="B164" s="5" t="s">
        <v>458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3"/>
      <c r="Q164" s="3"/>
    </row>
    <row r="165" spans="1:17" ht="15">
      <c r="A165" s="16" t="s">
        <v>667</v>
      </c>
      <c r="B165" s="5" t="s">
        <v>459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3"/>
      <c r="Q165" s="3"/>
    </row>
    <row r="166" spans="1:17" ht="15">
      <c r="A166" s="48" t="s">
        <v>688</v>
      </c>
      <c r="B166" s="63" t="s">
        <v>460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3"/>
      <c r="Q166" s="3"/>
    </row>
    <row r="167" spans="1:17" ht="15.75">
      <c r="A167" s="77" t="s">
        <v>102</v>
      </c>
      <c r="B167" s="82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3"/>
      <c r="Q167" s="3"/>
    </row>
    <row r="168" spans="1:17" ht="15">
      <c r="A168" s="4" t="s">
        <v>367</v>
      </c>
      <c r="B168" s="5" t="s">
        <v>368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3"/>
      <c r="Q168" s="3"/>
    </row>
    <row r="169" spans="1:17" ht="30">
      <c r="A169" s="4" t="s">
        <v>369</v>
      </c>
      <c r="B169" s="5" t="s">
        <v>370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3"/>
      <c r="Q169" s="3"/>
    </row>
    <row r="170" spans="1:17" ht="30">
      <c r="A170" s="4" t="s">
        <v>644</v>
      </c>
      <c r="B170" s="5" t="s">
        <v>371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3"/>
      <c r="Q170" s="3"/>
    </row>
    <row r="171" spans="1:17" ht="30">
      <c r="A171" s="4" t="s">
        <v>645</v>
      </c>
      <c r="B171" s="5" t="s">
        <v>372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3"/>
      <c r="Q171" s="3"/>
    </row>
    <row r="172" spans="1:17" ht="15">
      <c r="A172" s="4" t="s">
        <v>646</v>
      </c>
      <c r="B172" s="5" t="s">
        <v>373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3"/>
      <c r="Q172" s="3"/>
    </row>
    <row r="173" spans="1:17" ht="15">
      <c r="A173" s="48" t="s">
        <v>682</v>
      </c>
      <c r="B173" s="63" t="s">
        <v>374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3"/>
      <c r="Q173" s="3"/>
    </row>
    <row r="174" spans="1:17" ht="15">
      <c r="A174" s="16" t="s">
        <v>663</v>
      </c>
      <c r="B174" s="5" t="s">
        <v>445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3"/>
      <c r="Q174" s="3"/>
    </row>
    <row r="175" spans="1:17" ht="15">
      <c r="A175" s="16" t="s">
        <v>664</v>
      </c>
      <c r="B175" s="5" t="s">
        <v>447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3"/>
      <c r="Q175" s="3"/>
    </row>
    <row r="176" spans="1:17" ht="15">
      <c r="A176" s="16" t="s">
        <v>449</v>
      </c>
      <c r="B176" s="5" t="s">
        <v>450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3"/>
      <c r="Q176" s="3"/>
    </row>
    <row r="177" spans="1:17" ht="15">
      <c r="A177" s="16" t="s">
        <v>665</v>
      </c>
      <c r="B177" s="5" t="s">
        <v>451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3"/>
      <c r="Q177" s="3"/>
    </row>
    <row r="178" spans="1:17" ht="15">
      <c r="A178" s="16" t="s">
        <v>453</v>
      </c>
      <c r="B178" s="5" t="s">
        <v>454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3"/>
      <c r="Q178" s="3"/>
    </row>
    <row r="179" spans="1:17" ht="15">
      <c r="A179" s="48" t="s">
        <v>687</v>
      </c>
      <c r="B179" s="63" t="s">
        <v>455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3"/>
      <c r="Q179" s="3"/>
    </row>
    <row r="180" spans="1:17" ht="30">
      <c r="A180" s="16" t="s">
        <v>461</v>
      </c>
      <c r="B180" s="5" t="s">
        <v>462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3"/>
      <c r="Q180" s="3"/>
    </row>
    <row r="181" spans="1:17" ht="30">
      <c r="A181" s="4" t="s">
        <v>668</v>
      </c>
      <c r="B181" s="5" t="s">
        <v>463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3"/>
      <c r="Q181" s="3"/>
    </row>
    <row r="182" spans="1:17" ht="15">
      <c r="A182" s="16" t="s">
        <v>669</v>
      </c>
      <c r="B182" s="5" t="s">
        <v>464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3"/>
      <c r="Q182" s="3"/>
    </row>
    <row r="183" spans="1:17" ht="15">
      <c r="A183" s="48" t="s">
        <v>690</v>
      </c>
      <c r="B183" s="63" t="s">
        <v>465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3"/>
      <c r="Q183" s="3"/>
    </row>
    <row r="184" spans="1:17" ht="15.75">
      <c r="A184" s="77" t="s">
        <v>103</v>
      </c>
      <c r="B184" s="82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3"/>
      <c r="Q184" s="3"/>
    </row>
    <row r="185" spans="1:17" ht="15.75">
      <c r="A185" s="60" t="s">
        <v>689</v>
      </c>
      <c r="B185" s="44" t="s">
        <v>466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3"/>
      <c r="Q185" s="3"/>
    </row>
    <row r="186" spans="1:17" ht="15.75">
      <c r="A186" s="138" t="s">
        <v>104</v>
      </c>
      <c r="B186" s="8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3"/>
      <c r="Q186" s="3"/>
    </row>
    <row r="187" spans="1:17" ht="15.75">
      <c r="A187" s="138" t="s">
        <v>105</v>
      </c>
      <c r="B187" s="8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3"/>
      <c r="Q187" s="3"/>
    </row>
    <row r="188" spans="1:17" ht="15">
      <c r="A188" s="46" t="s">
        <v>671</v>
      </c>
      <c r="B188" s="4" t="s">
        <v>467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3"/>
      <c r="Q188" s="3"/>
    </row>
    <row r="189" spans="1:17" ht="15">
      <c r="A189" s="16" t="s">
        <v>468</v>
      </c>
      <c r="B189" s="4" t="s">
        <v>469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3"/>
      <c r="Q189" s="3"/>
    </row>
    <row r="190" spans="1:17" ht="15">
      <c r="A190" s="46" t="s">
        <v>672</v>
      </c>
      <c r="B190" s="4" t="s">
        <v>470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3"/>
      <c r="Q190" s="3"/>
    </row>
    <row r="191" spans="1:17" ht="15">
      <c r="A191" s="19" t="s">
        <v>691</v>
      </c>
      <c r="B191" s="8" t="s">
        <v>471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3"/>
      <c r="Q191" s="3"/>
    </row>
    <row r="192" spans="1:17" ht="15">
      <c r="A192" s="16" t="s">
        <v>673</v>
      </c>
      <c r="B192" s="4" t="s">
        <v>472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3"/>
      <c r="Q192" s="3"/>
    </row>
    <row r="193" spans="1:17" ht="15">
      <c r="A193" s="46" t="s">
        <v>473</v>
      </c>
      <c r="B193" s="4" t="s">
        <v>474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3"/>
      <c r="Q193" s="3"/>
    </row>
    <row r="194" spans="1:17" ht="15">
      <c r="A194" s="16" t="s">
        <v>674</v>
      </c>
      <c r="B194" s="4" t="s">
        <v>475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3"/>
      <c r="Q194" s="3"/>
    </row>
    <row r="195" spans="1:17" ht="15">
      <c r="A195" s="46" t="s">
        <v>476</v>
      </c>
      <c r="B195" s="4" t="s">
        <v>477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3"/>
      <c r="Q195" s="3"/>
    </row>
    <row r="196" spans="1:17" ht="15">
      <c r="A196" s="17" t="s">
        <v>692</v>
      </c>
      <c r="B196" s="8" t="s">
        <v>478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3"/>
      <c r="Q196" s="3"/>
    </row>
    <row r="197" spans="1:17" ht="15">
      <c r="A197" s="4" t="s">
        <v>825</v>
      </c>
      <c r="B197" s="4" t="s">
        <v>479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3"/>
      <c r="Q197" s="3"/>
    </row>
    <row r="198" spans="1:17" ht="15">
      <c r="A198" s="4" t="s">
        <v>826</v>
      </c>
      <c r="B198" s="4" t="s">
        <v>479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3"/>
      <c r="Q198" s="3"/>
    </row>
    <row r="199" spans="1:17" ht="15">
      <c r="A199" s="4" t="s">
        <v>823</v>
      </c>
      <c r="B199" s="4" t="s">
        <v>480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3"/>
      <c r="Q199" s="3"/>
    </row>
    <row r="200" spans="1:17" ht="15">
      <c r="A200" s="4" t="s">
        <v>824</v>
      </c>
      <c r="B200" s="4" t="s">
        <v>480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3"/>
      <c r="Q200" s="3"/>
    </row>
    <row r="201" spans="1:17" ht="15">
      <c r="A201" s="8" t="s">
        <v>693</v>
      </c>
      <c r="B201" s="8" t="s">
        <v>481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3"/>
      <c r="Q201" s="3"/>
    </row>
    <row r="202" spans="1:17" ht="15">
      <c r="A202" s="46" t="s">
        <v>482</v>
      </c>
      <c r="B202" s="4" t="s">
        <v>483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3"/>
      <c r="Q202" s="3"/>
    </row>
    <row r="203" spans="1:17" ht="15">
      <c r="A203" s="46" t="s">
        <v>484</v>
      </c>
      <c r="B203" s="4" t="s">
        <v>485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3"/>
      <c r="Q203" s="3"/>
    </row>
    <row r="204" spans="1:17" ht="15">
      <c r="A204" s="46" t="s">
        <v>486</v>
      </c>
      <c r="B204" s="4" t="s">
        <v>487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3"/>
      <c r="Q204" s="3"/>
    </row>
    <row r="205" spans="1:17" ht="15">
      <c r="A205" s="46" t="s">
        <v>488</v>
      </c>
      <c r="B205" s="4" t="s">
        <v>489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3"/>
      <c r="Q205" s="3"/>
    </row>
    <row r="206" spans="1:17" ht="15">
      <c r="A206" s="16" t="s">
        <v>675</v>
      </c>
      <c r="B206" s="4" t="s">
        <v>490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3"/>
      <c r="Q206" s="3"/>
    </row>
    <row r="207" spans="1:17" ht="15">
      <c r="A207" s="19" t="s">
        <v>694</v>
      </c>
      <c r="B207" s="8" t="s">
        <v>492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3"/>
      <c r="Q207" s="3"/>
    </row>
    <row r="208" spans="1:17" ht="15">
      <c r="A208" s="16" t="s">
        <v>493</v>
      </c>
      <c r="B208" s="4" t="s">
        <v>494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3"/>
      <c r="Q208" s="3"/>
    </row>
    <row r="209" spans="1:17" ht="15">
      <c r="A209" s="16" t="s">
        <v>495</v>
      </c>
      <c r="B209" s="4" t="s">
        <v>496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3"/>
      <c r="Q209" s="3"/>
    </row>
    <row r="210" spans="1:17" ht="15">
      <c r="A210" s="46" t="s">
        <v>497</v>
      </c>
      <c r="B210" s="4" t="s">
        <v>498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3"/>
      <c r="Q210" s="3"/>
    </row>
    <row r="211" spans="1:17" ht="15">
      <c r="A211" s="46" t="s">
        <v>676</v>
      </c>
      <c r="B211" s="4" t="s">
        <v>499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3"/>
      <c r="Q211" s="3"/>
    </row>
    <row r="212" spans="1:17" ht="15">
      <c r="A212" s="17" t="s">
        <v>695</v>
      </c>
      <c r="B212" s="8" t="s">
        <v>500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3"/>
      <c r="Q212" s="3"/>
    </row>
    <row r="213" spans="1:17" ht="15">
      <c r="A213" s="19" t="s">
        <v>501</v>
      </c>
      <c r="B213" s="8" t="s">
        <v>502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3"/>
      <c r="Q213" s="3"/>
    </row>
    <row r="214" spans="1:17" ht="15.75">
      <c r="A214" s="49" t="s">
        <v>696</v>
      </c>
      <c r="B214" s="50" t="s">
        <v>503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3"/>
      <c r="Q214" s="3"/>
    </row>
    <row r="215" spans="1:17" ht="15.75">
      <c r="A215" s="54" t="s">
        <v>678</v>
      </c>
      <c r="B215" s="55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50"/>
  <sheetViews>
    <sheetView view="pageLayout" workbookViewId="0" topLeftCell="A1">
      <selection activeCell="A2" sqref="A2:D2"/>
    </sheetView>
  </sheetViews>
  <sheetFormatPr defaultColWidth="9.140625" defaultRowHeight="15"/>
  <cols>
    <col min="1" max="1" width="65.00390625" style="330" customWidth="1"/>
    <col min="2" max="2" width="14.28125" style="330" customWidth="1"/>
    <col min="3" max="3" width="14.421875" style="330" customWidth="1"/>
    <col min="4" max="4" width="14.28125" style="330" customWidth="1"/>
    <col min="5" max="16384" width="9.140625" style="330" customWidth="1"/>
  </cols>
  <sheetData>
    <row r="1" spans="1:4" ht="21" customHeight="1">
      <c r="A1" s="398" t="s">
        <v>984</v>
      </c>
      <c r="B1" s="399"/>
      <c r="C1" s="399"/>
      <c r="D1" s="399"/>
    </row>
    <row r="2" spans="1:4" ht="21" customHeight="1">
      <c r="A2" s="400" t="s">
        <v>1205</v>
      </c>
      <c r="B2" s="400"/>
      <c r="C2" s="400"/>
      <c r="D2" s="400"/>
    </row>
    <row r="3" spans="1:4" ht="12.75">
      <c r="A3" s="346"/>
      <c r="B3" s="347"/>
      <c r="C3" s="347"/>
      <c r="D3" s="347"/>
    </row>
    <row r="4" spans="1:4" ht="12.75">
      <c r="A4" s="333" t="s">
        <v>995</v>
      </c>
      <c r="B4" s="333"/>
      <c r="C4" s="333"/>
      <c r="D4" s="333"/>
    </row>
    <row r="5" spans="1:4" ht="25.5">
      <c r="A5" s="331" t="s">
        <v>833</v>
      </c>
      <c r="B5" s="348" t="s">
        <v>1174</v>
      </c>
      <c r="C5" s="348" t="s">
        <v>996</v>
      </c>
      <c r="D5" s="348" t="s">
        <v>1175</v>
      </c>
    </row>
    <row r="6" spans="1:4" ht="12.75">
      <c r="A6" s="334" t="s">
        <v>997</v>
      </c>
      <c r="B6" s="335">
        <v>9230000</v>
      </c>
      <c r="C6" s="335"/>
      <c r="D6" s="335">
        <v>9808631</v>
      </c>
    </row>
    <row r="7" spans="1:4" ht="25.5">
      <c r="A7" s="334" t="s">
        <v>998</v>
      </c>
      <c r="B7" s="335">
        <v>6085000</v>
      </c>
      <c r="C7" s="335"/>
      <c r="D7" s="335">
        <v>12264074</v>
      </c>
    </row>
    <row r="8" spans="1:4" ht="12.75">
      <c r="A8" s="334" t="s">
        <v>999</v>
      </c>
      <c r="B8" s="335">
        <v>873000</v>
      </c>
      <c r="C8" s="335"/>
      <c r="D8" s="335">
        <v>776809</v>
      </c>
    </row>
    <row r="9" spans="1:4" ht="25.5">
      <c r="A9" s="337" t="s">
        <v>1000</v>
      </c>
      <c r="B9" s="338">
        <f>SUM(B6:B8)</f>
        <v>16188000</v>
      </c>
      <c r="C9" s="338"/>
      <c r="D9" s="338">
        <f>SUM(D6:D8)</f>
        <v>22849514</v>
      </c>
    </row>
    <row r="10" spans="1:4" ht="12.75">
      <c r="A10" s="334" t="s">
        <v>1001</v>
      </c>
      <c r="B10" s="335">
        <v>0</v>
      </c>
      <c r="C10" s="335"/>
      <c r="D10" s="335">
        <v>0</v>
      </c>
    </row>
    <row r="11" spans="1:4" ht="12.75">
      <c r="A11" s="334" t="s">
        <v>1002</v>
      </c>
      <c r="B11" s="335">
        <v>0</v>
      </c>
      <c r="C11" s="335"/>
      <c r="D11" s="335">
        <v>0</v>
      </c>
    </row>
    <row r="12" spans="1:4" ht="12.75">
      <c r="A12" s="337" t="s">
        <v>1003</v>
      </c>
      <c r="B12" s="338">
        <v>0</v>
      </c>
      <c r="C12" s="338"/>
      <c r="D12" s="338">
        <v>0</v>
      </c>
    </row>
    <row r="13" spans="1:4" ht="25.5">
      <c r="A13" s="334" t="s">
        <v>1004</v>
      </c>
      <c r="B13" s="335">
        <v>27356000</v>
      </c>
      <c r="C13" s="335"/>
      <c r="D13" s="335">
        <v>28501011</v>
      </c>
    </row>
    <row r="14" spans="1:4" ht="12.75">
      <c r="A14" s="334" t="s">
        <v>1005</v>
      </c>
      <c r="B14" s="335">
        <v>9060000</v>
      </c>
      <c r="C14" s="335"/>
      <c r="D14" s="335">
        <v>4386761</v>
      </c>
    </row>
    <row r="15" spans="1:4" ht="12.75">
      <c r="A15" s="334" t="s">
        <v>1176</v>
      </c>
      <c r="B15" s="335">
        <v>8746000</v>
      </c>
      <c r="C15" s="335"/>
      <c r="D15" s="335">
        <v>1710000</v>
      </c>
    </row>
    <row r="16" spans="1:4" ht="12.75">
      <c r="A16" s="334" t="s">
        <v>1177</v>
      </c>
      <c r="B16" s="335">
        <v>16956000</v>
      </c>
      <c r="C16" s="335"/>
      <c r="D16" s="335">
        <v>267467380</v>
      </c>
    </row>
    <row r="17" spans="1:4" ht="25.5">
      <c r="A17" s="337" t="s">
        <v>1006</v>
      </c>
      <c r="B17" s="338">
        <f>SUM(B13:B16)</f>
        <v>62118000</v>
      </c>
      <c r="C17" s="338"/>
      <c r="D17" s="338">
        <f>SUM(D13:D16)</f>
        <v>302065152</v>
      </c>
    </row>
    <row r="18" spans="1:4" ht="12.75">
      <c r="A18" s="334" t="s">
        <v>1178</v>
      </c>
      <c r="B18" s="335">
        <v>1015000</v>
      </c>
      <c r="C18" s="335"/>
      <c r="D18" s="335">
        <v>925023</v>
      </c>
    </row>
    <row r="19" spans="1:4" ht="12.75">
      <c r="A19" s="334" t="s">
        <v>1179</v>
      </c>
      <c r="B19" s="335">
        <v>17119000</v>
      </c>
      <c r="C19" s="335"/>
      <c r="D19" s="335">
        <v>18352909</v>
      </c>
    </row>
    <row r="20" spans="1:4" ht="12.75">
      <c r="A20" s="334" t="s">
        <v>1180</v>
      </c>
      <c r="B20" s="335">
        <v>0</v>
      </c>
      <c r="C20" s="335"/>
      <c r="D20" s="335">
        <v>0</v>
      </c>
    </row>
    <row r="21" spans="1:4" ht="12.75">
      <c r="A21" s="334" t="s">
        <v>1181</v>
      </c>
      <c r="B21" s="335">
        <v>1070000</v>
      </c>
      <c r="C21" s="335"/>
      <c r="D21" s="335">
        <v>851089</v>
      </c>
    </row>
    <row r="22" spans="1:4" ht="12.75">
      <c r="A22" s="337" t="s">
        <v>1007</v>
      </c>
      <c r="B22" s="338">
        <f>SUM(B18:B21)</f>
        <v>19204000</v>
      </c>
      <c r="C22" s="338"/>
      <c r="D22" s="338">
        <f>SUM(D18:D21)</f>
        <v>20129021</v>
      </c>
    </row>
    <row r="23" spans="1:4" ht="12.75">
      <c r="A23" s="334" t="s">
        <v>1182</v>
      </c>
      <c r="B23" s="335">
        <v>6703000</v>
      </c>
      <c r="C23" s="335"/>
      <c r="D23" s="335">
        <v>6876424</v>
      </c>
    </row>
    <row r="24" spans="1:4" ht="12.75">
      <c r="A24" s="334" t="s">
        <v>1183</v>
      </c>
      <c r="B24" s="335">
        <v>6770000</v>
      </c>
      <c r="C24" s="335"/>
      <c r="D24" s="335">
        <v>5519741</v>
      </c>
    </row>
    <row r="25" spans="1:4" ht="12.75">
      <c r="A25" s="334" t="s">
        <v>1184</v>
      </c>
      <c r="B25" s="335">
        <v>3537000</v>
      </c>
      <c r="C25" s="335"/>
      <c r="D25" s="335">
        <v>3050925</v>
      </c>
    </row>
    <row r="26" spans="1:4" ht="12.75">
      <c r="A26" s="337" t="s">
        <v>1008</v>
      </c>
      <c r="B26" s="338">
        <f>SUM(B23:B25)</f>
        <v>17010000</v>
      </c>
      <c r="C26" s="338"/>
      <c r="D26" s="338">
        <f>SUM(D23:D25)</f>
        <v>15447090</v>
      </c>
    </row>
    <row r="27" spans="1:4" ht="12.75">
      <c r="A27" s="337" t="s">
        <v>1009</v>
      </c>
      <c r="B27" s="338">
        <v>7209000</v>
      </c>
      <c r="C27" s="338"/>
      <c r="D27" s="338">
        <v>11814922</v>
      </c>
    </row>
    <row r="28" spans="1:4" ht="12.75">
      <c r="A28" s="337" t="s">
        <v>1010</v>
      </c>
      <c r="B28" s="338">
        <v>20595000</v>
      </c>
      <c r="C28" s="338"/>
      <c r="D28" s="338">
        <v>14131707</v>
      </c>
    </row>
    <row r="29" spans="1:4" ht="25.5">
      <c r="A29" s="337" t="s">
        <v>1011</v>
      </c>
      <c r="B29" s="338">
        <f>B9+B17+B12-B22-B26-B27-B28</f>
        <v>14288000</v>
      </c>
      <c r="C29" s="338"/>
      <c r="D29" s="338">
        <f>D9+D17+D12-D22-D26-D27-D28</f>
        <v>263391926</v>
      </c>
    </row>
    <row r="30" spans="1:4" ht="12.75">
      <c r="A30" s="334" t="s">
        <v>1185</v>
      </c>
      <c r="B30" s="335">
        <v>0</v>
      </c>
      <c r="C30" s="335"/>
      <c r="D30" s="335">
        <v>603</v>
      </c>
    </row>
    <row r="31" spans="1:4" ht="25.5">
      <c r="A31" s="334" t="s">
        <v>1186</v>
      </c>
      <c r="B31" s="335">
        <v>0</v>
      </c>
      <c r="C31" s="335"/>
      <c r="D31" s="335">
        <v>0</v>
      </c>
    </row>
    <row r="32" spans="1:4" ht="25.5">
      <c r="A32" s="334" t="s">
        <v>1187</v>
      </c>
      <c r="B32" s="335">
        <v>0</v>
      </c>
      <c r="C32" s="335"/>
      <c r="D32" s="335">
        <v>0</v>
      </c>
    </row>
    <row r="33" spans="1:4" ht="12.75">
      <c r="A33" s="334" t="s">
        <v>1188</v>
      </c>
      <c r="B33" s="335">
        <v>0</v>
      </c>
      <c r="C33" s="335"/>
      <c r="D33" s="335">
        <v>0</v>
      </c>
    </row>
    <row r="34" spans="1:4" ht="12.75">
      <c r="A34" s="334" t="s">
        <v>1189</v>
      </c>
      <c r="B34" s="335">
        <v>2786000</v>
      </c>
      <c r="C34" s="335"/>
      <c r="D34" s="335">
        <v>0</v>
      </c>
    </row>
    <row r="35" spans="1:4" ht="25.5">
      <c r="A35" s="334" t="s">
        <v>1190</v>
      </c>
      <c r="B35" s="335">
        <v>0</v>
      </c>
      <c r="C35" s="335"/>
      <c r="D35" s="335">
        <v>0</v>
      </c>
    </row>
    <row r="36" spans="1:4" ht="25.5">
      <c r="A36" s="334" t="s">
        <v>1191</v>
      </c>
      <c r="B36" s="335">
        <v>0</v>
      </c>
      <c r="C36" s="335"/>
      <c r="D36" s="335">
        <v>0</v>
      </c>
    </row>
    <row r="37" spans="1:4" ht="25.5">
      <c r="A37" s="337" t="s">
        <v>1192</v>
      </c>
      <c r="B37" s="338">
        <f>B32+B31</f>
        <v>0</v>
      </c>
      <c r="C37" s="338"/>
      <c r="D37" s="338">
        <f>D32+D31</f>
        <v>0</v>
      </c>
    </row>
    <row r="38" spans="1:4" ht="12.75">
      <c r="A38" s="334" t="s">
        <v>1193</v>
      </c>
      <c r="B38" s="335">
        <v>0</v>
      </c>
      <c r="C38" s="335"/>
      <c r="D38" s="335">
        <v>0</v>
      </c>
    </row>
    <row r="39" spans="1:4" ht="25.5">
      <c r="A39" s="334" t="s">
        <v>1194</v>
      </c>
      <c r="B39" s="335">
        <v>0</v>
      </c>
      <c r="C39" s="335"/>
      <c r="D39" s="335">
        <v>405688</v>
      </c>
    </row>
    <row r="40" spans="1:4" ht="12.75">
      <c r="A40" s="334" t="s">
        <v>1195</v>
      </c>
      <c r="B40" s="335">
        <v>0</v>
      </c>
      <c r="C40" s="335"/>
      <c r="D40" s="335">
        <v>0</v>
      </c>
    </row>
    <row r="41" spans="1:4" ht="12.75">
      <c r="A41" s="334" t="s">
        <v>1196</v>
      </c>
      <c r="B41" s="335">
        <v>0</v>
      </c>
      <c r="C41" s="335"/>
      <c r="D41" s="335">
        <v>0</v>
      </c>
    </row>
    <row r="42" spans="1:4" ht="12.75">
      <c r="A42" s="334" t="s">
        <v>1197</v>
      </c>
      <c r="B42" s="335">
        <v>0</v>
      </c>
      <c r="C42" s="335"/>
      <c r="D42" s="335">
        <v>0</v>
      </c>
    </row>
    <row r="43" spans="1:4" ht="12.75">
      <c r="A43" s="334" t="s">
        <v>1198</v>
      </c>
      <c r="B43" s="335">
        <v>0</v>
      </c>
      <c r="C43" s="335"/>
      <c r="D43" s="335">
        <v>0</v>
      </c>
    </row>
    <row r="44" spans="1:4" ht="12.75">
      <c r="A44" s="334" t="s">
        <v>1199</v>
      </c>
      <c r="B44" s="335">
        <f>SUM(B42:B43)</f>
        <v>0</v>
      </c>
      <c r="C44" s="335"/>
      <c r="D44" s="335">
        <f>SUM(D42:D43)</f>
        <v>0</v>
      </c>
    </row>
    <row r="45" spans="1:4" ht="25.5">
      <c r="A45" s="334" t="s">
        <v>1200</v>
      </c>
      <c r="B45" s="335">
        <v>0</v>
      </c>
      <c r="C45" s="335"/>
      <c r="D45" s="335">
        <v>0</v>
      </c>
    </row>
    <row r="46" spans="1:4" ht="25.5">
      <c r="A46" s="334" t="s">
        <v>1201</v>
      </c>
      <c r="B46" s="335">
        <v>0</v>
      </c>
      <c r="C46" s="335"/>
      <c r="D46" s="335">
        <v>0</v>
      </c>
    </row>
    <row r="47" spans="1:4" s="365" customFormat="1" ht="12.75">
      <c r="A47" s="337" t="s">
        <v>1202</v>
      </c>
      <c r="B47" s="338">
        <v>0</v>
      </c>
      <c r="C47" s="338"/>
      <c r="D47" s="338">
        <v>405688</v>
      </c>
    </row>
    <row r="48" spans="1:4" ht="12.75">
      <c r="A48" s="337" t="s">
        <v>1203</v>
      </c>
      <c r="B48" s="338">
        <v>2786000</v>
      </c>
      <c r="C48" s="338"/>
      <c r="D48" s="338">
        <v>-405085</v>
      </c>
    </row>
    <row r="49" spans="1:4" ht="12.75">
      <c r="A49" s="337" t="s">
        <v>1204</v>
      </c>
      <c r="B49" s="338">
        <v>17074000</v>
      </c>
      <c r="C49" s="338"/>
      <c r="D49" s="338">
        <v>262986841</v>
      </c>
    </row>
    <row r="50" spans="1:4" ht="12.75">
      <c r="A50" s="333"/>
      <c r="B50" s="333"/>
      <c r="C50" s="333"/>
      <c r="D50" s="333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&amp;C&amp;10 12. melléklet az 7/2017. (05.31.)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2"/>
  <sheetViews>
    <sheetView view="pageLayout" workbookViewId="0" topLeftCell="A1">
      <selection activeCell="C21" sqref="C21"/>
    </sheetView>
  </sheetViews>
  <sheetFormatPr defaultColWidth="9.140625" defaultRowHeight="15"/>
  <cols>
    <col min="1" max="1" width="65.00390625" style="330" bestFit="1" customWidth="1"/>
    <col min="2" max="2" width="14.28125" style="330" customWidth="1"/>
    <col min="3" max="3" width="13.28125" style="330" bestFit="1" customWidth="1"/>
    <col min="4" max="4" width="13.421875" style="330" bestFit="1" customWidth="1"/>
    <col min="5" max="5" width="13.28125" style="330" bestFit="1" customWidth="1"/>
    <col min="6" max="6" width="14.7109375" style="330" customWidth="1"/>
    <col min="7" max="16384" width="9.140625" style="330" customWidth="1"/>
  </cols>
  <sheetData>
    <row r="1" spans="1:6" ht="27.75" customHeight="1">
      <c r="A1" s="401" t="s">
        <v>984</v>
      </c>
      <c r="B1" s="402"/>
      <c r="C1" s="402"/>
      <c r="D1" s="402"/>
      <c r="E1" s="403"/>
      <c r="F1" s="403"/>
    </row>
    <row r="2" spans="1:6" ht="23.25" customHeight="1">
      <c r="A2" s="400" t="s">
        <v>1173</v>
      </c>
      <c r="B2" s="400"/>
      <c r="C2" s="400"/>
      <c r="D2" s="400"/>
      <c r="E2" s="404"/>
      <c r="F2" s="404"/>
    </row>
    <row r="5" spans="1:7" ht="25.5">
      <c r="A5" s="331" t="s">
        <v>833</v>
      </c>
      <c r="B5" s="331" t="s">
        <v>985</v>
      </c>
      <c r="C5" s="332" t="s">
        <v>57</v>
      </c>
      <c r="D5" s="332" t="s">
        <v>57</v>
      </c>
      <c r="E5" s="332" t="s">
        <v>57</v>
      </c>
      <c r="F5" s="332" t="s">
        <v>76</v>
      </c>
      <c r="G5" s="333"/>
    </row>
    <row r="6" spans="1:7" ht="12.75">
      <c r="A6" s="334" t="s">
        <v>986</v>
      </c>
      <c r="B6" s="335">
        <v>71552016</v>
      </c>
      <c r="C6" s="336"/>
      <c r="D6" s="336"/>
      <c r="E6" s="336"/>
      <c r="F6" s="336">
        <v>71552016</v>
      </c>
      <c r="G6" s="333"/>
    </row>
    <row r="7" spans="1:7" ht="12.75">
      <c r="A7" s="334" t="s">
        <v>987</v>
      </c>
      <c r="B7" s="335">
        <v>54411396</v>
      </c>
      <c r="C7" s="336"/>
      <c r="D7" s="336"/>
      <c r="E7" s="336"/>
      <c r="F7" s="336">
        <v>54411396</v>
      </c>
      <c r="G7" s="333"/>
    </row>
    <row r="8" spans="1:7" ht="12.75">
      <c r="A8" s="337" t="s">
        <v>988</v>
      </c>
      <c r="B8" s="338">
        <f>B6-B7</f>
        <v>17140620</v>
      </c>
      <c r="C8" s="338">
        <f>C6-C7</f>
        <v>0</v>
      </c>
      <c r="D8" s="338">
        <f>D6-D7</f>
        <v>0</v>
      </c>
      <c r="E8" s="338">
        <f>E6-E7</f>
        <v>0</v>
      </c>
      <c r="F8" s="338">
        <f>F6-F7</f>
        <v>17140620</v>
      </c>
      <c r="G8" s="333"/>
    </row>
    <row r="9" spans="1:7" ht="12.75">
      <c r="A9" s="334" t="s">
        <v>989</v>
      </c>
      <c r="B9" s="335">
        <v>3130198</v>
      </c>
      <c r="C9" s="336"/>
      <c r="D9" s="336"/>
      <c r="E9" s="336"/>
      <c r="F9" s="336">
        <v>3130198</v>
      </c>
      <c r="G9" s="333"/>
    </row>
    <row r="10" spans="1:7" ht="12.75">
      <c r="A10" s="334" t="s">
        <v>990</v>
      </c>
      <c r="B10" s="335">
        <v>1919511</v>
      </c>
      <c r="C10" s="336"/>
      <c r="D10" s="336"/>
      <c r="E10" s="336"/>
      <c r="F10" s="336">
        <v>1919511</v>
      </c>
      <c r="G10" s="333"/>
    </row>
    <row r="11" spans="1:7" ht="12.75">
      <c r="A11" s="337" t="s">
        <v>991</v>
      </c>
      <c r="B11" s="338">
        <f>B9-B10</f>
        <v>1210687</v>
      </c>
      <c r="C11" s="338">
        <f>C9-C10</f>
        <v>0</v>
      </c>
      <c r="D11" s="338">
        <f>D9-D10</f>
        <v>0</v>
      </c>
      <c r="E11" s="338">
        <f>E9-E10</f>
        <v>0</v>
      </c>
      <c r="F11" s="338">
        <f>F9-F10</f>
        <v>1210687</v>
      </c>
      <c r="G11" s="333"/>
    </row>
    <row r="12" spans="1:7" ht="12.75">
      <c r="A12" s="339" t="s">
        <v>992</v>
      </c>
      <c r="B12" s="340">
        <f>B8+B11</f>
        <v>18351307</v>
      </c>
      <c r="C12" s="340">
        <f>C8+C11</f>
        <v>0</v>
      </c>
      <c r="D12" s="340">
        <f>D8+D11</f>
        <v>0</v>
      </c>
      <c r="E12" s="340">
        <f>E8+E11</f>
        <v>0</v>
      </c>
      <c r="F12" s="340">
        <f>F8+F11</f>
        <v>18351307</v>
      </c>
      <c r="G12" s="333"/>
    </row>
    <row r="13" spans="1:7" ht="12.75">
      <c r="A13" s="337" t="s">
        <v>993</v>
      </c>
      <c r="B13" s="338">
        <f>B12</f>
        <v>18351307</v>
      </c>
      <c r="C13" s="338">
        <v>0</v>
      </c>
      <c r="D13" s="338">
        <v>0</v>
      </c>
      <c r="E13" s="338">
        <v>0</v>
      </c>
      <c r="F13" s="338">
        <v>18351307</v>
      </c>
      <c r="G13" s="333"/>
    </row>
    <row r="14" spans="1:7" ht="12.75">
      <c r="A14" s="339" t="s">
        <v>994</v>
      </c>
      <c r="B14" s="340">
        <f>B13</f>
        <v>18351307</v>
      </c>
      <c r="C14" s="343"/>
      <c r="D14" s="343"/>
      <c r="E14" s="343"/>
      <c r="F14" s="367">
        <v>18351307</v>
      </c>
      <c r="G14" s="333"/>
    </row>
    <row r="15" spans="1:7" ht="12.75">
      <c r="A15" s="341"/>
      <c r="B15" s="342"/>
      <c r="C15" s="345"/>
      <c r="D15" s="345"/>
      <c r="E15" s="345"/>
      <c r="F15" s="345"/>
      <c r="G15" s="333"/>
    </row>
    <row r="16" spans="1:7" ht="12.75">
      <c r="A16" s="341"/>
      <c r="B16" s="342"/>
      <c r="C16" s="345"/>
      <c r="D16" s="345"/>
      <c r="E16" s="345"/>
      <c r="F16" s="345"/>
      <c r="G16" s="333"/>
    </row>
    <row r="17" spans="1:7" ht="27" customHeight="1">
      <c r="A17" s="339"/>
      <c r="B17" s="343"/>
      <c r="C17" s="343"/>
      <c r="D17" s="343"/>
      <c r="E17" s="343"/>
      <c r="F17" s="343"/>
      <c r="G17" s="333"/>
    </row>
    <row r="18" spans="1:7" ht="12.75">
      <c r="A18" s="333"/>
      <c r="B18" s="333"/>
      <c r="C18" s="333"/>
      <c r="D18" s="333"/>
      <c r="E18" s="333"/>
      <c r="F18" s="333"/>
      <c r="G18" s="333"/>
    </row>
    <row r="19" spans="1:7" ht="12.75">
      <c r="A19" s="333"/>
      <c r="B19" s="333"/>
      <c r="C19" s="333"/>
      <c r="D19" s="333"/>
      <c r="E19" s="333"/>
      <c r="F19" s="333"/>
      <c r="G19" s="333"/>
    </row>
    <row r="20" spans="1:7" ht="12.75">
      <c r="A20" s="333"/>
      <c r="B20" s="333"/>
      <c r="C20" s="333"/>
      <c r="D20" s="333"/>
      <c r="E20" s="333"/>
      <c r="F20" s="333"/>
      <c r="G20" s="333"/>
    </row>
    <row r="21" spans="1:7" ht="12.75">
      <c r="A21" s="333"/>
      <c r="B21" s="333"/>
      <c r="C21" s="333"/>
      <c r="D21" s="333"/>
      <c r="E21" s="333"/>
      <c r="F21" s="333"/>
      <c r="G21" s="333"/>
    </row>
    <row r="22" spans="1:7" ht="12.75">
      <c r="A22" s="333"/>
      <c r="B22" s="333"/>
      <c r="C22" s="333"/>
      <c r="D22" s="333"/>
      <c r="E22" s="333"/>
      <c r="F22" s="333"/>
      <c r="G22" s="333"/>
    </row>
    <row r="23" spans="1:7" ht="12.75">
      <c r="A23" s="333"/>
      <c r="B23" s="333"/>
      <c r="C23" s="333"/>
      <c r="D23" s="333"/>
      <c r="E23" s="333"/>
      <c r="F23" s="333"/>
      <c r="G23" s="333"/>
    </row>
    <row r="24" spans="1:7" ht="12.75">
      <c r="A24" s="333"/>
      <c r="B24" s="333"/>
      <c r="C24" s="333"/>
      <c r="D24" s="333"/>
      <c r="E24" s="333"/>
      <c r="F24" s="333"/>
      <c r="G24" s="333"/>
    </row>
    <row r="25" spans="1:7" ht="12.75">
      <c r="A25" s="333"/>
      <c r="B25" s="333"/>
      <c r="C25" s="333"/>
      <c r="D25" s="333"/>
      <c r="E25" s="333"/>
      <c r="F25" s="333"/>
      <c r="G25" s="333"/>
    </row>
    <row r="26" spans="1:7" ht="12.75">
      <c r="A26" s="333"/>
      <c r="B26" s="333"/>
      <c r="C26" s="333"/>
      <c r="D26" s="333"/>
      <c r="E26" s="333"/>
      <c r="F26" s="333"/>
      <c r="G26" s="333"/>
    </row>
    <row r="27" spans="1:7" ht="12.75">
      <c r="A27" s="333"/>
      <c r="B27" s="333"/>
      <c r="C27" s="333"/>
      <c r="D27" s="333"/>
      <c r="E27" s="333"/>
      <c r="F27" s="333"/>
      <c r="G27" s="333"/>
    </row>
    <row r="28" spans="1:7" ht="12.75">
      <c r="A28" s="333"/>
      <c r="B28" s="333"/>
      <c r="C28" s="333"/>
      <c r="D28" s="333"/>
      <c r="E28" s="333"/>
      <c r="F28" s="333"/>
      <c r="G28" s="333"/>
    </row>
    <row r="29" spans="1:7" ht="12.75">
      <c r="A29" s="333"/>
      <c r="B29" s="333"/>
      <c r="C29" s="333"/>
      <c r="D29" s="333"/>
      <c r="E29" s="333"/>
      <c r="F29" s="333"/>
      <c r="G29" s="333"/>
    </row>
    <row r="30" spans="1:7" ht="12.75">
      <c r="A30" s="333"/>
      <c r="B30" s="333"/>
      <c r="C30" s="333"/>
      <c r="D30" s="333"/>
      <c r="E30" s="333"/>
      <c r="F30" s="333"/>
      <c r="G30" s="333"/>
    </row>
    <row r="31" spans="1:7" ht="12.75">
      <c r="A31" s="333"/>
      <c r="B31" s="333"/>
      <c r="C31" s="333"/>
      <c r="D31" s="333"/>
      <c r="E31" s="333"/>
      <c r="F31" s="333"/>
      <c r="G31" s="333"/>
    </row>
    <row r="32" spans="1:7" ht="12.75">
      <c r="A32" s="333"/>
      <c r="B32" s="333"/>
      <c r="C32" s="333"/>
      <c r="D32" s="333"/>
      <c r="E32" s="333"/>
      <c r="F32" s="333"/>
      <c r="G32" s="333"/>
    </row>
    <row r="33" spans="1:7" ht="12.75">
      <c r="A33" s="333"/>
      <c r="B33" s="333"/>
      <c r="C33" s="333"/>
      <c r="D33" s="333"/>
      <c r="E33" s="333"/>
      <c r="F33" s="333"/>
      <c r="G33" s="333"/>
    </row>
    <row r="34" spans="1:7" ht="12.75">
      <c r="A34" s="333"/>
      <c r="B34" s="333"/>
      <c r="C34" s="333"/>
      <c r="D34" s="333"/>
      <c r="E34" s="333"/>
      <c r="F34" s="333"/>
      <c r="G34" s="333"/>
    </row>
    <row r="35" spans="1:7" ht="12.75">
      <c r="A35" s="333"/>
      <c r="B35" s="333"/>
      <c r="C35" s="333"/>
      <c r="D35" s="333"/>
      <c r="E35" s="333"/>
      <c r="F35" s="333"/>
      <c r="G35" s="333"/>
    </row>
    <row r="36" spans="1:7" ht="12.75">
      <c r="A36" s="333"/>
      <c r="B36" s="333"/>
      <c r="C36" s="333"/>
      <c r="D36" s="333"/>
      <c r="E36" s="333"/>
      <c r="F36" s="333"/>
      <c r="G36" s="333"/>
    </row>
    <row r="37" spans="1:7" ht="12.75">
      <c r="A37" s="333"/>
      <c r="B37" s="333"/>
      <c r="C37" s="333"/>
      <c r="D37" s="333"/>
      <c r="E37" s="333"/>
      <c r="F37" s="333"/>
      <c r="G37" s="333"/>
    </row>
    <row r="38" spans="1:7" ht="12.75">
      <c r="A38" s="333"/>
      <c r="B38" s="333"/>
      <c r="C38" s="333"/>
      <c r="D38" s="333"/>
      <c r="E38" s="333"/>
      <c r="F38" s="333"/>
      <c r="G38" s="333"/>
    </row>
    <row r="39" spans="1:7" ht="12.75">
      <c r="A39" s="333"/>
      <c r="B39" s="333"/>
      <c r="C39" s="333"/>
      <c r="D39" s="333"/>
      <c r="E39" s="333"/>
      <c r="F39" s="333"/>
      <c r="G39" s="333"/>
    </row>
    <row r="40" spans="1:7" ht="12.75">
      <c r="A40" s="333"/>
      <c r="B40" s="333"/>
      <c r="C40" s="333"/>
      <c r="D40" s="333"/>
      <c r="E40" s="333"/>
      <c r="F40" s="333"/>
      <c r="G40" s="333"/>
    </row>
    <row r="41" spans="1:7" ht="12.75">
      <c r="A41" s="333"/>
      <c r="B41" s="333"/>
      <c r="C41" s="333"/>
      <c r="D41" s="333"/>
      <c r="E41" s="333"/>
      <c r="F41" s="333"/>
      <c r="G41" s="333"/>
    </row>
    <row r="42" spans="1:7" ht="12.75">
      <c r="A42" s="333"/>
      <c r="B42" s="333"/>
      <c r="C42" s="333"/>
      <c r="D42" s="333"/>
      <c r="E42" s="333"/>
      <c r="F42" s="333"/>
      <c r="G42" s="333"/>
    </row>
    <row r="43" spans="1:7" ht="12.75">
      <c r="A43" s="333"/>
      <c r="B43" s="333"/>
      <c r="C43" s="333"/>
      <c r="D43" s="333"/>
      <c r="E43" s="333"/>
      <c r="F43" s="333"/>
      <c r="G43" s="333"/>
    </row>
    <row r="44" spans="1:7" ht="12.75">
      <c r="A44" s="333"/>
      <c r="B44" s="333"/>
      <c r="C44" s="333"/>
      <c r="D44" s="333"/>
      <c r="E44" s="333"/>
      <c r="F44" s="333"/>
      <c r="G44" s="333"/>
    </row>
    <row r="45" spans="1:7" ht="12.75">
      <c r="A45" s="333"/>
      <c r="B45" s="333"/>
      <c r="C45" s="333"/>
      <c r="D45" s="333"/>
      <c r="E45" s="333"/>
      <c r="F45" s="333"/>
      <c r="G45" s="333"/>
    </row>
    <row r="46" spans="1:7" ht="12.75">
      <c r="A46" s="333"/>
      <c r="B46" s="333"/>
      <c r="C46" s="333"/>
      <c r="D46" s="333"/>
      <c r="E46" s="333"/>
      <c r="F46" s="333"/>
      <c r="G46" s="333"/>
    </row>
    <row r="47" spans="1:7" ht="12.75">
      <c r="A47" s="333"/>
      <c r="B47" s="333"/>
      <c r="C47" s="333"/>
      <c r="D47" s="333"/>
      <c r="E47" s="333"/>
      <c r="F47" s="333"/>
      <c r="G47" s="333"/>
    </row>
    <row r="48" spans="1:7" ht="12.75">
      <c r="A48" s="333"/>
      <c r="B48" s="333"/>
      <c r="C48" s="333"/>
      <c r="D48" s="333"/>
      <c r="E48" s="333"/>
      <c r="F48" s="333"/>
      <c r="G48" s="333"/>
    </row>
    <row r="49" spans="1:7" ht="12.75">
      <c r="A49" s="333"/>
      <c r="B49" s="333"/>
      <c r="C49" s="333"/>
      <c r="D49" s="333"/>
      <c r="E49" s="333"/>
      <c r="F49" s="333"/>
      <c r="G49" s="333"/>
    </row>
    <row r="50" spans="1:7" ht="12.75">
      <c r="A50" s="333"/>
      <c r="B50" s="333"/>
      <c r="C50" s="333"/>
      <c r="D50" s="333"/>
      <c r="E50" s="333"/>
      <c r="F50" s="333"/>
      <c r="G50" s="333"/>
    </row>
    <row r="51" spans="1:7" ht="12.75">
      <c r="A51" s="333"/>
      <c r="B51" s="333"/>
      <c r="C51" s="333"/>
      <c r="D51" s="333"/>
      <c r="E51" s="333"/>
      <c r="F51" s="333"/>
      <c r="G51" s="333"/>
    </row>
    <row r="52" spans="1:7" ht="12.75">
      <c r="A52" s="333"/>
      <c r="B52" s="333"/>
      <c r="C52" s="333"/>
      <c r="D52" s="333"/>
      <c r="E52" s="333"/>
      <c r="F52" s="333"/>
      <c r="G52" s="333"/>
    </row>
    <row r="53" spans="1:7" ht="12.75">
      <c r="A53" s="333"/>
      <c r="B53" s="333"/>
      <c r="C53" s="333"/>
      <c r="D53" s="333"/>
      <c r="E53" s="333"/>
      <c r="F53" s="333"/>
      <c r="G53" s="333"/>
    </row>
    <row r="54" spans="1:7" ht="12.75">
      <c r="A54" s="333"/>
      <c r="B54" s="333"/>
      <c r="C54" s="333"/>
      <c r="D54" s="333"/>
      <c r="E54" s="333"/>
      <c r="F54" s="333"/>
      <c r="G54" s="333"/>
    </row>
    <row r="55" spans="1:7" ht="12.75">
      <c r="A55" s="333"/>
      <c r="B55" s="333"/>
      <c r="C55" s="333"/>
      <c r="D55" s="333"/>
      <c r="E55" s="333"/>
      <c r="F55" s="333"/>
      <c r="G55" s="333"/>
    </row>
    <row r="56" spans="1:7" ht="12.75">
      <c r="A56" s="333"/>
      <c r="B56" s="333"/>
      <c r="C56" s="333"/>
      <c r="D56" s="333"/>
      <c r="E56" s="333"/>
      <c r="F56" s="333"/>
      <c r="G56" s="333"/>
    </row>
    <row r="57" spans="1:7" ht="12.75">
      <c r="A57" s="333"/>
      <c r="B57" s="333"/>
      <c r="C57" s="333"/>
      <c r="D57" s="333"/>
      <c r="E57" s="333"/>
      <c r="F57" s="333"/>
      <c r="G57" s="333"/>
    </row>
    <row r="58" spans="1:7" ht="12.75">
      <c r="A58" s="333"/>
      <c r="B58" s="333"/>
      <c r="C58" s="333"/>
      <c r="D58" s="333"/>
      <c r="E58" s="333"/>
      <c r="F58" s="333"/>
      <c r="G58" s="333"/>
    </row>
    <row r="59" spans="1:7" ht="12.75">
      <c r="A59" s="333"/>
      <c r="B59" s="333"/>
      <c r="C59" s="333"/>
      <c r="D59" s="333"/>
      <c r="E59" s="333"/>
      <c r="F59" s="333"/>
      <c r="G59" s="333"/>
    </row>
    <row r="60" spans="1:7" ht="12.75">
      <c r="A60" s="333"/>
      <c r="B60" s="333"/>
      <c r="C60" s="333"/>
      <c r="D60" s="333"/>
      <c r="E60" s="333"/>
      <c r="F60" s="333"/>
      <c r="G60" s="333"/>
    </row>
    <row r="61" spans="1:7" ht="12.75">
      <c r="A61" s="333"/>
      <c r="B61" s="333"/>
      <c r="C61" s="333"/>
      <c r="D61" s="333"/>
      <c r="E61" s="333"/>
      <c r="F61" s="333"/>
      <c r="G61" s="333"/>
    </row>
    <row r="62" spans="1:7" ht="12.75">
      <c r="A62" s="333"/>
      <c r="B62" s="333"/>
      <c r="C62" s="333"/>
      <c r="D62" s="333"/>
      <c r="E62" s="333"/>
      <c r="F62" s="333"/>
      <c r="G62" s="333"/>
    </row>
    <row r="63" spans="1:7" ht="12.75">
      <c r="A63" s="333"/>
      <c r="B63" s="333"/>
      <c r="C63" s="333"/>
      <c r="D63" s="333"/>
      <c r="E63" s="333"/>
      <c r="F63" s="333"/>
      <c r="G63" s="333"/>
    </row>
    <row r="64" spans="1:7" ht="12.75">
      <c r="A64" s="333"/>
      <c r="B64" s="333"/>
      <c r="C64" s="333"/>
      <c r="D64" s="333"/>
      <c r="E64" s="333"/>
      <c r="F64" s="333"/>
      <c r="G64" s="333"/>
    </row>
    <row r="65" spans="1:7" ht="12.75">
      <c r="A65" s="333"/>
      <c r="B65" s="333"/>
      <c r="C65" s="333"/>
      <c r="D65" s="333"/>
      <c r="E65" s="333"/>
      <c r="F65" s="333"/>
      <c r="G65" s="333"/>
    </row>
    <row r="66" spans="1:7" ht="12.75">
      <c r="A66" s="333"/>
      <c r="B66" s="333"/>
      <c r="C66" s="333"/>
      <c r="D66" s="333"/>
      <c r="E66" s="333"/>
      <c r="F66" s="333"/>
      <c r="G66" s="333"/>
    </row>
    <row r="67" spans="1:7" ht="12.75">
      <c r="A67" s="333"/>
      <c r="B67" s="333"/>
      <c r="C67" s="333"/>
      <c r="D67" s="333"/>
      <c r="E67" s="333"/>
      <c r="F67" s="333"/>
      <c r="G67" s="333"/>
    </row>
    <row r="68" spans="1:7" ht="12.75">
      <c r="A68" s="333"/>
      <c r="B68" s="333"/>
      <c r="C68" s="333"/>
      <c r="D68" s="333"/>
      <c r="E68" s="333"/>
      <c r="F68" s="333"/>
      <c r="G68" s="333"/>
    </row>
    <row r="69" spans="1:7" ht="12.75">
      <c r="A69" s="333"/>
      <c r="B69" s="333"/>
      <c r="C69" s="333"/>
      <c r="D69" s="333"/>
      <c r="E69" s="333"/>
      <c r="F69" s="333"/>
      <c r="G69" s="333"/>
    </row>
    <row r="70" spans="1:7" ht="12.75">
      <c r="A70" s="333"/>
      <c r="B70" s="333"/>
      <c r="C70" s="333"/>
      <c r="D70" s="333"/>
      <c r="E70" s="333"/>
      <c r="F70" s="333"/>
      <c r="G70" s="333"/>
    </row>
    <row r="71" spans="1:7" ht="12.75">
      <c r="A71" s="333"/>
      <c r="B71" s="333"/>
      <c r="C71" s="333"/>
      <c r="D71" s="333"/>
      <c r="E71" s="333"/>
      <c r="F71" s="333"/>
      <c r="G71" s="333"/>
    </row>
    <row r="72" spans="1:7" ht="12.75">
      <c r="A72" s="333"/>
      <c r="B72" s="333"/>
      <c r="C72" s="333"/>
      <c r="D72" s="333"/>
      <c r="E72" s="333"/>
      <c r="F72" s="333"/>
      <c r="G72" s="333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landscape" paperSize="9" scale="97" r:id="rId1"/>
  <headerFooter>
    <oddHeader>&amp;C&amp;10 13. melléklet az 7/2017. (V.31.)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50"/>
  <sheetViews>
    <sheetView view="pageLayout" workbookViewId="0" topLeftCell="A1">
      <selection activeCell="A2" sqref="A2:D2"/>
    </sheetView>
  </sheetViews>
  <sheetFormatPr defaultColWidth="9.140625" defaultRowHeight="15"/>
  <cols>
    <col min="1" max="1" width="73.140625" style="330" customWidth="1"/>
    <col min="2" max="2" width="14.28125" style="330" customWidth="1"/>
    <col min="3" max="3" width="17.28125" style="330" customWidth="1"/>
    <col min="4" max="4" width="14.28125" style="330" customWidth="1"/>
    <col min="5" max="16384" width="9.140625" style="330" customWidth="1"/>
  </cols>
  <sheetData>
    <row r="1" spans="1:6" ht="27" customHeight="1">
      <c r="A1" s="398" t="s">
        <v>984</v>
      </c>
      <c r="B1" s="405"/>
      <c r="C1" s="405"/>
      <c r="D1" s="405"/>
      <c r="E1" s="350"/>
      <c r="F1" s="351"/>
    </row>
    <row r="2" spans="1:6" ht="25.5" customHeight="1">
      <c r="A2" s="400" t="s">
        <v>1206</v>
      </c>
      <c r="B2" s="406"/>
      <c r="C2" s="406"/>
      <c r="D2" s="406"/>
      <c r="E2" s="349"/>
      <c r="F2" s="351"/>
    </row>
    <row r="4" spans="1:6" ht="12.75">
      <c r="A4" s="333" t="s">
        <v>995</v>
      </c>
      <c r="B4" s="333"/>
      <c r="C4" s="333"/>
      <c r="D4" s="333"/>
      <c r="E4" s="333"/>
      <c r="F4" s="333"/>
    </row>
    <row r="5" spans="1:6" ht="25.5">
      <c r="A5" s="331" t="s">
        <v>833</v>
      </c>
      <c r="B5" s="348" t="s">
        <v>1174</v>
      </c>
      <c r="C5" s="348" t="s">
        <v>996</v>
      </c>
      <c r="D5" s="348" t="s">
        <v>1175</v>
      </c>
      <c r="E5" s="333"/>
      <c r="F5" s="333"/>
    </row>
    <row r="6" spans="1:6" ht="12.75">
      <c r="A6" s="337" t="s">
        <v>1012</v>
      </c>
      <c r="B6" s="336"/>
      <c r="C6" s="336"/>
      <c r="D6" s="336"/>
      <c r="E6" s="333"/>
      <c r="F6" s="333"/>
    </row>
    <row r="7" spans="1:6" ht="12.75">
      <c r="A7" s="334" t="s">
        <v>1013</v>
      </c>
      <c r="B7" s="335"/>
      <c r="C7" s="335"/>
      <c r="D7" s="335"/>
      <c r="E7" s="333"/>
      <c r="F7" s="333"/>
    </row>
    <row r="8" spans="1:6" ht="12.75">
      <c r="A8" s="334" t="s">
        <v>1014</v>
      </c>
      <c r="B8" s="335"/>
      <c r="C8" s="335"/>
      <c r="D8" s="335"/>
      <c r="E8" s="333"/>
      <c r="F8" s="333"/>
    </row>
    <row r="9" spans="1:6" ht="12.75">
      <c r="A9" s="334" t="s">
        <v>1015</v>
      </c>
      <c r="B9" s="335"/>
      <c r="C9" s="335"/>
      <c r="D9" s="335"/>
      <c r="E9" s="333"/>
      <c r="F9" s="333"/>
    </row>
    <row r="10" spans="1:6" ht="12.75">
      <c r="A10" s="337" t="s">
        <v>1016</v>
      </c>
      <c r="B10" s="338">
        <f>SUM(B7:B9)</f>
        <v>0</v>
      </c>
      <c r="C10" s="338">
        <f>SUM(C7:C9)</f>
        <v>0</v>
      </c>
      <c r="D10" s="338">
        <f>SUM(D7:D9)</f>
        <v>0</v>
      </c>
      <c r="E10" s="333"/>
      <c r="F10" s="333"/>
    </row>
    <row r="11" spans="1:6" ht="12.75">
      <c r="A11" s="334" t="s">
        <v>1017</v>
      </c>
      <c r="B11" s="335">
        <v>197358608</v>
      </c>
      <c r="C11" s="335"/>
      <c r="D11" s="335">
        <v>438381108</v>
      </c>
      <c r="E11" s="333"/>
      <c r="F11" s="333"/>
    </row>
    <row r="12" spans="1:6" ht="12.75">
      <c r="A12" s="334" t="s">
        <v>1018</v>
      </c>
      <c r="B12" s="335">
        <v>8182720</v>
      </c>
      <c r="C12" s="335"/>
      <c r="D12" s="335">
        <v>11283763</v>
      </c>
      <c r="E12" s="333"/>
      <c r="F12" s="333"/>
    </row>
    <row r="13" spans="1:6" ht="12.75">
      <c r="A13" s="334" t="s">
        <v>1019</v>
      </c>
      <c r="B13" s="335">
        <v>0</v>
      </c>
      <c r="C13" s="335"/>
      <c r="D13" s="335">
        <v>0</v>
      </c>
      <c r="E13" s="333"/>
      <c r="F13" s="333"/>
    </row>
    <row r="14" spans="1:6" ht="12.75">
      <c r="A14" s="334" t="s">
        <v>1020</v>
      </c>
      <c r="B14" s="335">
        <v>5949299</v>
      </c>
      <c r="C14" s="335"/>
      <c r="D14" s="335">
        <v>7004299</v>
      </c>
      <c r="E14" s="333"/>
      <c r="F14" s="333"/>
    </row>
    <row r="15" spans="1:6" ht="12.75">
      <c r="A15" s="334" t="s">
        <v>1021</v>
      </c>
      <c r="B15" s="335">
        <v>0</v>
      </c>
      <c r="C15" s="335"/>
      <c r="D15" s="335">
        <v>0</v>
      </c>
      <c r="E15" s="333"/>
      <c r="F15" s="333"/>
    </row>
    <row r="16" spans="1:6" ht="12.75">
      <c r="A16" s="337" t="s">
        <v>1022</v>
      </c>
      <c r="B16" s="338">
        <f>SUM(B11:B15)</f>
        <v>211490627</v>
      </c>
      <c r="C16" s="338">
        <f>SUM(C11:C15)</f>
        <v>0</v>
      </c>
      <c r="D16" s="338">
        <f>SUM(D11:D15)</f>
        <v>456669170</v>
      </c>
      <c r="E16" s="333"/>
      <c r="F16" s="333"/>
    </row>
    <row r="17" spans="1:6" ht="12.75">
      <c r="A17" s="334" t="s">
        <v>1023</v>
      </c>
      <c r="B17" s="335">
        <v>1760540</v>
      </c>
      <c r="C17" s="335"/>
      <c r="D17" s="335">
        <v>1760540</v>
      </c>
      <c r="E17" s="333"/>
      <c r="F17" s="333"/>
    </row>
    <row r="18" spans="1:6" ht="12.75">
      <c r="A18" s="334" t="s">
        <v>1207</v>
      </c>
      <c r="B18" s="335">
        <v>1760540</v>
      </c>
      <c r="C18" s="335"/>
      <c r="D18" s="335">
        <v>1760540</v>
      </c>
      <c r="E18" s="333"/>
      <c r="F18" s="333"/>
    </row>
    <row r="19" spans="1:6" ht="12.75">
      <c r="A19" s="334" t="s">
        <v>1024</v>
      </c>
      <c r="B19" s="335">
        <v>0</v>
      </c>
      <c r="C19" s="335"/>
      <c r="D19" s="335">
        <v>0</v>
      </c>
      <c r="E19" s="333"/>
      <c r="F19" s="333"/>
    </row>
    <row r="20" spans="1:6" ht="12.75">
      <c r="A20" s="334" t="s">
        <v>1025</v>
      </c>
      <c r="B20" s="335">
        <v>0</v>
      </c>
      <c r="C20" s="335"/>
      <c r="D20" s="335">
        <v>0</v>
      </c>
      <c r="E20" s="333"/>
      <c r="F20" s="333"/>
    </row>
    <row r="21" spans="1:6" ht="12.75">
      <c r="A21" s="337" t="s">
        <v>1026</v>
      </c>
      <c r="B21" s="338">
        <f>B20+B19+B17</f>
        <v>1760540</v>
      </c>
      <c r="C21" s="338">
        <f>C20+C19+C17</f>
        <v>0</v>
      </c>
      <c r="D21" s="338">
        <f>D20+D19+D17</f>
        <v>1760540</v>
      </c>
      <c r="E21" s="333"/>
      <c r="F21" s="333"/>
    </row>
    <row r="22" spans="1:6" ht="12.75">
      <c r="A22" s="334" t="s">
        <v>1027</v>
      </c>
      <c r="B22" s="335">
        <v>0</v>
      </c>
      <c r="C22" s="335"/>
      <c r="D22" s="335">
        <v>0</v>
      </c>
      <c r="E22" s="333"/>
      <c r="F22" s="333"/>
    </row>
    <row r="23" spans="1:6" ht="12.75">
      <c r="A23" s="334" t="s">
        <v>1028</v>
      </c>
      <c r="B23" s="335">
        <v>0</v>
      </c>
      <c r="C23" s="335"/>
      <c r="D23" s="335">
        <v>0</v>
      </c>
      <c r="E23" s="333"/>
      <c r="F23" s="333"/>
    </row>
    <row r="24" spans="1:6" ht="12.75">
      <c r="A24" s="337" t="s">
        <v>1029</v>
      </c>
      <c r="B24" s="338">
        <f>SUM(B22:B23)</f>
        <v>0</v>
      </c>
      <c r="C24" s="338">
        <f>SUM(C22:C23)</f>
        <v>0</v>
      </c>
      <c r="D24" s="338">
        <f>SUM(D22:D23)</f>
        <v>0</v>
      </c>
      <c r="E24" s="333"/>
      <c r="F24" s="333"/>
    </row>
    <row r="25" spans="1:6" ht="12.75">
      <c r="A25" s="337" t="s">
        <v>1030</v>
      </c>
      <c r="B25" s="338">
        <f>B16+B21</f>
        <v>213251167</v>
      </c>
      <c r="C25" s="338">
        <f>C16+C21</f>
        <v>0</v>
      </c>
      <c r="D25" s="338">
        <f>D16+D21</f>
        <v>458429710</v>
      </c>
      <c r="E25" s="333"/>
      <c r="F25" s="333"/>
    </row>
    <row r="26" spans="1:6" ht="12.75">
      <c r="A26" s="334" t="s">
        <v>1031</v>
      </c>
      <c r="B26" s="335">
        <v>0</v>
      </c>
      <c r="C26" s="335"/>
      <c r="D26" s="335">
        <v>0</v>
      </c>
      <c r="E26" s="333"/>
      <c r="F26" s="333"/>
    </row>
    <row r="27" spans="1:6" ht="12.75">
      <c r="A27" s="334" t="s">
        <v>1032</v>
      </c>
      <c r="B27" s="335">
        <v>0</v>
      </c>
      <c r="C27" s="335"/>
      <c r="D27" s="335">
        <v>0</v>
      </c>
      <c r="E27" s="333"/>
      <c r="F27" s="333"/>
    </row>
    <row r="28" spans="1:6" ht="12.75">
      <c r="A28" s="334" t="s">
        <v>1033</v>
      </c>
      <c r="B28" s="335">
        <v>0</v>
      </c>
      <c r="C28" s="335"/>
      <c r="D28" s="335">
        <v>0</v>
      </c>
      <c r="E28" s="333"/>
      <c r="F28" s="333"/>
    </row>
    <row r="29" spans="1:6" ht="12.75">
      <c r="A29" s="334" t="s">
        <v>1034</v>
      </c>
      <c r="B29" s="335">
        <v>0</v>
      </c>
      <c r="C29" s="335"/>
      <c r="D29" s="335">
        <v>0</v>
      </c>
      <c r="E29" s="333"/>
      <c r="F29" s="333"/>
    </row>
    <row r="30" spans="1:6" ht="12.75">
      <c r="A30" s="334" t="s">
        <v>1035</v>
      </c>
      <c r="B30" s="335">
        <v>0</v>
      </c>
      <c r="C30" s="335"/>
      <c r="D30" s="335">
        <v>0</v>
      </c>
      <c r="E30" s="333"/>
      <c r="F30" s="333"/>
    </row>
    <row r="31" spans="1:6" ht="12.75">
      <c r="A31" s="337" t="s">
        <v>1036</v>
      </c>
      <c r="B31" s="338">
        <v>0</v>
      </c>
      <c r="C31" s="338"/>
      <c r="D31" s="338">
        <v>0</v>
      </c>
      <c r="E31" s="333"/>
      <c r="F31" s="333"/>
    </row>
    <row r="32" spans="1:6" ht="12.75">
      <c r="A32" s="334" t="s">
        <v>1037</v>
      </c>
      <c r="B32" s="335">
        <v>0</v>
      </c>
      <c r="C32" s="335"/>
      <c r="D32" s="335">
        <v>0</v>
      </c>
      <c r="E32" s="333"/>
      <c r="F32" s="333"/>
    </row>
    <row r="33" spans="1:6" ht="12.75">
      <c r="A33" s="334" t="s">
        <v>1038</v>
      </c>
      <c r="B33" s="335">
        <v>3260941</v>
      </c>
      <c r="C33" s="335"/>
      <c r="D33" s="335">
        <v>3893253</v>
      </c>
      <c r="E33" s="333"/>
      <c r="F33" s="333"/>
    </row>
    <row r="34" spans="1:6" ht="12.75">
      <c r="A34" s="334" t="s">
        <v>1039</v>
      </c>
      <c r="B34" s="335">
        <v>0</v>
      </c>
      <c r="C34" s="335"/>
      <c r="D34" s="335">
        <v>0</v>
      </c>
      <c r="E34" s="333"/>
      <c r="F34" s="333"/>
    </row>
    <row r="35" spans="1:6" ht="12.75">
      <c r="A35" s="334" t="s">
        <v>1040</v>
      </c>
      <c r="B35" s="335">
        <v>0</v>
      </c>
      <c r="C35" s="335"/>
      <c r="D35" s="335">
        <v>0</v>
      </c>
      <c r="E35" s="333"/>
      <c r="F35" s="333"/>
    </row>
    <row r="36" spans="1:6" ht="12.75">
      <c r="A36" s="334" t="s">
        <v>1041</v>
      </c>
      <c r="B36" s="335">
        <v>0</v>
      </c>
      <c r="C36" s="335"/>
      <c r="D36" s="335">
        <v>0</v>
      </c>
      <c r="E36" s="333"/>
      <c r="F36" s="333"/>
    </row>
    <row r="37" spans="1:6" ht="12.75">
      <c r="A37" s="334" t="s">
        <v>1042</v>
      </c>
      <c r="B37" s="335">
        <v>0</v>
      </c>
      <c r="C37" s="335"/>
      <c r="D37" s="335">
        <v>0</v>
      </c>
      <c r="E37" s="333"/>
      <c r="F37" s="333"/>
    </row>
    <row r="38" spans="1:6" ht="12.75">
      <c r="A38" s="334" t="s">
        <v>1043</v>
      </c>
      <c r="B38" s="335">
        <v>3260941</v>
      </c>
      <c r="C38" s="335"/>
      <c r="D38" s="335">
        <v>3893253</v>
      </c>
      <c r="E38" s="333"/>
      <c r="F38" s="333"/>
    </row>
    <row r="39" spans="1:6" ht="12.75">
      <c r="A39" s="337" t="s">
        <v>1044</v>
      </c>
      <c r="B39" s="338">
        <f>B32+B33</f>
        <v>3260941</v>
      </c>
      <c r="C39" s="338">
        <f>C32+C33</f>
        <v>0</v>
      </c>
      <c r="D39" s="338">
        <f>D32+D33</f>
        <v>3893253</v>
      </c>
      <c r="E39" s="333"/>
      <c r="F39" s="333"/>
    </row>
    <row r="40" spans="1:6" ht="12.75">
      <c r="A40" s="337" t="s">
        <v>1045</v>
      </c>
      <c r="B40" s="338">
        <f>B31+B39</f>
        <v>3260941</v>
      </c>
      <c r="C40" s="338">
        <f>C31+C39</f>
        <v>0</v>
      </c>
      <c r="D40" s="338">
        <f>D31+D39</f>
        <v>3893253</v>
      </c>
      <c r="E40" s="333"/>
      <c r="F40" s="333"/>
    </row>
    <row r="41" spans="1:6" ht="12.75">
      <c r="A41" s="334" t="s">
        <v>1046</v>
      </c>
      <c r="B41" s="335">
        <v>0</v>
      </c>
      <c r="C41" s="335"/>
      <c r="D41" s="335">
        <v>0</v>
      </c>
      <c r="E41" s="333"/>
      <c r="F41" s="333"/>
    </row>
    <row r="42" spans="1:6" ht="12.75">
      <c r="A42" s="334" t="s">
        <v>1047</v>
      </c>
      <c r="B42" s="335">
        <v>60440</v>
      </c>
      <c r="C42" s="335"/>
      <c r="D42" s="335">
        <v>107570</v>
      </c>
      <c r="E42" s="333"/>
      <c r="F42" s="333"/>
    </row>
    <row r="43" spans="1:6" ht="12.75">
      <c r="A43" s="334" t="s">
        <v>1048</v>
      </c>
      <c r="B43" s="335">
        <v>1285670</v>
      </c>
      <c r="C43" s="335"/>
      <c r="D43" s="335">
        <v>18772051</v>
      </c>
      <c r="E43" s="333"/>
      <c r="F43" s="333"/>
    </row>
    <row r="44" spans="1:6" ht="12.75">
      <c r="A44" s="334" t="s">
        <v>1049</v>
      </c>
      <c r="B44" s="335">
        <v>0</v>
      </c>
      <c r="C44" s="335"/>
      <c r="D44" s="335">
        <v>0</v>
      </c>
      <c r="E44" s="333"/>
      <c r="F44" s="333"/>
    </row>
    <row r="45" spans="1:6" ht="12.75">
      <c r="A45" s="334" t="s">
        <v>1050</v>
      </c>
      <c r="B45" s="335">
        <v>0</v>
      </c>
      <c r="C45" s="335"/>
      <c r="D45" s="335">
        <v>0</v>
      </c>
      <c r="E45" s="333"/>
      <c r="F45" s="333"/>
    </row>
    <row r="46" spans="1:6" ht="12.75">
      <c r="A46" s="337" t="s">
        <v>1051</v>
      </c>
      <c r="B46" s="338">
        <f>SUM(B41:B45)</f>
        <v>1346110</v>
      </c>
      <c r="C46" s="338">
        <f>SUM(C41:C45)</f>
        <v>0</v>
      </c>
      <c r="D46" s="338">
        <f>SUM(D41:D45)</f>
        <v>18879621</v>
      </c>
      <c r="E46" s="333"/>
      <c r="F46" s="333"/>
    </row>
    <row r="47" spans="1:6" ht="25.5">
      <c r="A47" s="334" t="s">
        <v>1052</v>
      </c>
      <c r="B47" s="335">
        <v>0</v>
      </c>
      <c r="C47" s="335"/>
      <c r="D47" s="335">
        <v>0</v>
      </c>
      <c r="E47" s="333"/>
      <c r="F47" s="333"/>
    </row>
    <row r="48" spans="1:6" ht="25.5">
      <c r="A48" s="334" t="s">
        <v>1053</v>
      </c>
      <c r="B48" s="335">
        <v>0</v>
      </c>
      <c r="C48" s="335"/>
      <c r="D48" s="335">
        <v>0</v>
      </c>
      <c r="E48" s="333"/>
      <c r="F48" s="333"/>
    </row>
    <row r="49" spans="1:6" ht="12.75">
      <c r="A49" s="334" t="s">
        <v>1054</v>
      </c>
      <c r="B49" s="335">
        <v>620043</v>
      </c>
      <c r="C49" s="335"/>
      <c r="D49" s="335">
        <v>300883</v>
      </c>
      <c r="E49" s="333"/>
      <c r="F49" s="333"/>
    </row>
    <row r="50" spans="1:6" ht="12.75">
      <c r="A50" s="334" t="s">
        <v>1208</v>
      </c>
      <c r="B50" s="335">
        <v>93720</v>
      </c>
      <c r="C50" s="335"/>
      <c r="D50" s="335">
        <v>39375</v>
      </c>
      <c r="E50" s="333"/>
      <c r="F50" s="333"/>
    </row>
    <row r="51" spans="1:6" ht="25.5">
      <c r="A51" s="334" t="s">
        <v>1209</v>
      </c>
      <c r="B51" s="335">
        <v>480736</v>
      </c>
      <c r="C51" s="335"/>
      <c r="D51" s="335">
        <v>167956</v>
      </c>
      <c r="E51" s="333"/>
      <c r="F51" s="333"/>
    </row>
    <row r="52" spans="1:6" ht="12.75">
      <c r="A52" s="334" t="s">
        <v>1210</v>
      </c>
      <c r="B52" s="335">
        <v>45587</v>
      </c>
      <c r="C52" s="335"/>
      <c r="D52" s="335">
        <v>93552</v>
      </c>
      <c r="E52" s="333"/>
      <c r="F52" s="333"/>
    </row>
    <row r="53" spans="1:6" ht="12.75">
      <c r="A53" s="334" t="s">
        <v>1055</v>
      </c>
      <c r="B53" s="335">
        <v>40000</v>
      </c>
      <c r="C53" s="335"/>
      <c r="D53" s="335">
        <v>2805972</v>
      </c>
      <c r="E53" s="333"/>
      <c r="F53" s="333"/>
    </row>
    <row r="54" spans="1:6" ht="25.5">
      <c r="A54" s="334" t="s">
        <v>1222</v>
      </c>
      <c r="B54" s="335"/>
      <c r="C54" s="335"/>
      <c r="D54" s="335">
        <v>2193905</v>
      </c>
      <c r="E54" s="333"/>
      <c r="F54" s="333"/>
    </row>
    <row r="55" spans="1:6" ht="12.75">
      <c r="A55" s="334" t="s">
        <v>1211</v>
      </c>
      <c r="B55" s="335">
        <v>40000</v>
      </c>
      <c r="C55" s="335"/>
      <c r="D55" s="335">
        <v>30000</v>
      </c>
      <c r="E55" s="333"/>
      <c r="F55" s="333"/>
    </row>
    <row r="56" spans="1:6" ht="12.75">
      <c r="A56" s="334" t="s">
        <v>1213</v>
      </c>
      <c r="B56" s="335">
        <v>0</v>
      </c>
      <c r="C56" s="335"/>
      <c r="D56" s="335">
        <v>4</v>
      </c>
      <c r="E56" s="333"/>
      <c r="F56" s="333"/>
    </row>
    <row r="57" spans="1:6" ht="25.5">
      <c r="A57" s="334" t="s">
        <v>1212</v>
      </c>
      <c r="B57" s="335">
        <v>0</v>
      </c>
      <c r="C57" s="335"/>
      <c r="D57" s="335">
        <v>582063</v>
      </c>
      <c r="E57" s="333"/>
      <c r="F57" s="333"/>
    </row>
    <row r="58" spans="1:6" ht="12.75">
      <c r="A58" s="334" t="s">
        <v>1056</v>
      </c>
      <c r="B58" s="335">
        <v>0</v>
      </c>
      <c r="C58" s="335"/>
      <c r="D58" s="335">
        <v>0</v>
      </c>
      <c r="E58" s="333"/>
      <c r="F58" s="333"/>
    </row>
    <row r="59" spans="1:6" ht="25.5">
      <c r="A59" s="334" t="s">
        <v>1057</v>
      </c>
      <c r="B59" s="335">
        <v>0</v>
      </c>
      <c r="C59" s="335"/>
      <c r="D59" s="335">
        <v>0</v>
      </c>
      <c r="E59" s="333"/>
      <c r="F59" s="333"/>
    </row>
    <row r="60" spans="1:6" ht="25.5">
      <c r="A60" s="334" t="s">
        <v>1058</v>
      </c>
      <c r="B60" s="335">
        <v>1038250</v>
      </c>
      <c r="C60" s="335"/>
      <c r="D60" s="335"/>
      <c r="E60" s="333"/>
      <c r="F60" s="333"/>
    </row>
    <row r="61" spans="1:6" ht="25.5">
      <c r="A61" s="334" t="s">
        <v>1214</v>
      </c>
      <c r="B61" s="335">
        <v>1038250</v>
      </c>
      <c r="C61" s="335"/>
      <c r="D61" s="335"/>
      <c r="E61" s="333"/>
      <c r="F61" s="333"/>
    </row>
    <row r="62" spans="1:6" ht="12.75">
      <c r="A62" s="334" t="s">
        <v>1059</v>
      </c>
      <c r="B62" s="335">
        <v>0</v>
      </c>
      <c r="C62" s="335"/>
      <c r="D62" s="335">
        <v>0</v>
      </c>
      <c r="E62" s="333"/>
      <c r="F62" s="333"/>
    </row>
    <row r="63" spans="1:6" ht="12.75">
      <c r="A63" s="337" t="s">
        <v>1060</v>
      </c>
      <c r="B63" s="338">
        <f>B47+B48+B49+B53+B58+B59+B60</f>
        <v>1698293</v>
      </c>
      <c r="C63" s="338">
        <f>C47+C48+C49+C53+C58+C59+C60</f>
        <v>0</v>
      </c>
      <c r="D63" s="338">
        <f>D47+D48+D49+D53+D58+D59+D60</f>
        <v>3106855</v>
      </c>
      <c r="E63" s="333"/>
      <c r="F63" s="333"/>
    </row>
    <row r="64" spans="1:6" ht="25.5">
      <c r="A64" s="334" t="s">
        <v>1061</v>
      </c>
      <c r="B64" s="335">
        <v>0</v>
      </c>
      <c r="C64" s="335"/>
      <c r="D64" s="335">
        <v>0</v>
      </c>
      <c r="E64" s="333"/>
      <c r="F64" s="333"/>
    </row>
    <row r="65" spans="1:6" ht="25.5">
      <c r="A65" s="334" t="s">
        <v>1062</v>
      </c>
      <c r="B65" s="335">
        <v>0</v>
      </c>
      <c r="C65" s="335"/>
      <c r="D65" s="335">
        <v>0</v>
      </c>
      <c r="E65" s="333"/>
      <c r="F65" s="333"/>
    </row>
    <row r="66" spans="1:6" ht="12.75">
      <c r="A66" s="334" t="s">
        <v>1063</v>
      </c>
      <c r="B66" s="335">
        <v>0</v>
      </c>
      <c r="C66" s="335"/>
      <c r="D66" s="335">
        <v>0</v>
      </c>
      <c r="E66" s="333"/>
      <c r="F66" s="333"/>
    </row>
    <row r="67" spans="1:6" ht="12.75">
      <c r="A67" s="334" t="s">
        <v>1064</v>
      </c>
      <c r="B67" s="335">
        <v>2940245</v>
      </c>
      <c r="C67" s="335"/>
      <c r="D67" s="335">
        <v>0</v>
      </c>
      <c r="E67" s="333"/>
      <c r="F67" s="333"/>
    </row>
    <row r="68" spans="1:6" ht="25.5">
      <c r="A68" s="334" t="s">
        <v>1215</v>
      </c>
      <c r="B68" s="335">
        <v>2940245</v>
      </c>
      <c r="C68" s="335"/>
      <c r="D68" s="335">
        <v>0</v>
      </c>
      <c r="E68" s="333"/>
      <c r="F68" s="333"/>
    </row>
    <row r="69" spans="1:6" ht="12.75">
      <c r="A69" s="334" t="s">
        <v>1065</v>
      </c>
      <c r="B69" s="335">
        <v>0</v>
      </c>
      <c r="C69" s="335"/>
      <c r="D69" s="335">
        <v>0</v>
      </c>
      <c r="E69" s="333"/>
      <c r="F69" s="333"/>
    </row>
    <row r="70" spans="1:6" ht="25.5">
      <c r="A70" s="334" t="s">
        <v>1066</v>
      </c>
      <c r="B70" s="335">
        <v>0</v>
      </c>
      <c r="C70" s="335"/>
      <c r="D70" s="335">
        <v>0</v>
      </c>
      <c r="E70" s="333"/>
      <c r="F70" s="333"/>
    </row>
    <row r="71" spans="1:6" ht="25.5">
      <c r="A71" s="334" t="s">
        <v>1067</v>
      </c>
      <c r="B71" s="335">
        <v>0</v>
      </c>
      <c r="C71" s="335"/>
      <c r="D71" s="335">
        <v>0</v>
      </c>
      <c r="E71" s="333"/>
      <c r="F71" s="333"/>
    </row>
    <row r="72" spans="1:6" ht="25.5">
      <c r="A72" s="334" t="s">
        <v>1068</v>
      </c>
      <c r="B72" s="335">
        <v>0</v>
      </c>
      <c r="C72" s="335"/>
      <c r="D72" s="335">
        <v>0</v>
      </c>
      <c r="E72" s="333"/>
      <c r="F72" s="333"/>
    </row>
    <row r="73" spans="1:6" ht="12.75">
      <c r="A73" s="337" t="s">
        <v>1069</v>
      </c>
      <c r="B73" s="338">
        <f>B64+B65+B66+B67+B69+B70+B71+B72</f>
        <v>2940245</v>
      </c>
      <c r="C73" s="338">
        <f>C64+C65+C66+C67+C69+C70+C71+C72</f>
        <v>0</v>
      </c>
      <c r="D73" s="338">
        <f>D64+D65+D66+D67+D69+D70+D71+D72</f>
        <v>0</v>
      </c>
      <c r="E73" s="333"/>
      <c r="F73" s="333"/>
    </row>
    <row r="74" spans="1:6" ht="12.75">
      <c r="A74" s="334" t="s">
        <v>1070</v>
      </c>
      <c r="B74" s="335">
        <v>0</v>
      </c>
      <c r="C74" s="335"/>
      <c r="D74" s="335">
        <v>0</v>
      </c>
      <c r="E74" s="333"/>
      <c r="F74" s="333"/>
    </row>
    <row r="75" spans="1:6" ht="12.75">
      <c r="A75" s="334" t="s">
        <v>1071</v>
      </c>
      <c r="B75" s="335">
        <v>0</v>
      </c>
      <c r="C75" s="335"/>
      <c r="D75" s="335">
        <v>0</v>
      </c>
      <c r="E75" s="333"/>
      <c r="F75" s="333"/>
    </row>
    <row r="76" spans="1:6" ht="12.75">
      <c r="A76" s="334" t="s">
        <v>1072</v>
      </c>
      <c r="B76" s="335">
        <v>0</v>
      </c>
      <c r="C76" s="335"/>
      <c r="D76" s="335">
        <v>0</v>
      </c>
      <c r="E76" s="333"/>
      <c r="F76" s="333"/>
    </row>
    <row r="77" spans="1:6" ht="12.75">
      <c r="A77" s="334" t="s">
        <v>1073</v>
      </c>
      <c r="B77" s="335">
        <v>0</v>
      </c>
      <c r="C77" s="335"/>
      <c r="D77" s="335">
        <v>0</v>
      </c>
      <c r="E77" s="333"/>
      <c r="F77" s="333"/>
    </row>
    <row r="78" spans="1:6" ht="12.75">
      <c r="A78" s="334" t="s">
        <v>1074</v>
      </c>
      <c r="B78" s="335">
        <v>0</v>
      </c>
      <c r="C78" s="335"/>
      <c r="D78" s="335">
        <v>0</v>
      </c>
      <c r="E78" s="333"/>
      <c r="F78" s="333"/>
    </row>
    <row r="79" spans="1:6" ht="12.75">
      <c r="A79" s="334" t="s">
        <v>1075</v>
      </c>
      <c r="B79" s="335">
        <v>0</v>
      </c>
      <c r="C79" s="335"/>
      <c r="D79" s="335">
        <v>0</v>
      </c>
      <c r="E79" s="333"/>
      <c r="F79" s="333"/>
    </row>
    <row r="80" spans="1:6" ht="12.75">
      <c r="A80" s="334" t="s">
        <v>1076</v>
      </c>
      <c r="B80" s="335">
        <v>0</v>
      </c>
      <c r="C80" s="335"/>
      <c r="D80" s="335">
        <v>0</v>
      </c>
      <c r="E80" s="333"/>
      <c r="F80" s="333"/>
    </row>
    <row r="81" spans="1:6" ht="12.75">
      <c r="A81" s="334" t="s">
        <v>1077</v>
      </c>
      <c r="B81" s="335">
        <v>0</v>
      </c>
      <c r="C81" s="335"/>
      <c r="D81" s="335">
        <v>0</v>
      </c>
      <c r="E81" s="333"/>
      <c r="F81" s="333"/>
    </row>
    <row r="82" spans="1:6" ht="12.75">
      <c r="A82" s="334" t="s">
        <v>1078</v>
      </c>
      <c r="B82" s="335">
        <v>48416</v>
      </c>
      <c r="C82" s="335"/>
      <c r="D82" s="335">
        <v>48416</v>
      </c>
      <c r="E82" s="333"/>
      <c r="F82" s="333"/>
    </row>
    <row r="83" spans="1:6" ht="25.5">
      <c r="A83" s="334" t="s">
        <v>1079</v>
      </c>
      <c r="B83" s="335">
        <v>0</v>
      </c>
      <c r="C83" s="335"/>
      <c r="D83" s="335">
        <v>0</v>
      </c>
      <c r="E83" s="333"/>
      <c r="F83" s="333"/>
    </row>
    <row r="84" spans="1:6" ht="25.5">
      <c r="A84" s="334" t="s">
        <v>1080</v>
      </c>
      <c r="B84" s="335">
        <v>0</v>
      </c>
      <c r="C84" s="335"/>
      <c r="D84" s="335">
        <v>0</v>
      </c>
      <c r="E84" s="333"/>
      <c r="F84" s="333"/>
    </row>
    <row r="85" spans="1:6" ht="25.5">
      <c r="A85" s="334" t="s">
        <v>1081</v>
      </c>
      <c r="B85" s="335">
        <v>0</v>
      </c>
      <c r="C85" s="335"/>
      <c r="D85" s="335">
        <v>0</v>
      </c>
      <c r="E85" s="333"/>
      <c r="F85" s="333"/>
    </row>
    <row r="86" spans="1:6" ht="12.75">
      <c r="A86" s="337" t="s">
        <v>1082</v>
      </c>
      <c r="B86" s="338">
        <f>SUM(B74:B85)</f>
        <v>48416</v>
      </c>
      <c r="C86" s="338">
        <f>SUM(C74:C85)</f>
        <v>0</v>
      </c>
      <c r="D86" s="338">
        <f>SUM(D74:D85)</f>
        <v>48416</v>
      </c>
      <c r="E86" s="333"/>
      <c r="F86" s="333"/>
    </row>
    <row r="87" spans="1:6" ht="12.75">
      <c r="A87" s="337" t="s">
        <v>1083</v>
      </c>
      <c r="B87" s="338">
        <f>B63+B73+B86</f>
        <v>4686954</v>
      </c>
      <c r="C87" s="338">
        <f>C63+C73+C86</f>
        <v>0</v>
      </c>
      <c r="D87" s="338">
        <f>D63+D73+D86</f>
        <v>3155271</v>
      </c>
      <c r="E87" s="333"/>
      <c r="F87" s="333"/>
    </row>
    <row r="88" spans="1:6" ht="12.75">
      <c r="A88" s="334" t="s">
        <v>1216</v>
      </c>
      <c r="B88" s="335">
        <v>0</v>
      </c>
      <c r="C88" s="335"/>
      <c r="D88" s="335">
        <v>-357386</v>
      </c>
      <c r="E88" s="333"/>
      <c r="F88" s="333"/>
    </row>
    <row r="89" spans="1:6" ht="12.75">
      <c r="A89" s="334" t="s">
        <v>1219</v>
      </c>
      <c r="B89" s="338">
        <f>SUM(B88)</f>
        <v>0</v>
      </c>
      <c r="C89" s="338">
        <f>SUM(C88)</f>
        <v>0</v>
      </c>
      <c r="D89" s="338">
        <f>SUM(D88)</f>
        <v>-357386</v>
      </c>
      <c r="E89" s="333"/>
      <c r="F89" s="333"/>
    </row>
    <row r="90" spans="1:6" ht="12.75">
      <c r="A90" s="334" t="s">
        <v>1217</v>
      </c>
      <c r="B90" s="335">
        <v>835547</v>
      </c>
      <c r="C90" s="335"/>
      <c r="D90" s="335">
        <v>0</v>
      </c>
      <c r="E90" s="333"/>
      <c r="F90" s="333"/>
    </row>
    <row r="91" spans="1:6" ht="25.5">
      <c r="A91" s="334" t="s">
        <v>1218</v>
      </c>
      <c r="B91" s="335">
        <v>11200</v>
      </c>
      <c r="C91" s="335"/>
      <c r="D91" s="335"/>
      <c r="E91" s="333"/>
      <c r="F91" s="333"/>
    </row>
    <row r="92" spans="1:6" ht="12.75">
      <c r="A92" s="337" t="s">
        <v>1220</v>
      </c>
      <c r="B92" s="338">
        <f>SUM(B89:B91)</f>
        <v>846747</v>
      </c>
      <c r="C92" s="338">
        <f>SUM(C89:C91)</f>
        <v>0</v>
      </c>
      <c r="D92" s="338">
        <f>SUM(D89:D91)</f>
        <v>-357386</v>
      </c>
      <c r="E92" s="333"/>
      <c r="F92" s="333"/>
    </row>
    <row r="93" spans="1:6" ht="12.75">
      <c r="A93" s="337" t="s">
        <v>1221</v>
      </c>
      <c r="B93" s="338">
        <f>B92</f>
        <v>846747</v>
      </c>
      <c r="C93" s="338">
        <f>C92</f>
        <v>0</v>
      </c>
      <c r="D93" s="338">
        <f>D92</f>
        <v>-357386</v>
      </c>
      <c r="E93" s="333"/>
      <c r="F93" s="333"/>
    </row>
    <row r="94" spans="1:6" ht="12.75">
      <c r="A94" s="334" t="s">
        <v>1085</v>
      </c>
      <c r="B94" s="335">
        <v>0</v>
      </c>
      <c r="C94" s="335"/>
      <c r="D94" s="335">
        <v>0</v>
      </c>
      <c r="E94" s="333"/>
      <c r="F94" s="333"/>
    </row>
    <row r="95" spans="1:6" ht="12.75">
      <c r="A95" s="334" t="s">
        <v>1086</v>
      </c>
      <c r="B95" s="335"/>
      <c r="C95" s="335"/>
      <c r="D95" s="335"/>
      <c r="E95" s="333"/>
      <c r="F95" s="333"/>
    </row>
    <row r="96" spans="1:6" ht="12.75">
      <c r="A96" s="334" t="s">
        <v>1087</v>
      </c>
      <c r="B96" s="335">
        <v>0</v>
      </c>
      <c r="C96" s="335"/>
      <c r="D96" s="335">
        <v>0</v>
      </c>
      <c r="E96" s="333"/>
      <c r="F96" s="333"/>
    </row>
    <row r="97" spans="1:6" ht="12.75">
      <c r="A97" s="337" t="s">
        <v>1088</v>
      </c>
      <c r="B97" s="338">
        <f>SUM(B94:B96)</f>
        <v>0</v>
      </c>
      <c r="C97" s="338">
        <f>SUM(C94:C96)</f>
        <v>0</v>
      </c>
      <c r="D97" s="338">
        <f>SUM(D94:D96)</f>
        <v>0</v>
      </c>
      <c r="E97" s="333"/>
      <c r="F97" s="333"/>
    </row>
    <row r="98" spans="1:6" ht="12.75">
      <c r="A98" s="339" t="s">
        <v>1089</v>
      </c>
      <c r="B98" s="340">
        <f>B25+B40+B46+B87+B92+B97</f>
        <v>223391919</v>
      </c>
      <c r="C98" s="340">
        <f>C25+C40+C46+C87+C92+C97</f>
        <v>0</v>
      </c>
      <c r="D98" s="340">
        <f>D25+D40+D46+D87+D92+D97</f>
        <v>484000469</v>
      </c>
      <c r="E98" s="333"/>
      <c r="F98" s="333"/>
    </row>
    <row r="99" spans="1:6" ht="12.75">
      <c r="A99" s="337" t="s">
        <v>1090</v>
      </c>
      <c r="B99" s="336"/>
      <c r="C99" s="336"/>
      <c r="D99" s="336"/>
      <c r="E99" s="333"/>
      <c r="F99" s="333"/>
    </row>
    <row r="100" spans="1:6" ht="12.75">
      <c r="A100" s="334" t="s">
        <v>1091</v>
      </c>
      <c r="B100" s="335">
        <v>258845543</v>
      </c>
      <c r="C100" s="335"/>
      <c r="D100" s="335">
        <v>258845543</v>
      </c>
      <c r="E100" s="333"/>
      <c r="F100" s="333"/>
    </row>
    <row r="101" spans="1:6" ht="12.75">
      <c r="A101" s="334" t="s">
        <v>1092</v>
      </c>
      <c r="B101" s="335">
        <v>0</v>
      </c>
      <c r="C101" s="335"/>
      <c r="D101" s="335">
        <v>0</v>
      </c>
      <c r="E101" s="333"/>
      <c r="F101" s="333"/>
    </row>
    <row r="102" spans="1:6" ht="12.75">
      <c r="A102" s="334" t="s">
        <v>1093</v>
      </c>
      <c r="B102" s="335">
        <v>9086815</v>
      </c>
      <c r="C102" s="335"/>
      <c r="D102" s="335">
        <v>9086815</v>
      </c>
      <c r="E102" s="333"/>
      <c r="F102" s="333"/>
    </row>
    <row r="103" spans="1:6" ht="12.75">
      <c r="A103" s="334" t="s">
        <v>1094</v>
      </c>
      <c r="B103" s="335">
        <v>-66801629</v>
      </c>
      <c r="C103" s="335"/>
      <c r="D103" s="335">
        <v>-49728556</v>
      </c>
      <c r="E103" s="333"/>
      <c r="F103" s="333"/>
    </row>
    <row r="104" spans="1:6" ht="12.75">
      <c r="A104" s="334" t="s">
        <v>1095</v>
      </c>
      <c r="B104" s="335">
        <v>0</v>
      </c>
      <c r="C104" s="335"/>
      <c r="D104" s="335">
        <v>0</v>
      </c>
      <c r="E104" s="333"/>
      <c r="F104" s="333"/>
    </row>
    <row r="105" spans="1:6" ht="12.75">
      <c r="A105" s="334" t="s">
        <v>1096</v>
      </c>
      <c r="B105" s="335">
        <v>17073073</v>
      </c>
      <c r="C105" s="335"/>
      <c r="D105" s="335">
        <v>262986841</v>
      </c>
      <c r="E105" s="333"/>
      <c r="F105" s="333"/>
    </row>
    <row r="106" spans="1:6" ht="12.75">
      <c r="A106" s="337" t="s">
        <v>1097</v>
      </c>
      <c r="B106" s="338">
        <f>SUM(B100:B105)</f>
        <v>218203802</v>
      </c>
      <c r="C106" s="338">
        <f>SUM(C100:C105)</f>
        <v>0</v>
      </c>
      <c r="D106" s="338">
        <f>SUM(D100:D105)</f>
        <v>481190643</v>
      </c>
      <c r="E106" s="333"/>
      <c r="F106" s="333"/>
    </row>
    <row r="107" spans="1:6" ht="12.75">
      <c r="A107" s="334" t="s">
        <v>1098</v>
      </c>
      <c r="B107" s="335">
        <v>0</v>
      </c>
      <c r="C107" s="335"/>
      <c r="D107" s="335">
        <v>0</v>
      </c>
      <c r="E107" s="333"/>
      <c r="F107" s="333"/>
    </row>
    <row r="108" spans="1:6" ht="25.5">
      <c r="A108" s="334" t="s">
        <v>1099</v>
      </c>
      <c r="B108" s="335">
        <v>0</v>
      </c>
      <c r="C108" s="335"/>
      <c r="D108" s="335">
        <v>0</v>
      </c>
      <c r="E108" s="333"/>
      <c r="F108" s="333"/>
    </row>
    <row r="109" spans="1:6" ht="12.75">
      <c r="A109" s="334" t="s">
        <v>1100</v>
      </c>
      <c r="B109" s="335">
        <v>3707</v>
      </c>
      <c r="C109" s="335"/>
      <c r="D109" s="335">
        <v>0</v>
      </c>
      <c r="E109" s="333"/>
      <c r="F109" s="333"/>
    </row>
    <row r="110" spans="1:6" ht="25.5">
      <c r="A110" s="334" t="s">
        <v>1101</v>
      </c>
      <c r="B110" s="335">
        <v>0</v>
      </c>
      <c r="C110" s="335"/>
      <c r="D110" s="335">
        <v>0</v>
      </c>
      <c r="E110" s="333"/>
      <c r="F110" s="333"/>
    </row>
    <row r="111" spans="1:6" ht="25.5">
      <c r="A111" s="334" t="s">
        <v>1102</v>
      </c>
      <c r="B111" s="335">
        <v>0</v>
      </c>
      <c r="C111" s="335"/>
      <c r="D111" s="335">
        <v>0</v>
      </c>
      <c r="E111" s="333"/>
      <c r="F111" s="333"/>
    </row>
    <row r="112" spans="1:6" ht="12.75">
      <c r="A112" s="334" t="s">
        <v>1103</v>
      </c>
      <c r="B112" s="335">
        <v>0</v>
      </c>
      <c r="C112" s="335"/>
      <c r="D112" s="335">
        <v>0</v>
      </c>
      <c r="E112" s="333"/>
      <c r="F112" s="333"/>
    </row>
    <row r="113" spans="1:6" ht="12.75">
      <c r="A113" s="334" t="s">
        <v>1104</v>
      </c>
      <c r="B113" s="335">
        <v>0</v>
      </c>
      <c r="C113" s="335"/>
      <c r="D113" s="335">
        <v>0</v>
      </c>
      <c r="E113" s="333"/>
      <c r="F113" s="333"/>
    </row>
    <row r="114" spans="1:6" ht="25.5">
      <c r="A114" s="334" t="s">
        <v>1105</v>
      </c>
      <c r="B114" s="335">
        <v>0</v>
      </c>
      <c r="C114" s="335"/>
      <c r="D114" s="335">
        <v>0</v>
      </c>
      <c r="E114" s="333"/>
      <c r="F114" s="333"/>
    </row>
    <row r="115" spans="1:6" ht="12.75">
      <c r="A115" s="334" t="s">
        <v>1106</v>
      </c>
      <c r="B115" s="335">
        <v>0</v>
      </c>
      <c r="C115" s="335"/>
      <c r="D115" s="335">
        <v>0</v>
      </c>
      <c r="E115" s="333"/>
      <c r="F115" s="333"/>
    </row>
    <row r="116" spans="1:6" ht="12.75">
      <c r="A116" s="337" t="s">
        <v>1107</v>
      </c>
      <c r="B116" s="338">
        <f>SUM(B107:B115)</f>
        <v>3707</v>
      </c>
      <c r="C116" s="338">
        <f>SUM(C107:C115)</f>
        <v>0</v>
      </c>
      <c r="D116" s="338">
        <f>SUM(D107:D115)</f>
        <v>0</v>
      </c>
      <c r="E116" s="333"/>
      <c r="F116" s="333"/>
    </row>
    <row r="117" spans="1:6" ht="25.5">
      <c r="A117" s="334" t="s">
        <v>1108</v>
      </c>
      <c r="B117" s="335">
        <v>0</v>
      </c>
      <c r="C117" s="335"/>
      <c r="D117" s="335">
        <v>0</v>
      </c>
      <c r="E117" s="333"/>
      <c r="F117" s="333"/>
    </row>
    <row r="118" spans="1:6" ht="25.5">
      <c r="A118" s="334" t="s">
        <v>1109</v>
      </c>
      <c r="B118" s="335">
        <v>0</v>
      </c>
      <c r="C118" s="335"/>
      <c r="D118" s="335">
        <v>0</v>
      </c>
      <c r="E118" s="333"/>
      <c r="F118" s="333"/>
    </row>
    <row r="119" spans="1:6" ht="12.75">
      <c r="A119" s="334" t="s">
        <v>1110</v>
      </c>
      <c r="B119" s="335">
        <v>2408892</v>
      </c>
      <c r="C119" s="335"/>
      <c r="D119" s="335">
        <v>0</v>
      </c>
      <c r="E119" s="333"/>
      <c r="F119" s="333"/>
    </row>
    <row r="120" spans="1:6" ht="25.5">
      <c r="A120" s="334" t="s">
        <v>1111</v>
      </c>
      <c r="B120" s="335">
        <v>0</v>
      </c>
      <c r="C120" s="335"/>
      <c r="D120" s="335">
        <v>0</v>
      </c>
      <c r="E120" s="333"/>
      <c r="F120" s="333"/>
    </row>
    <row r="121" spans="1:6" ht="25.5">
      <c r="A121" s="334" t="s">
        <v>1112</v>
      </c>
      <c r="B121" s="335">
        <v>0</v>
      </c>
      <c r="C121" s="335"/>
      <c r="D121" s="335">
        <v>0</v>
      </c>
      <c r="E121" s="333"/>
      <c r="F121" s="333"/>
    </row>
    <row r="122" spans="1:6" ht="12.75">
      <c r="A122" s="334" t="s">
        <v>1113</v>
      </c>
      <c r="B122" s="335">
        <v>0</v>
      </c>
      <c r="C122" s="335"/>
      <c r="D122" s="335">
        <v>0</v>
      </c>
      <c r="E122" s="333"/>
      <c r="F122" s="333"/>
    </row>
    <row r="123" spans="1:6" ht="12.75">
      <c r="A123" s="334" t="s">
        <v>1114</v>
      </c>
      <c r="B123" s="335">
        <v>0</v>
      </c>
      <c r="C123" s="335"/>
      <c r="D123" s="335">
        <v>0</v>
      </c>
      <c r="E123" s="333"/>
      <c r="F123" s="333"/>
    </row>
    <row r="124" spans="1:6" ht="25.5">
      <c r="A124" s="334" t="s">
        <v>1115</v>
      </c>
      <c r="B124" s="335">
        <v>0</v>
      </c>
      <c r="C124" s="335"/>
      <c r="D124" s="335">
        <v>0</v>
      </c>
      <c r="E124" s="333"/>
      <c r="F124" s="333"/>
    </row>
    <row r="125" spans="1:6" ht="25.5">
      <c r="A125" s="334" t="s">
        <v>1116</v>
      </c>
      <c r="B125" s="335">
        <v>1287199</v>
      </c>
      <c r="C125" s="335"/>
      <c r="D125" s="335">
        <v>1074198</v>
      </c>
      <c r="E125" s="333"/>
      <c r="F125" s="333"/>
    </row>
    <row r="126" spans="1:6" ht="12.75">
      <c r="A126" s="337" t="s">
        <v>1117</v>
      </c>
      <c r="B126" s="338">
        <f>SUM(B117:B125)</f>
        <v>3696091</v>
      </c>
      <c r="C126" s="338">
        <f>SUM(C117:C125)</f>
        <v>0</v>
      </c>
      <c r="D126" s="338">
        <f>SUM(D117:D125)</f>
        <v>1074198</v>
      </c>
      <c r="E126" s="333"/>
      <c r="F126" s="333"/>
    </row>
    <row r="127" spans="1:6" ht="12.75">
      <c r="A127" s="334" t="s">
        <v>1118</v>
      </c>
      <c r="B127" s="335">
        <v>246426</v>
      </c>
      <c r="C127" s="335"/>
      <c r="D127" s="335">
        <v>637883</v>
      </c>
      <c r="E127" s="333"/>
      <c r="F127" s="333"/>
    </row>
    <row r="128" spans="1:6" ht="12.75">
      <c r="A128" s="334" t="s">
        <v>1119</v>
      </c>
      <c r="B128" s="335"/>
      <c r="C128" s="335"/>
      <c r="D128" s="335"/>
      <c r="E128" s="333"/>
      <c r="F128" s="333"/>
    </row>
    <row r="129" spans="1:6" ht="12.75">
      <c r="A129" s="334" t="s">
        <v>1120</v>
      </c>
      <c r="B129" s="335"/>
      <c r="C129" s="335"/>
      <c r="D129" s="335"/>
      <c r="E129" s="333"/>
      <c r="F129" s="333"/>
    </row>
    <row r="130" spans="1:6" ht="12.75">
      <c r="A130" s="334" t="s">
        <v>1121</v>
      </c>
      <c r="B130" s="335"/>
      <c r="C130" s="335"/>
      <c r="D130" s="335"/>
      <c r="E130" s="333"/>
      <c r="F130" s="333"/>
    </row>
    <row r="131" spans="1:6" ht="25.5">
      <c r="A131" s="334" t="s">
        <v>1122</v>
      </c>
      <c r="B131" s="335"/>
      <c r="C131" s="335"/>
      <c r="D131" s="335"/>
      <c r="E131" s="333"/>
      <c r="F131" s="333"/>
    </row>
    <row r="132" spans="1:6" ht="25.5">
      <c r="A132" s="334" t="s">
        <v>1123</v>
      </c>
      <c r="B132" s="335"/>
      <c r="C132" s="335"/>
      <c r="D132" s="335"/>
      <c r="E132" s="333"/>
      <c r="F132" s="333"/>
    </row>
    <row r="133" spans="1:6" ht="25.5">
      <c r="A133" s="334" t="s">
        <v>1124</v>
      </c>
      <c r="B133" s="335"/>
      <c r="C133" s="335"/>
      <c r="D133" s="335"/>
      <c r="E133" s="333"/>
      <c r="F133" s="333"/>
    </row>
    <row r="134" spans="1:6" ht="12.75">
      <c r="A134" s="337" t="s">
        <v>1125</v>
      </c>
      <c r="B134" s="338">
        <f>SUM(B127:B133)</f>
        <v>246426</v>
      </c>
      <c r="C134" s="338">
        <f>SUM(C127:C133)</f>
        <v>0</v>
      </c>
      <c r="D134" s="338">
        <f>SUM(D127:D133)</f>
        <v>637883</v>
      </c>
      <c r="E134" s="333"/>
      <c r="F134" s="333"/>
    </row>
    <row r="135" spans="1:6" ht="12.75">
      <c r="A135" s="337" t="s">
        <v>1126</v>
      </c>
      <c r="B135" s="338">
        <f>B116+B126+B134</f>
        <v>3946224</v>
      </c>
      <c r="C135" s="338">
        <f>C116+C126+C134</f>
        <v>0</v>
      </c>
      <c r="D135" s="338">
        <f>D116+D126+D134</f>
        <v>1712081</v>
      </c>
      <c r="E135" s="333"/>
      <c r="F135" s="333"/>
    </row>
    <row r="136" spans="1:6" ht="12.75">
      <c r="A136" s="337" t="s">
        <v>1127</v>
      </c>
      <c r="B136" s="338"/>
      <c r="C136" s="338"/>
      <c r="D136" s="338"/>
      <c r="E136" s="333"/>
      <c r="F136" s="333"/>
    </row>
    <row r="137" spans="1:6" ht="12.75">
      <c r="A137" s="337" t="s">
        <v>1128</v>
      </c>
      <c r="B137" s="338"/>
      <c r="C137" s="338"/>
      <c r="D137" s="338"/>
      <c r="E137" s="333"/>
      <c r="F137" s="333"/>
    </row>
    <row r="138" spans="1:6" ht="12.75">
      <c r="A138" s="334" t="s">
        <v>1129</v>
      </c>
      <c r="B138" s="335"/>
      <c r="C138" s="335"/>
      <c r="D138" s="335"/>
      <c r="E138" s="333"/>
      <c r="F138" s="333"/>
    </row>
    <row r="139" spans="1:6" ht="12.75">
      <c r="A139" s="334" t="s">
        <v>1130</v>
      </c>
      <c r="B139" s="335">
        <v>1241893</v>
      </c>
      <c r="C139" s="335"/>
      <c r="D139" s="335">
        <v>1097745</v>
      </c>
      <c r="E139" s="333"/>
      <c r="F139" s="333"/>
    </row>
    <row r="140" spans="1:6" ht="12.75">
      <c r="A140" s="334" t="s">
        <v>1131</v>
      </c>
      <c r="B140" s="335"/>
      <c r="C140" s="335"/>
      <c r="D140" s="335"/>
      <c r="E140" s="333"/>
      <c r="F140" s="333"/>
    </row>
    <row r="141" spans="1:6" ht="12.75">
      <c r="A141" s="337" t="s">
        <v>1132</v>
      </c>
      <c r="B141" s="338">
        <f>SUM(B138:B140)</f>
        <v>1241893</v>
      </c>
      <c r="C141" s="338">
        <f>SUM(C138:C140)</f>
        <v>0</v>
      </c>
      <c r="D141" s="338">
        <f>SUM(D138:D140)</f>
        <v>1097745</v>
      </c>
      <c r="E141" s="333"/>
      <c r="F141" s="333"/>
    </row>
    <row r="142" spans="1:6" ht="12.75">
      <c r="A142" s="339" t="s">
        <v>1133</v>
      </c>
      <c r="B142" s="340">
        <f>B106+B135+B136+B137+B141</f>
        <v>223391919</v>
      </c>
      <c r="C142" s="340">
        <f>C106+C135+C136+C137+C141</f>
        <v>0</v>
      </c>
      <c r="D142" s="340">
        <f>D106+D135+D136+D137+D141</f>
        <v>484000469</v>
      </c>
      <c r="E142" s="333"/>
      <c r="F142" s="333"/>
    </row>
    <row r="143" spans="1:6" ht="12.75">
      <c r="A143" s="333"/>
      <c r="B143" s="333"/>
      <c r="C143" s="333"/>
      <c r="D143" s="333"/>
      <c r="E143" s="333"/>
      <c r="F143" s="333"/>
    </row>
    <row r="144" spans="1:6" ht="12.75">
      <c r="A144" s="333"/>
      <c r="B144" s="333"/>
      <c r="C144" s="333"/>
      <c r="D144" s="333"/>
      <c r="E144" s="333"/>
      <c r="F144" s="333"/>
    </row>
    <row r="145" spans="1:6" ht="12.75">
      <c r="A145" s="333"/>
      <c r="B145" s="333"/>
      <c r="C145" s="333"/>
      <c r="D145" s="333"/>
      <c r="E145" s="333"/>
      <c r="F145" s="333"/>
    </row>
    <row r="146" spans="1:6" ht="12.75">
      <c r="A146" s="333"/>
      <c r="B146" s="333"/>
      <c r="C146" s="333"/>
      <c r="D146" s="333"/>
      <c r="E146" s="333"/>
      <c r="F146" s="333"/>
    </row>
    <row r="147" spans="1:6" ht="12.75">
      <c r="A147" s="333"/>
      <c r="B147" s="333"/>
      <c r="C147" s="333"/>
      <c r="D147" s="333"/>
      <c r="E147" s="333"/>
      <c r="F147" s="333"/>
    </row>
    <row r="148" spans="1:6" ht="12.75">
      <c r="A148" s="333"/>
      <c r="B148" s="333"/>
      <c r="C148" s="333"/>
      <c r="D148" s="333"/>
      <c r="E148" s="333"/>
      <c r="F148" s="333"/>
    </row>
    <row r="149" spans="1:6" ht="12.75">
      <c r="A149" s="333"/>
      <c r="B149" s="333"/>
      <c r="C149" s="333"/>
      <c r="D149" s="333"/>
      <c r="E149" s="333"/>
      <c r="F149" s="333"/>
    </row>
    <row r="150" spans="1:6" ht="12.75">
      <c r="A150" s="333"/>
      <c r="B150" s="333"/>
      <c r="C150" s="333"/>
      <c r="D150" s="333"/>
      <c r="E150" s="333"/>
      <c r="F150" s="333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73" r:id="rId1"/>
  <headerFooter>
    <oddHeader>&amp;C&amp;10 14. melléklet az 7/2017. (V.31.)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6"/>
  <sheetViews>
    <sheetView view="pageLayout" workbookViewId="0" topLeftCell="A1">
      <selection activeCell="A9" sqref="A9"/>
    </sheetView>
  </sheetViews>
  <sheetFormatPr defaultColWidth="9.140625" defaultRowHeight="15"/>
  <cols>
    <col min="1" max="1" width="85.8515625" style="330" customWidth="1"/>
    <col min="2" max="2" width="13.421875" style="330" customWidth="1"/>
    <col min="3" max="3" width="18.57421875" style="330" customWidth="1"/>
    <col min="4" max="4" width="16.8515625" style="330" customWidth="1"/>
    <col min="5" max="16384" width="9.140625" style="330" customWidth="1"/>
  </cols>
  <sheetData>
    <row r="1" ht="12.75">
      <c r="A1" s="352"/>
    </row>
    <row r="2" spans="1:8" ht="22.5" customHeight="1">
      <c r="A2" s="407" t="s">
        <v>984</v>
      </c>
      <c r="B2" s="408"/>
      <c r="C2" s="408"/>
      <c r="D2" s="408"/>
      <c r="E2" s="375"/>
      <c r="F2" s="353"/>
      <c r="G2" s="353"/>
      <c r="H2" s="353"/>
    </row>
    <row r="3" spans="1:8" ht="24" customHeight="1">
      <c r="A3" s="409" t="s">
        <v>1223</v>
      </c>
      <c r="B3" s="406"/>
      <c r="C3" s="406"/>
      <c r="D3" s="406"/>
      <c r="E3" s="349"/>
      <c r="F3" s="353"/>
      <c r="G3" s="353"/>
      <c r="H3" s="353"/>
    </row>
    <row r="4" spans="1:8" ht="24" customHeight="1">
      <c r="A4" s="346"/>
      <c r="B4" s="349"/>
      <c r="C4" s="349"/>
      <c r="D4" s="349"/>
      <c r="E4" s="349"/>
      <c r="F4" s="353"/>
      <c r="G4" s="353"/>
      <c r="H4" s="353"/>
    </row>
    <row r="5" spans="1:5" ht="12.75">
      <c r="A5" s="354" t="s">
        <v>1134</v>
      </c>
      <c r="B5" s="333"/>
      <c r="C5" s="333"/>
      <c r="D5" s="333"/>
      <c r="E5" s="333"/>
    </row>
    <row r="6" spans="1:5" ht="25.5">
      <c r="A6" s="331" t="s">
        <v>833</v>
      </c>
      <c r="B6" s="332" t="s">
        <v>1135</v>
      </c>
      <c r="C6" s="332" t="s">
        <v>1136</v>
      </c>
      <c r="D6" s="332" t="s">
        <v>1137</v>
      </c>
      <c r="E6" s="333"/>
    </row>
    <row r="7" spans="1:5" ht="12.75">
      <c r="A7" s="344" t="s">
        <v>1138</v>
      </c>
      <c r="B7" s="332"/>
      <c r="C7" s="332"/>
      <c r="D7" s="332"/>
      <c r="E7" s="333"/>
    </row>
    <row r="8" spans="1:5" ht="12.75">
      <c r="A8" s="334" t="s">
        <v>1013</v>
      </c>
      <c r="B8" s="335"/>
      <c r="C8" s="335"/>
      <c r="D8" s="335"/>
      <c r="E8" s="333"/>
    </row>
    <row r="9" spans="1:5" ht="12.75">
      <c r="A9" s="355" t="s">
        <v>1139</v>
      </c>
      <c r="B9" s="335"/>
      <c r="C9" s="335"/>
      <c r="D9" s="335"/>
      <c r="E9" s="333"/>
    </row>
    <row r="10" spans="1:5" ht="12.75">
      <c r="A10" s="355" t="s">
        <v>1140</v>
      </c>
      <c r="B10" s="335"/>
      <c r="C10" s="335"/>
      <c r="D10" s="335"/>
      <c r="E10" s="333"/>
    </row>
    <row r="11" spans="1:5" ht="12.75">
      <c r="A11" s="355" t="s">
        <v>1141</v>
      </c>
      <c r="B11" s="335"/>
      <c r="C11" s="335"/>
      <c r="D11" s="335"/>
      <c r="E11" s="333"/>
    </row>
    <row r="12" spans="1:5" ht="12.75">
      <c r="A12" s="355" t="s">
        <v>1142</v>
      </c>
      <c r="B12" s="335"/>
      <c r="C12" s="335"/>
      <c r="D12" s="335"/>
      <c r="E12" s="333"/>
    </row>
    <row r="13" spans="1:5" ht="12.75">
      <c r="A13" s="355" t="s">
        <v>1143</v>
      </c>
      <c r="B13" s="335"/>
      <c r="C13" s="335"/>
      <c r="D13" s="335"/>
      <c r="E13" s="333"/>
    </row>
    <row r="14" spans="1:5" ht="12.75">
      <c r="A14" s="355" t="s">
        <v>1144</v>
      </c>
      <c r="B14" s="335"/>
      <c r="C14" s="335"/>
      <c r="D14" s="335"/>
      <c r="E14" s="333"/>
    </row>
    <row r="15" spans="1:5" ht="12.75">
      <c r="A15" s="334" t="s">
        <v>1014</v>
      </c>
      <c r="B15" s="335"/>
      <c r="C15" s="335"/>
      <c r="D15" s="335"/>
      <c r="E15" s="333"/>
    </row>
    <row r="16" spans="1:5" ht="12.75">
      <c r="A16" s="355" t="s">
        <v>1139</v>
      </c>
      <c r="B16" s="335"/>
      <c r="C16" s="335"/>
      <c r="D16" s="335"/>
      <c r="E16" s="333"/>
    </row>
    <row r="17" spans="1:5" ht="12.75">
      <c r="A17" s="355" t="s">
        <v>1140</v>
      </c>
      <c r="B17" s="335"/>
      <c r="C17" s="335"/>
      <c r="D17" s="335"/>
      <c r="E17" s="333"/>
    </row>
    <row r="18" spans="1:5" ht="12.75">
      <c r="A18" s="355" t="s">
        <v>1141</v>
      </c>
      <c r="B18" s="335"/>
      <c r="C18" s="335"/>
      <c r="D18" s="335"/>
      <c r="E18" s="333"/>
    </row>
    <row r="19" spans="1:5" ht="12.75">
      <c r="A19" s="355" t="s">
        <v>1142</v>
      </c>
      <c r="B19" s="335"/>
      <c r="C19" s="335"/>
      <c r="D19" s="335"/>
      <c r="E19" s="333"/>
    </row>
    <row r="20" spans="1:5" ht="12.75">
      <c r="A20" s="355" t="s">
        <v>1143</v>
      </c>
      <c r="B20" s="335"/>
      <c r="C20" s="335"/>
      <c r="D20" s="335"/>
      <c r="E20" s="333"/>
    </row>
    <row r="21" spans="1:5" ht="12.75">
      <c r="A21" s="355" t="s">
        <v>1144</v>
      </c>
      <c r="B21" s="335"/>
      <c r="C21" s="335"/>
      <c r="D21" s="335"/>
      <c r="E21" s="333"/>
    </row>
    <row r="22" spans="1:5" ht="12.75">
      <c r="A22" s="334" t="s">
        <v>1015</v>
      </c>
      <c r="B22" s="335"/>
      <c r="C22" s="335"/>
      <c r="D22" s="335"/>
      <c r="E22" s="333"/>
    </row>
    <row r="23" spans="1:5" ht="12.75">
      <c r="A23" s="355" t="s">
        <v>1139</v>
      </c>
      <c r="B23" s="335"/>
      <c r="C23" s="335"/>
      <c r="D23" s="335"/>
      <c r="E23" s="333"/>
    </row>
    <row r="24" spans="1:5" ht="12.75">
      <c r="A24" s="355" t="s">
        <v>1140</v>
      </c>
      <c r="B24" s="335"/>
      <c r="C24" s="335"/>
      <c r="D24" s="335"/>
      <c r="E24" s="333"/>
    </row>
    <row r="25" spans="1:5" ht="12.75">
      <c r="A25" s="355" t="s">
        <v>1141</v>
      </c>
      <c r="B25" s="335"/>
      <c r="C25" s="335"/>
      <c r="D25" s="335"/>
      <c r="E25" s="333"/>
    </row>
    <row r="26" spans="1:5" ht="12.75">
      <c r="A26" s="355" t="s">
        <v>1142</v>
      </c>
      <c r="B26" s="335"/>
      <c r="C26" s="335"/>
      <c r="D26" s="335"/>
      <c r="E26" s="333"/>
    </row>
    <row r="27" spans="1:5" ht="12.75">
      <c r="A27" s="355" t="s">
        <v>1143</v>
      </c>
      <c r="B27" s="335"/>
      <c r="C27" s="335"/>
      <c r="D27" s="335"/>
      <c r="E27" s="333"/>
    </row>
    <row r="28" spans="1:5" ht="12.75">
      <c r="A28" s="355" t="s">
        <v>1144</v>
      </c>
      <c r="B28" s="335"/>
      <c r="C28" s="335"/>
      <c r="D28" s="335"/>
      <c r="E28" s="333"/>
    </row>
    <row r="29" spans="1:5" ht="12.75">
      <c r="A29" s="337" t="s">
        <v>1016</v>
      </c>
      <c r="B29" s="338">
        <v>2056650</v>
      </c>
      <c r="C29" s="338">
        <v>2056650</v>
      </c>
      <c r="D29" s="338">
        <v>0</v>
      </c>
      <c r="E29" s="333"/>
    </row>
    <row r="30" spans="1:5" ht="12.75">
      <c r="A30" s="355" t="s">
        <v>1139</v>
      </c>
      <c r="B30" s="338"/>
      <c r="C30" s="338"/>
      <c r="D30" s="338"/>
      <c r="E30" s="333"/>
    </row>
    <row r="31" spans="1:5" ht="12.75">
      <c r="A31" s="355" t="s">
        <v>1140</v>
      </c>
      <c r="B31" s="338"/>
      <c r="C31" s="338"/>
      <c r="D31" s="338"/>
      <c r="E31" s="333"/>
    </row>
    <row r="32" spans="1:5" ht="12.75">
      <c r="A32" s="355" t="s">
        <v>1141</v>
      </c>
      <c r="B32" s="338"/>
      <c r="C32" s="338"/>
      <c r="D32" s="338"/>
      <c r="E32" s="333"/>
    </row>
    <row r="33" spans="1:5" ht="12.75">
      <c r="A33" s="355" t="s">
        <v>1142</v>
      </c>
      <c r="B33" s="338"/>
      <c r="C33" s="338"/>
      <c r="D33" s="338"/>
      <c r="E33" s="333"/>
    </row>
    <row r="34" spans="1:5" ht="12.75">
      <c r="A34" s="355" t="s">
        <v>1143</v>
      </c>
      <c r="B34" s="338"/>
      <c r="C34" s="338"/>
      <c r="D34" s="338"/>
      <c r="E34" s="333"/>
    </row>
    <row r="35" spans="1:5" ht="12.75">
      <c r="A35" s="355" t="s">
        <v>1145</v>
      </c>
      <c r="B35" s="338"/>
      <c r="C35" s="338"/>
      <c r="D35" s="338"/>
      <c r="E35" s="333"/>
    </row>
    <row r="36" spans="1:5" ht="12.75">
      <c r="A36" s="334" t="s">
        <v>1017</v>
      </c>
      <c r="B36" s="335">
        <v>490812726</v>
      </c>
      <c r="C36" s="335">
        <v>52431618</v>
      </c>
      <c r="D36" s="335">
        <v>438381108</v>
      </c>
      <c r="E36" s="333"/>
    </row>
    <row r="37" spans="1:5" ht="12.75">
      <c r="A37" s="355" t="s">
        <v>1139</v>
      </c>
      <c r="B37" s="335"/>
      <c r="C37" s="335"/>
      <c r="D37" s="335"/>
      <c r="E37" s="333"/>
    </row>
    <row r="38" spans="1:5" ht="12.75">
      <c r="A38" s="355" t="s">
        <v>1140</v>
      </c>
      <c r="B38" s="335"/>
      <c r="C38" s="335"/>
      <c r="D38" s="335"/>
      <c r="E38" s="333"/>
    </row>
    <row r="39" spans="1:5" ht="12.75">
      <c r="A39" s="355" t="s">
        <v>1141</v>
      </c>
      <c r="B39" s="335"/>
      <c r="C39" s="335"/>
      <c r="D39" s="335"/>
      <c r="E39" s="333"/>
    </row>
    <row r="40" spans="1:5" ht="12.75">
      <c r="A40" s="355" t="s">
        <v>1142</v>
      </c>
      <c r="B40" s="335"/>
      <c r="C40" s="335"/>
      <c r="D40" s="335"/>
      <c r="E40" s="333"/>
    </row>
    <row r="41" spans="1:5" ht="12.75">
      <c r="A41" s="355" t="s">
        <v>1143</v>
      </c>
      <c r="B41" s="335"/>
      <c r="C41" s="335"/>
      <c r="D41" s="335"/>
      <c r="E41" s="333"/>
    </row>
    <row r="42" spans="1:5" ht="12.75">
      <c r="A42" s="355" t="s">
        <v>1145</v>
      </c>
      <c r="B42" s="335"/>
      <c r="C42" s="335"/>
      <c r="D42" s="335"/>
      <c r="E42" s="333"/>
    </row>
    <row r="43" spans="1:5" ht="12.75">
      <c r="A43" s="334" t="s">
        <v>1018</v>
      </c>
      <c r="B43" s="335">
        <v>31923617</v>
      </c>
      <c r="C43" s="335">
        <v>20639854</v>
      </c>
      <c r="D43" s="335">
        <v>11283763</v>
      </c>
      <c r="E43" s="333"/>
    </row>
    <row r="44" spans="1:5" ht="12.75">
      <c r="A44" s="355" t="s">
        <v>1139</v>
      </c>
      <c r="B44" s="335"/>
      <c r="C44" s="335"/>
      <c r="D44" s="335"/>
      <c r="E44" s="333"/>
    </row>
    <row r="45" spans="1:5" ht="12.75">
      <c r="A45" s="355" t="s">
        <v>1140</v>
      </c>
      <c r="B45" s="335"/>
      <c r="C45" s="335"/>
      <c r="D45" s="335"/>
      <c r="E45" s="333"/>
    </row>
    <row r="46" spans="1:5" ht="12.75">
      <c r="A46" s="355" t="s">
        <v>1141</v>
      </c>
      <c r="B46" s="335"/>
      <c r="C46" s="335"/>
      <c r="D46" s="335"/>
      <c r="E46" s="333"/>
    </row>
    <row r="47" spans="1:5" ht="12.75">
      <c r="A47" s="355" t="s">
        <v>1142</v>
      </c>
      <c r="B47" s="335"/>
      <c r="C47" s="335"/>
      <c r="D47" s="335"/>
      <c r="E47" s="333"/>
    </row>
    <row r="48" spans="1:5" ht="12.75">
      <c r="A48" s="355" t="s">
        <v>1143</v>
      </c>
      <c r="B48" s="335"/>
      <c r="C48" s="335"/>
      <c r="D48" s="335"/>
      <c r="E48" s="333"/>
    </row>
    <row r="49" spans="1:5" ht="12.75">
      <c r="A49" s="355" t="s">
        <v>1145</v>
      </c>
      <c r="B49" s="335">
        <v>0</v>
      </c>
      <c r="C49" s="335">
        <v>0</v>
      </c>
      <c r="D49" s="335">
        <v>0</v>
      </c>
      <c r="E49" s="333"/>
    </row>
    <row r="50" spans="1:5" ht="12.75">
      <c r="A50" s="334" t="s">
        <v>1019</v>
      </c>
      <c r="B50" s="335">
        <v>0</v>
      </c>
      <c r="C50" s="335">
        <v>0</v>
      </c>
      <c r="D50" s="335">
        <v>0</v>
      </c>
      <c r="E50" s="333"/>
    </row>
    <row r="51" spans="1:5" ht="12.75">
      <c r="A51" s="355" t="s">
        <v>1139</v>
      </c>
      <c r="B51" s="335"/>
      <c r="C51" s="335"/>
      <c r="D51" s="335"/>
      <c r="E51" s="333"/>
    </row>
    <row r="52" spans="1:5" ht="12.75">
      <c r="A52" s="355" t="s">
        <v>1140</v>
      </c>
      <c r="B52" s="335"/>
      <c r="C52" s="335"/>
      <c r="D52" s="335"/>
      <c r="E52" s="333"/>
    </row>
    <row r="53" spans="1:5" ht="12.75">
      <c r="A53" s="355" t="s">
        <v>1141</v>
      </c>
      <c r="B53" s="335"/>
      <c r="C53" s="335"/>
      <c r="D53" s="335"/>
      <c r="E53" s="333"/>
    </row>
    <row r="54" spans="1:5" ht="12.75">
      <c r="A54" s="355" t="s">
        <v>1142</v>
      </c>
      <c r="B54" s="335"/>
      <c r="C54" s="335"/>
      <c r="D54" s="335"/>
      <c r="E54" s="333"/>
    </row>
    <row r="55" spans="1:5" ht="12.75">
      <c r="A55" s="355" t="s">
        <v>1143</v>
      </c>
      <c r="B55" s="335"/>
      <c r="C55" s="335"/>
      <c r="D55" s="335"/>
      <c r="E55" s="333"/>
    </row>
    <row r="56" spans="1:5" ht="12.75">
      <c r="A56" s="355" t="s">
        <v>1145</v>
      </c>
      <c r="B56" s="335"/>
      <c r="C56" s="335"/>
      <c r="D56" s="335"/>
      <c r="E56" s="333"/>
    </row>
    <row r="57" spans="1:5" ht="12.75">
      <c r="A57" s="334" t="s">
        <v>1020</v>
      </c>
      <c r="B57" s="335">
        <v>7004299</v>
      </c>
      <c r="C57" s="335">
        <v>0</v>
      </c>
      <c r="D57" s="335">
        <v>7004299</v>
      </c>
      <c r="E57" s="333"/>
    </row>
    <row r="58" spans="1:5" ht="12.75">
      <c r="A58" s="334" t="s">
        <v>1021</v>
      </c>
      <c r="B58" s="335"/>
      <c r="C58" s="335"/>
      <c r="D58" s="335"/>
      <c r="E58" s="333"/>
    </row>
    <row r="59" spans="1:5" ht="12.75">
      <c r="A59" s="337" t="s">
        <v>1022</v>
      </c>
      <c r="B59" s="338">
        <f>B58+B57+B50+B43+B36</f>
        <v>529740642</v>
      </c>
      <c r="C59" s="338">
        <f>C58+C57+C50+C43+C36</f>
        <v>73071472</v>
      </c>
      <c r="D59" s="338">
        <f>D58+D57+D50+D43+D36</f>
        <v>456669170</v>
      </c>
      <c r="E59" s="333"/>
    </row>
    <row r="60" spans="1:5" ht="12.75">
      <c r="A60" s="355" t="s">
        <v>1139</v>
      </c>
      <c r="B60" s="338"/>
      <c r="C60" s="338"/>
      <c r="D60" s="338"/>
      <c r="E60" s="333"/>
    </row>
    <row r="61" spans="1:5" ht="12.75">
      <c r="A61" s="355" t="s">
        <v>1140</v>
      </c>
      <c r="B61" s="338"/>
      <c r="C61" s="338"/>
      <c r="D61" s="338"/>
      <c r="E61" s="333"/>
    </row>
    <row r="62" spans="1:5" ht="12.75">
      <c r="A62" s="355" t="s">
        <v>1141</v>
      </c>
      <c r="B62" s="338"/>
      <c r="C62" s="338"/>
      <c r="D62" s="338"/>
      <c r="E62" s="333"/>
    </row>
    <row r="63" spans="1:5" ht="12.75">
      <c r="A63" s="355" t="s">
        <v>1142</v>
      </c>
      <c r="B63" s="338"/>
      <c r="C63" s="338"/>
      <c r="D63" s="338"/>
      <c r="E63" s="333"/>
    </row>
    <row r="64" spans="1:5" ht="12.75">
      <c r="A64" s="355" t="s">
        <v>1143</v>
      </c>
      <c r="B64" s="338"/>
      <c r="C64" s="338"/>
      <c r="D64" s="338"/>
      <c r="E64" s="333"/>
    </row>
    <row r="65" spans="1:5" ht="12.75">
      <c r="A65" s="355" t="s">
        <v>1145</v>
      </c>
      <c r="B65" s="338"/>
      <c r="C65" s="338"/>
      <c r="D65" s="338"/>
      <c r="E65" s="333"/>
    </row>
    <row r="66" spans="1:5" ht="12.75">
      <c r="A66" s="334" t="s">
        <v>1023</v>
      </c>
      <c r="B66" s="335">
        <v>10163248</v>
      </c>
      <c r="C66" s="335">
        <v>8402708</v>
      </c>
      <c r="D66" s="335">
        <v>1760540</v>
      </c>
      <c r="E66" s="333"/>
    </row>
    <row r="67" spans="1:5" ht="12.75">
      <c r="A67" s="334" t="s">
        <v>1146</v>
      </c>
      <c r="B67" s="335"/>
      <c r="C67" s="335"/>
      <c r="D67" s="335"/>
      <c r="E67" s="333"/>
    </row>
    <row r="68" spans="1:5" ht="12.75">
      <c r="A68" s="334" t="s">
        <v>1147</v>
      </c>
      <c r="B68" s="335"/>
      <c r="C68" s="335"/>
      <c r="D68" s="335"/>
      <c r="E68" s="333"/>
    </row>
    <row r="69" spans="1:5" ht="12.75">
      <c r="A69" s="334" t="s">
        <v>1148</v>
      </c>
      <c r="B69" s="335"/>
      <c r="C69" s="335"/>
      <c r="D69" s="335"/>
      <c r="E69" s="333"/>
    </row>
    <row r="70" spans="1:5" ht="12.75">
      <c r="A70" s="334" t="s">
        <v>1148</v>
      </c>
      <c r="B70" s="335"/>
      <c r="C70" s="335"/>
      <c r="D70" s="335"/>
      <c r="E70" s="333"/>
    </row>
    <row r="71" spans="1:5" ht="12.75">
      <c r="A71" s="334" t="s">
        <v>1149</v>
      </c>
      <c r="B71" s="335"/>
      <c r="C71" s="335"/>
      <c r="D71" s="335"/>
      <c r="E71" s="333"/>
    </row>
    <row r="72" spans="1:5" ht="12.75">
      <c r="A72" s="334" t="s">
        <v>1149</v>
      </c>
      <c r="B72" s="335"/>
      <c r="C72" s="335"/>
      <c r="D72" s="335"/>
      <c r="E72" s="333"/>
    </row>
    <row r="73" spans="1:5" ht="12.75">
      <c r="A73" s="334" t="s">
        <v>1024</v>
      </c>
      <c r="B73" s="335"/>
      <c r="C73" s="335"/>
      <c r="D73" s="335"/>
      <c r="E73" s="333"/>
    </row>
    <row r="74" spans="1:5" ht="12.75">
      <c r="A74" s="334" t="s">
        <v>1150</v>
      </c>
      <c r="B74" s="335"/>
      <c r="C74" s="335"/>
      <c r="D74" s="335"/>
      <c r="E74" s="333"/>
    </row>
    <row r="75" spans="1:5" ht="12.75">
      <c r="A75" s="334" t="s">
        <v>1151</v>
      </c>
      <c r="B75" s="335"/>
      <c r="C75" s="335"/>
      <c r="D75" s="335"/>
      <c r="E75" s="333"/>
    </row>
    <row r="76" spans="1:5" ht="12.75">
      <c r="A76" s="334" t="s">
        <v>1025</v>
      </c>
      <c r="B76" s="335"/>
      <c r="C76" s="335"/>
      <c r="D76" s="335"/>
      <c r="E76" s="333"/>
    </row>
    <row r="77" spans="1:5" ht="12.75">
      <c r="A77" s="337" t="s">
        <v>1026</v>
      </c>
      <c r="B77" s="338">
        <f>B76+B73++B66</f>
        <v>10163248</v>
      </c>
      <c r="C77" s="338">
        <f>C76+C73++C66</f>
        <v>8402708</v>
      </c>
      <c r="D77" s="338">
        <f>D76+D73++D66</f>
        <v>1760540</v>
      </c>
      <c r="E77" s="333"/>
    </row>
    <row r="78" spans="1:5" ht="12.75">
      <c r="A78" s="334" t="s">
        <v>1027</v>
      </c>
      <c r="B78" s="335"/>
      <c r="C78" s="335"/>
      <c r="D78" s="335"/>
      <c r="E78" s="333"/>
    </row>
    <row r="79" spans="1:5" ht="12.75">
      <c r="A79" s="355" t="s">
        <v>1139</v>
      </c>
      <c r="B79" s="335"/>
      <c r="C79" s="335"/>
      <c r="D79" s="335"/>
      <c r="E79" s="333"/>
    </row>
    <row r="80" spans="1:5" ht="12.75">
      <c r="A80" s="355" t="s">
        <v>1140</v>
      </c>
      <c r="B80" s="335"/>
      <c r="C80" s="335"/>
      <c r="D80" s="335"/>
      <c r="E80" s="333"/>
    </row>
    <row r="81" spans="1:5" ht="12.75">
      <c r="A81" s="355" t="s">
        <v>1141</v>
      </c>
      <c r="B81" s="335"/>
      <c r="C81" s="335"/>
      <c r="D81" s="335"/>
      <c r="E81" s="333"/>
    </row>
    <row r="82" spans="1:5" ht="12.75">
      <c r="A82" s="355" t="s">
        <v>1142</v>
      </c>
      <c r="B82" s="335"/>
      <c r="C82" s="335"/>
      <c r="D82" s="335"/>
      <c r="E82" s="333"/>
    </row>
    <row r="83" spans="1:5" ht="12.75">
      <c r="A83" s="355" t="s">
        <v>1143</v>
      </c>
      <c r="B83" s="335"/>
      <c r="C83" s="335"/>
      <c r="D83" s="335"/>
      <c r="E83" s="333"/>
    </row>
    <row r="84" spans="1:5" ht="12.75">
      <c r="A84" s="355" t="s">
        <v>1145</v>
      </c>
      <c r="B84" s="335"/>
      <c r="C84" s="335"/>
      <c r="D84" s="335"/>
      <c r="E84" s="333"/>
    </row>
    <row r="85" spans="1:5" ht="12.75">
      <c r="A85" s="334" t="s">
        <v>1028</v>
      </c>
      <c r="B85" s="335"/>
      <c r="C85" s="335"/>
      <c r="D85" s="335"/>
      <c r="E85" s="333"/>
    </row>
    <row r="86" spans="1:5" ht="12.75">
      <c r="A86" s="337" t="s">
        <v>1152</v>
      </c>
      <c r="B86" s="338">
        <v>0</v>
      </c>
      <c r="C86" s="338">
        <v>0</v>
      </c>
      <c r="D86" s="338">
        <v>0</v>
      </c>
      <c r="E86" s="333"/>
    </row>
    <row r="87" spans="1:5" ht="12.75">
      <c r="A87" s="355" t="s">
        <v>1139</v>
      </c>
      <c r="B87" s="338"/>
      <c r="C87" s="338"/>
      <c r="D87" s="338"/>
      <c r="E87" s="333"/>
    </row>
    <row r="88" spans="1:5" ht="12.75">
      <c r="A88" s="355" t="s">
        <v>1140</v>
      </c>
      <c r="B88" s="338"/>
      <c r="C88" s="338"/>
      <c r="D88" s="338"/>
      <c r="E88" s="333"/>
    </row>
    <row r="89" spans="1:5" ht="12.75">
      <c r="A89" s="355" t="s">
        <v>1141</v>
      </c>
      <c r="B89" s="338"/>
      <c r="C89" s="338"/>
      <c r="D89" s="338"/>
      <c r="E89" s="333"/>
    </row>
    <row r="90" spans="1:5" ht="12.75">
      <c r="A90" s="355" t="s">
        <v>1142</v>
      </c>
      <c r="B90" s="338"/>
      <c r="C90" s="338"/>
      <c r="D90" s="338"/>
      <c r="E90" s="333"/>
    </row>
    <row r="91" spans="1:5" ht="12.75">
      <c r="A91" s="355" t="s">
        <v>1143</v>
      </c>
      <c r="B91" s="338"/>
      <c r="C91" s="338"/>
      <c r="D91" s="338"/>
      <c r="E91" s="333"/>
    </row>
    <row r="92" spans="1:5" ht="12.75">
      <c r="A92" s="355" t="s">
        <v>1145</v>
      </c>
      <c r="B92" s="338"/>
      <c r="C92" s="338"/>
      <c r="D92" s="338"/>
      <c r="E92" s="333"/>
    </row>
    <row r="93" spans="1:5" ht="12.75">
      <c r="A93" s="337" t="s">
        <v>1030</v>
      </c>
      <c r="B93" s="338">
        <f>B86+B77+B59+B29</f>
        <v>541960540</v>
      </c>
      <c r="C93" s="338">
        <f>C86+C77+C59+C29</f>
        <v>83530830</v>
      </c>
      <c r="D93" s="338">
        <f>D86+D77+D59</f>
        <v>458429710</v>
      </c>
      <c r="E93" s="333"/>
    </row>
    <row r="94" spans="1:5" ht="12.75">
      <c r="A94" s="337" t="s">
        <v>1153</v>
      </c>
      <c r="B94" s="338"/>
      <c r="C94" s="338"/>
      <c r="D94" s="338"/>
      <c r="E94" s="333"/>
    </row>
    <row r="95" spans="1:5" ht="12.75">
      <c r="A95" s="355" t="s">
        <v>1154</v>
      </c>
      <c r="B95" s="338"/>
      <c r="C95" s="338"/>
      <c r="D95" s="338"/>
      <c r="E95" s="333"/>
    </row>
    <row r="96" spans="1:5" ht="12.75">
      <c r="A96" s="337" t="s">
        <v>1044</v>
      </c>
      <c r="B96" s="338">
        <v>3893253</v>
      </c>
      <c r="C96" s="338"/>
      <c r="D96" s="338">
        <v>3893253</v>
      </c>
      <c r="E96" s="333"/>
    </row>
    <row r="97" spans="1:5" ht="12.75">
      <c r="A97" s="337" t="s">
        <v>1155</v>
      </c>
      <c r="B97" s="338">
        <f>SUM(B96)</f>
        <v>3893253</v>
      </c>
      <c r="C97" s="338">
        <f>SUM(C96)</f>
        <v>0</v>
      </c>
      <c r="D97" s="338">
        <f>SUM(D96)</f>
        <v>3893253</v>
      </c>
      <c r="E97" s="333"/>
    </row>
    <row r="98" spans="1:5" ht="12.75">
      <c r="A98" s="334" t="s">
        <v>1046</v>
      </c>
      <c r="B98" s="335"/>
      <c r="C98" s="335"/>
      <c r="D98" s="335"/>
      <c r="E98" s="333"/>
    </row>
    <row r="99" spans="1:5" ht="12.75">
      <c r="A99" s="334" t="s">
        <v>1047</v>
      </c>
      <c r="B99" s="335">
        <v>107570</v>
      </c>
      <c r="C99" s="335"/>
      <c r="D99" s="335">
        <v>107570</v>
      </c>
      <c r="E99" s="333"/>
    </row>
    <row r="100" spans="1:5" ht="12.75">
      <c r="A100" s="334" t="s">
        <v>1048</v>
      </c>
      <c r="B100" s="335">
        <v>18772051</v>
      </c>
      <c r="C100" s="335"/>
      <c r="D100" s="335">
        <v>18772051</v>
      </c>
      <c r="E100" s="333"/>
    </row>
    <row r="101" spans="1:5" ht="12.75">
      <c r="A101" s="334" t="s">
        <v>1049</v>
      </c>
      <c r="B101" s="335"/>
      <c r="C101" s="335"/>
      <c r="D101" s="335"/>
      <c r="E101" s="333"/>
    </row>
    <row r="102" spans="1:5" ht="12.75">
      <c r="A102" s="334" t="s">
        <v>1050</v>
      </c>
      <c r="B102" s="335"/>
      <c r="C102" s="335"/>
      <c r="D102" s="335"/>
      <c r="E102" s="333"/>
    </row>
    <row r="103" spans="1:5" ht="12.75">
      <c r="A103" s="337" t="s">
        <v>1051</v>
      </c>
      <c r="B103" s="338">
        <f>SUM(B98:C102)</f>
        <v>18879621</v>
      </c>
      <c r="C103" s="338"/>
      <c r="D103" s="338">
        <f>SUM(D98:E102)</f>
        <v>18879621</v>
      </c>
      <c r="E103" s="333"/>
    </row>
    <row r="104" spans="1:5" ht="12.75">
      <c r="A104" s="337" t="s">
        <v>1156</v>
      </c>
      <c r="B104" s="366">
        <v>5099307</v>
      </c>
      <c r="C104" s="366">
        <v>1992452</v>
      </c>
      <c r="D104" s="366">
        <f>B104-C104</f>
        <v>3106855</v>
      </c>
      <c r="E104" s="333"/>
    </row>
    <row r="105" spans="1:5" ht="12.75">
      <c r="A105" s="337" t="s">
        <v>1069</v>
      </c>
      <c r="B105" s="338">
        <v>0</v>
      </c>
      <c r="C105" s="338"/>
      <c r="D105" s="338">
        <v>0</v>
      </c>
      <c r="E105" s="333"/>
    </row>
    <row r="106" spans="1:5" ht="12.75">
      <c r="A106" s="334" t="s">
        <v>1070</v>
      </c>
      <c r="B106" s="335"/>
      <c r="C106" s="335"/>
      <c r="D106" s="335"/>
      <c r="E106" s="333"/>
    </row>
    <row r="107" spans="1:5" ht="12.75">
      <c r="A107" s="334" t="s">
        <v>1076</v>
      </c>
      <c r="B107" s="335"/>
      <c r="C107" s="335"/>
      <c r="D107" s="335"/>
      <c r="E107" s="333"/>
    </row>
    <row r="108" spans="1:5" ht="12.75">
      <c r="A108" s="334" t="s">
        <v>1077</v>
      </c>
      <c r="B108" s="335"/>
      <c r="C108" s="335"/>
      <c r="D108" s="335"/>
      <c r="E108" s="333"/>
    </row>
    <row r="109" spans="1:5" ht="12.75">
      <c r="A109" s="334" t="s">
        <v>1078</v>
      </c>
      <c r="B109" s="335">
        <v>48416</v>
      </c>
      <c r="C109" s="335"/>
      <c r="D109" s="335">
        <v>48416</v>
      </c>
      <c r="E109" s="333"/>
    </row>
    <row r="110" spans="1:5" ht="12.75">
      <c r="A110" s="334" t="s">
        <v>1079</v>
      </c>
      <c r="B110" s="335"/>
      <c r="C110" s="335"/>
      <c r="D110" s="335"/>
      <c r="E110" s="333"/>
    </row>
    <row r="111" spans="1:5" ht="25.5">
      <c r="A111" s="334" t="s">
        <v>1080</v>
      </c>
      <c r="B111" s="335"/>
      <c r="C111" s="335"/>
      <c r="D111" s="335"/>
      <c r="E111" s="333"/>
    </row>
    <row r="112" spans="1:5" ht="25.5">
      <c r="A112" s="334" t="s">
        <v>1081</v>
      </c>
      <c r="B112" s="335"/>
      <c r="C112" s="335"/>
      <c r="D112" s="335"/>
      <c r="E112" s="333"/>
    </row>
    <row r="113" spans="1:5" ht="12.75">
      <c r="A113" s="337" t="s">
        <v>1082</v>
      </c>
      <c r="B113" s="338">
        <v>48416</v>
      </c>
      <c r="C113" s="338"/>
      <c r="D113" s="338">
        <v>48416</v>
      </c>
      <c r="E113" s="333"/>
    </row>
    <row r="114" spans="1:5" ht="12.75">
      <c r="A114" s="337" t="s">
        <v>1157</v>
      </c>
      <c r="B114" s="338">
        <v>3155271</v>
      </c>
      <c r="C114" s="338">
        <f>C113+C105+C104</f>
        <v>1992452</v>
      </c>
      <c r="D114" s="338">
        <v>3155271</v>
      </c>
      <c r="E114" s="333"/>
    </row>
    <row r="115" spans="1:5" ht="12.75">
      <c r="A115" s="337" t="s">
        <v>1084</v>
      </c>
      <c r="B115" s="338">
        <v>-357386</v>
      </c>
      <c r="C115" s="338"/>
      <c r="D115" s="338">
        <v>-357386</v>
      </c>
      <c r="E115" s="333"/>
    </row>
    <row r="116" spans="1:5" ht="12.75">
      <c r="A116" s="334" t="s">
        <v>1085</v>
      </c>
      <c r="B116" s="335"/>
      <c r="C116" s="335"/>
      <c r="D116" s="335"/>
      <c r="E116" s="333"/>
    </row>
    <row r="117" spans="1:5" ht="12.75">
      <c r="A117" s="334" t="s">
        <v>1086</v>
      </c>
      <c r="B117" s="335"/>
      <c r="C117" s="335"/>
      <c r="D117" s="335"/>
      <c r="E117" s="333"/>
    </row>
    <row r="118" spans="1:5" ht="12.75">
      <c r="A118" s="334" t="s">
        <v>1087</v>
      </c>
      <c r="B118" s="335"/>
      <c r="C118" s="335"/>
      <c r="D118" s="335"/>
      <c r="E118" s="333"/>
    </row>
    <row r="119" spans="1:5" ht="12.75">
      <c r="A119" s="337" t="s">
        <v>1158</v>
      </c>
      <c r="B119" s="338">
        <f>SUM(B116:C118)</f>
        <v>0</v>
      </c>
      <c r="C119" s="338"/>
      <c r="D119" s="338">
        <f>SUM(D116:E118)</f>
        <v>0</v>
      </c>
      <c r="E119" s="333"/>
    </row>
    <row r="120" spans="1:5" ht="12.75">
      <c r="A120" s="339" t="s">
        <v>1089</v>
      </c>
      <c r="B120" s="340">
        <f>B119+B114+B103+B97+B93+B115</f>
        <v>567531299</v>
      </c>
      <c r="C120" s="340">
        <f>C119+C114+C103+C97+C93+C115</f>
        <v>85523282</v>
      </c>
      <c r="D120" s="340">
        <f>D119+D114+D103+D97+D93+D115</f>
        <v>484000469</v>
      </c>
      <c r="E120" s="333"/>
    </row>
    <row r="121" spans="1:5" ht="12.75">
      <c r="A121" s="339" t="s">
        <v>1090</v>
      </c>
      <c r="B121" s="336"/>
      <c r="C121" s="336"/>
      <c r="D121" s="336"/>
      <c r="E121" s="333"/>
    </row>
    <row r="122" spans="1:5" ht="12.75">
      <c r="A122" s="334" t="s">
        <v>1091</v>
      </c>
      <c r="B122" s="335">
        <v>258845543</v>
      </c>
      <c r="C122" s="335"/>
      <c r="D122" s="335">
        <v>258845543</v>
      </c>
      <c r="E122" s="333"/>
    </row>
    <row r="123" spans="1:5" ht="12.75">
      <c r="A123" s="334" t="s">
        <v>1092</v>
      </c>
      <c r="B123" s="335"/>
      <c r="C123" s="335"/>
      <c r="D123" s="335"/>
      <c r="E123" s="333"/>
    </row>
    <row r="124" spans="1:5" ht="12.75">
      <c r="A124" s="334" t="s">
        <v>1093</v>
      </c>
      <c r="B124" s="335">
        <v>9086815</v>
      </c>
      <c r="C124" s="335"/>
      <c r="D124" s="335">
        <v>9086815</v>
      </c>
      <c r="E124" s="333"/>
    </row>
    <row r="125" spans="1:5" ht="12.75">
      <c r="A125" s="334" t="s">
        <v>1094</v>
      </c>
      <c r="B125" s="335">
        <v>-66801629</v>
      </c>
      <c r="C125" s="335"/>
      <c r="D125" s="335">
        <v>-49728556</v>
      </c>
      <c r="E125" s="333"/>
    </row>
    <row r="126" spans="1:5" ht="12.75">
      <c r="A126" s="334" t="s">
        <v>1095</v>
      </c>
      <c r="B126" s="335"/>
      <c r="C126" s="335"/>
      <c r="D126" s="335"/>
      <c r="E126" s="333"/>
    </row>
    <row r="127" spans="1:5" ht="12.75">
      <c r="A127" s="334" t="s">
        <v>1096</v>
      </c>
      <c r="B127" s="335">
        <v>17073073</v>
      </c>
      <c r="C127" s="335"/>
      <c r="D127" s="335">
        <v>262986841</v>
      </c>
      <c r="E127" s="333"/>
    </row>
    <row r="128" spans="1:5" ht="12.75">
      <c r="A128" s="337" t="s">
        <v>1159</v>
      </c>
      <c r="B128" s="338">
        <f>SUM(B122:B127)</f>
        <v>218203802</v>
      </c>
      <c r="C128" s="338">
        <f>SUM(C122:C127)</f>
        <v>0</v>
      </c>
      <c r="D128" s="338">
        <f>SUM(D122:D127)</f>
        <v>481190643</v>
      </c>
      <c r="E128" s="333"/>
    </row>
    <row r="129" spans="1:5" ht="12.75">
      <c r="A129" s="337" t="s">
        <v>1107</v>
      </c>
      <c r="B129" s="338"/>
      <c r="C129" s="338"/>
      <c r="D129" s="338"/>
      <c r="E129" s="333"/>
    </row>
    <row r="130" spans="1:5" ht="12.75">
      <c r="A130" s="337" t="s">
        <v>1117</v>
      </c>
      <c r="B130" s="338">
        <v>1074198</v>
      </c>
      <c r="C130" s="338"/>
      <c r="D130" s="338">
        <v>1074198</v>
      </c>
      <c r="E130" s="333"/>
    </row>
    <row r="131" spans="1:5" ht="12.75">
      <c r="A131" s="334" t="s">
        <v>1118</v>
      </c>
      <c r="B131" s="335">
        <v>637883</v>
      </c>
      <c r="C131" s="335"/>
      <c r="D131" s="335">
        <v>637883</v>
      </c>
      <c r="E131" s="333"/>
    </row>
    <row r="132" spans="1:5" ht="12.75">
      <c r="A132" s="334" t="s">
        <v>1119</v>
      </c>
      <c r="B132" s="335"/>
      <c r="C132" s="335"/>
      <c r="D132" s="335"/>
      <c r="E132" s="333"/>
    </row>
    <row r="133" spans="1:5" ht="12.75">
      <c r="A133" s="334" t="s">
        <v>1120</v>
      </c>
      <c r="B133" s="335"/>
      <c r="C133" s="335"/>
      <c r="D133" s="335"/>
      <c r="E133" s="333"/>
    </row>
    <row r="134" spans="1:5" ht="12.75">
      <c r="A134" s="334" t="s">
        <v>1121</v>
      </c>
      <c r="B134" s="335"/>
      <c r="C134" s="335"/>
      <c r="D134" s="335"/>
      <c r="E134" s="333"/>
    </row>
    <row r="135" spans="1:5" ht="25.5">
      <c r="A135" s="334" t="s">
        <v>1122</v>
      </c>
      <c r="B135" s="335"/>
      <c r="C135" s="335"/>
      <c r="D135" s="335"/>
      <c r="E135" s="333"/>
    </row>
    <row r="136" spans="1:5" ht="25.5">
      <c r="A136" s="334" t="s">
        <v>1123</v>
      </c>
      <c r="B136" s="335"/>
      <c r="C136" s="335"/>
      <c r="D136" s="335"/>
      <c r="E136" s="333"/>
    </row>
    <row r="137" spans="1:5" ht="12.75">
      <c r="A137" s="334" t="s">
        <v>1124</v>
      </c>
      <c r="B137" s="335"/>
      <c r="C137" s="335"/>
      <c r="D137" s="335"/>
      <c r="E137" s="333"/>
    </row>
    <row r="138" spans="1:5" ht="12.75">
      <c r="A138" s="337" t="s">
        <v>1160</v>
      </c>
      <c r="B138" s="338">
        <f>SUM(B131:B137)</f>
        <v>637883</v>
      </c>
      <c r="C138" s="338">
        <f>SUM(C131:C137)</f>
        <v>0</v>
      </c>
      <c r="D138" s="338">
        <f>SUM(D131:D137)</f>
        <v>637883</v>
      </c>
      <c r="E138" s="333"/>
    </row>
    <row r="139" spans="1:5" ht="12.75">
      <c r="A139" s="337" t="s">
        <v>1126</v>
      </c>
      <c r="B139" s="338">
        <f>B129+B130+B138</f>
        <v>1712081</v>
      </c>
      <c r="C139" s="338">
        <f>C129+C130+C138</f>
        <v>0</v>
      </c>
      <c r="D139" s="338">
        <f>D129+D130+D138</f>
        <v>1712081</v>
      </c>
      <c r="E139" s="333"/>
    </row>
    <row r="140" spans="1:5" ht="12.75">
      <c r="A140" s="337" t="s">
        <v>1127</v>
      </c>
      <c r="B140" s="338"/>
      <c r="C140" s="338"/>
      <c r="D140" s="338"/>
      <c r="E140" s="333"/>
    </row>
    <row r="141" spans="1:5" ht="12.75">
      <c r="A141" s="337" t="s">
        <v>1128</v>
      </c>
      <c r="B141" s="338"/>
      <c r="C141" s="338"/>
      <c r="D141" s="338"/>
      <c r="E141" s="333"/>
    </row>
    <row r="142" spans="1:5" ht="12.75">
      <c r="A142" s="334" t="s">
        <v>1129</v>
      </c>
      <c r="B142" s="335"/>
      <c r="C142" s="335"/>
      <c r="D142" s="335"/>
      <c r="E142" s="333"/>
    </row>
    <row r="143" spans="1:5" ht="12.75">
      <c r="A143" s="334" t="s">
        <v>1130</v>
      </c>
      <c r="B143" s="335">
        <v>1097745</v>
      </c>
      <c r="C143" s="335"/>
      <c r="D143" s="335">
        <v>1097745</v>
      </c>
      <c r="E143" s="333"/>
    </row>
    <row r="144" spans="1:5" ht="12.75">
      <c r="A144" s="334" t="s">
        <v>1131</v>
      </c>
      <c r="B144" s="335"/>
      <c r="C144" s="335"/>
      <c r="D144" s="335"/>
      <c r="E144" s="333"/>
    </row>
    <row r="145" spans="1:5" ht="12.75">
      <c r="A145" s="337" t="s">
        <v>1161</v>
      </c>
      <c r="B145" s="338">
        <f>SUM(B142:B144)</f>
        <v>1097745</v>
      </c>
      <c r="C145" s="338">
        <f>SUM(C142:C144)</f>
        <v>0</v>
      </c>
      <c r="D145" s="338">
        <f>SUM(D142:D144)</f>
        <v>1097745</v>
      </c>
      <c r="E145" s="333"/>
    </row>
    <row r="146" spans="1:5" ht="12.75">
      <c r="A146" s="339" t="s">
        <v>1162</v>
      </c>
      <c r="B146" s="340">
        <f>B145+B141+B140+B139+B128</f>
        <v>221013628</v>
      </c>
      <c r="C146" s="340">
        <f>C145+C141+C140+C139+C128</f>
        <v>0</v>
      </c>
      <c r="D146" s="340">
        <f>D145+D141+D140+D139+D128</f>
        <v>484000469</v>
      </c>
      <c r="E146" s="333"/>
    </row>
    <row r="147" spans="1:5" ht="12.75">
      <c r="A147" s="336" t="s">
        <v>1163</v>
      </c>
      <c r="B147" s="336"/>
      <c r="C147" s="336"/>
      <c r="D147" s="336"/>
      <c r="E147" s="333"/>
    </row>
    <row r="148" spans="1:5" ht="12.75">
      <c r="A148" s="336"/>
      <c r="B148" s="336"/>
      <c r="C148" s="336"/>
      <c r="D148" s="336"/>
      <c r="E148" s="333"/>
    </row>
    <row r="149" spans="1:5" ht="12.75">
      <c r="A149" s="336"/>
      <c r="B149" s="336"/>
      <c r="C149" s="336"/>
      <c r="D149" s="336"/>
      <c r="E149" s="333"/>
    </row>
    <row r="150" spans="1:5" ht="12.75">
      <c r="A150" s="336"/>
      <c r="B150" s="336"/>
      <c r="C150" s="336"/>
      <c r="D150" s="336"/>
      <c r="E150" s="333"/>
    </row>
    <row r="151" spans="1:5" ht="12.75">
      <c r="A151" s="336" t="s">
        <v>1164</v>
      </c>
      <c r="B151" s="336"/>
      <c r="C151" s="336"/>
      <c r="D151" s="336"/>
      <c r="E151" s="333"/>
    </row>
    <row r="152" spans="1:5" ht="12.75">
      <c r="A152" s="336"/>
      <c r="B152" s="336"/>
      <c r="C152" s="336"/>
      <c r="D152" s="336"/>
      <c r="E152" s="333"/>
    </row>
    <row r="153" spans="1:5" ht="12.75">
      <c r="A153" s="336"/>
      <c r="B153" s="336"/>
      <c r="C153" s="336"/>
      <c r="D153" s="336"/>
      <c r="E153" s="333"/>
    </row>
    <row r="154" spans="1:5" ht="12.75">
      <c r="A154" s="336"/>
      <c r="B154" s="336"/>
      <c r="C154" s="336"/>
      <c r="D154" s="336"/>
      <c r="E154" s="333"/>
    </row>
    <row r="155" spans="1:5" ht="12.75">
      <c r="A155" s="336" t="s">
        <v>1165</v>
      </c>
      <c r="B155" s="336"/>
      <c r="C155" s="336"/>
      <c r="D155" s="336"/>
      <c r="E155" s="333"/>
    </row>
    <row r="156" spans="1:5" ht="12.75">
      <c r="A156" s="336"/>
      <c r="B156" s="336"/>
      <c r="C156" s="336"/>
      <c r="D156" s="336"/>
      <c r="E156" s="333"/>
    </row>
    <row r="157" spans="1:5" ht="12.75">
      <c r="A157" s="336"/>
      <c r="B157" s="336"/>
      <c r="C157" s="336"/>
      <c r="D157" s="336"/>
      <c r="E157" s="333"/>
    </row>
    <row r="158" spans="1:5" ht="12.75">
      <c r="A158" s="336"/>
      <c r="B158" s="336"/>
      <c r="C158" s="336"/>
      <c r="D158" s="336"/>
      <c r="E158" s="333"/>
    </row>
    <row r="159" spans="1:5" ht="12.75">
      <c r="A159" s="336" t="s">
        <v>1166</v>
      </c>
      <c r="B159" s="336"/>
      <c r="C159" s="336"/>
      <c r="D159" s="336"/>
      <c r="E159" s="333"/>
    </row>
    <row r="160" spans="1:5" ht="12.75">
      <c r="A160" s="336"/>
      <c r="B160" s="336"/>
      <c r="C160" s="336"/>
      <c r="D160" s="336"/>
      <c r="E160" s="333"/>
    </row>
    <row r="161" spans="1:5" ht="12.75">
      <c r="A161" s="336"/>
      <c r="B161" s="336"/>
      <c r="C161" s="336"/>
      <c r="D161" s="336"/>
      <c r="E161" s="333"/>
    </row>
    <row r="162" spans="1:5" ht="12.75">
      <c r="A162" s="336"/>
      <c r="B162" s="336"/>
      <c r="C162" s="336"/>
      <c r="D162" s="336"/>
      <c r="E162" s="333"/>
    </row>
    <row r="163" spans="1:5" ht="12.75">
      <c r="A163" s="336" t="s">
        <v>1167</v>
      </c>
      <c r="B163" s="336"/>
      <c r="C163" s="336"/>
      <c r="D163" s="336"/>
      <c r="E163" s="333"/>
    </row>
    <row r="164" spans="1:5" ht="12.75">
      <c r="A164" s="336"/>
      <c r="B164" s="336"/>
      <c r="C164" s="336"/>
      <c r="D164" s="336"/>
      <c r="E164" s="333"/>
    </row>
    <row r="165" spans="1:5" ht="12.75">
      <c r="A165" s="336"/>
      <c r="B165" s="336"/>
      <c r="C165" s="336"/>
      <c r="D165" s="336"/>
      <c r="E165" s="333"/>
    </row>
    <row r="166" spans="1:5" ht="12.75">
      <c r="A166" s="336"/>
      <c r="B166" s="336"/>
      <c r="C166" s="336"/>
      <c r="D166" s="336"/>
      <c r="E166" s="333"/>
    </row>
    <row r="167" spans="1:5" ht="12.75">
      <c r="A167" s="336" t="s">
        <v>1168</v>
      </c>
      <c r="B167" s="336"/>
      <c r="C167" s="336"/>
      <c r="D167" s="336"/>
      <c r="E167" s="333"/>
    </row>
    <row r="168" spans="1:4" ht="12.75">
      <c r="A168" s="336"/>
      <c r="B168" s="356"/>
      <c r="C168" s="356"/>
      <c r="D168" s="356"/>
    </row>
    <row r="169" spans="1:4" ht="12.75">
      <c r="A169" s="336"/>
      <c r="B169" s="356"/>
      <c r="C169" s="356"/>
      <c r="D169" s="356"/>
    </row>
    <row r="170" spans="1:4" ht="12.75">
      <c r="A170" s="336"/>
      <c r="B170" s="356"/>
      <c r="C170" s="356"/>
      <c r="D170" s="356"/>
    </row>
    <row r="171" spans="1:4" ht="25.5">
      <c r="A171" s="357" t="s">
        <v>1169</v>
      </c>
      <c r="B171" s="356"/>
      <c r="C171" s="356"/>
      <c r="D171" s="356"/>
    </row>
    <row r="172" spans="1:4" ht="12.75">
      <c r="A172" s="356"/>
      <c r="B172" s="356"/>
      <c r="C172" s="356"/>
      <c r="D172" s="356"/>
    </row>
    <row r="173" spans="1:4" ht="12.75">
      <c r="A173" s="356"/>
      <c r="B173" s="356"/>
      <c r="C173" s="356"/>
      <c r="D173" s="356"/>
    </row>
    <row r="174" spans="1:4" ht="12.75">
      <c r="A174" s="356"/>
      <c r="B174" s="356"/>
      <c r="C174" s="356"/>
      <c r="D174" s="356"/>
    </row>
    <row r="175" spans="1:4" ht="12.75">
      <c r="A175" s="356"/>
      <c r="B175" s="356"/>
      <c r="C175" s="356"/>
      <c r="D175" s="356"/>
    </row>
    <row r="176" spans="1:4" ht="12.75">
      <c r="A176" s="356"/>
      <c r="B176" s="356"/>
      <c r="C176" s="356"/>
      <c r="D176" s="356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&amp;C&amp;10 15. melléklet az 7/2017.(V.31.)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view="pageLayout" workbookViewId="0" topLeftCell="A1">
      <selection activeCell="B16" sqref="B16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99" t="s">
        <v>984</v>
      </c>
      <c r="B1" s="399"/>
      <c r="C1" s="405"/>
      <c r="D1" s="405"/>
      <c r="E1" s="405"/>
    </row>
    <row r="2" spans="1:5" ht="15">
      <c r="A2" s="409"/>
      <c r="B2" s="409"/>
      <c r="C2" s="406"/>
      <c r="D2" s="406"/>
      <c r="E2" s="406"/>
    </row>
    <row r="3" spans="1:5" ht="15">
      <c r="A3" s="346"/>
      <c r="B3" s="346"/>
      <c r="C3" s="349"/>
      <c r="D3" s="349"/>
      <c r="E3" s="349"/>
    </row>
    <row r="4" spans="1:2" ht="15">
      <c r="A4" s="358" t="s">
        <v>1170</v>
      </c>
      <c r="B4" s="359"/>
    </row>
    <row r="6" spans="1:3" ht="15">
      <c r="A6" t="s">
        <v>1171</v>
      </c>
      <c r="B6" s="360">
        <v>42370</v>
      </c>
      <c r="C6" s="157">
        <v>237360</v>
      </c>
    </row>
    <row r="7" spans="1:3" ht="15">
      <c r="A7" t="s">
        <v>1172</v>
      </c>
      <c r="B7" s="360">
        <v>42685</v>
      </c>
      <c r="C7" s="157">
        <v>183000</v>
      </c>
    </row>
    <row r="8" spans="1:3" ht="15">
      <c r="A8" s="361" t="s">
        <v>1172</v>
      </c>
      <c r="B8" s="362">
        <v>42734</v>
      </c>
      <c r="C8" s="363">
        <v>42000</v>
      </c>
    </row>
    <row r="9" spans="1:3" ht="15">
      <c r="A9" t="s">
        <v>1224</v>
      </c>
      <c r="C9" s="364">
        <f>SUM(C6:C8)</f>
        <v>462360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&amp;C&amp;10 16.melléklet az 7/2017. (V.31.)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181"/>
  <sheetViews>
    <sheetView view="pageLayout" workbookViewId="0" topLeftCell="B1">
      <selection activeCell="H2" sqref="H2"/>
    </sheetView>
  </sheetViews>
  <sheetFormatPr defaultColWidth="9.140625" defaultRowHeight="15"/>
  <cols>
    <col min="1" max="1" width="92.00390625" style="0" customWidth="1"/>
    <col min="3" max="3" width="14.28125" style="157" customWidth="1"/>
    <col min="4" max="4" width="14.140625" style="157" customWidth="1"/>
    <col min="5" max="5" width="14.28125" style="157" customWidth="1"/>
    <col min="6" max="6" width="14.28125" style="166" customWidth="1"/>
    <col min="7" max="7" width="14.28125" style="157" customWidth="1"/>
    <col min="8" max="8" width="14.140625" style="157" customWidth="1"/>
    <col min="9" max="9" width="14.28125" style="157" customWidth="1"/>
    <col min="10" max="10" width="14.28125" style="166" customWidth="1"/>
    <col min="11" max="11" width="14.28125" style="326" customWidth="1"/>
    <col min="12" max="12" width="14.140625" style="157" customWidth="1"/>
    <col min="13" max="13" width="14.28125" style="157" customWidth="1"/>
    <col min="14" max="14" width="14.28125" style="166" customWidth="1"/>
  </cols>
  <sheetData>
    <row r="1" spans="1:14" ht="21" customHeight="1">
      <c r="A1" s="374" t="s">
        <v>977</v>
      </c>
      <c r="B1" s="375"/>
      <c r="C1" s="375"/>
      <c r="D1" s="375"/>
      <c r="E1" s="375"/>
      <c r="F1" s="376"/>
      <c r="G1"/>
      <c r="H1"/>
      <c r="I1"/>
      <c r="J1"/>
      <c r="K1" s="128"/>
      <c r="L1"/>
      <c r="M1"/>
      <c r="N1"/>
    </row>
    <row r="2" spans="1:14" ht="18.75" customHeight="1">
      <c r="A2" s="377" t="s">
        <v>854</v>
      </c>
      <c r="B2" s="375"/>
      <c r="C2" s="375"/>
      <c r="D2" s="375"/>
      <c r="E2" s="375"/>
      <c r="F2" s="376"/>
      <c r="G2"/>
      <c r="H2"/>
      <c r="I2"/>
      <c r="J2"/>
      <c r="K2" s="128"/>
      <c r="L2"/>
      <c r="M2"/>
      <c r="N2"/>
    </row>
    <row r="3" ht="18">
      <c r="A3" s="61"/>
    </row>
    <row r="4" ht="15">
      <c r="A4" s="3" t="s">
        <v>1</v>
      </c>
    </row>
    <row r="5" spans="1:14" ht="45">
      <c r="A5" s="1" t="s">
        <v>155</v>
      </c>
      <c r="B5" s="2" t="s">
        <v>156</v>
      </c>
      <c r="C5" s="196" t="s">
        <v>968</v>
      </c>
      <c r="D5" s="196" t="s">
        <v>969</v>
      </c>
      <c r="E5" s="196" t="s">
        <v>970</v>
      </c>
      <c r="F5" s="167" t="s">
        <v>978</v>
      </c>
      <c r="G5" s="196" t="s">
        <v>971</v>
      </c>
      <c r="H5" s="196" t="s">
        <v>972</v>
      </c>
      <c r="I5" s="196" t="s">
        <v>973</v>
      </c>
      <c r="J5" s="167" t="s">
        <v>979</v>
      </c>
      <c r="K5" s="167" t="s">
        <v>974</v>
      </c>
      <c r="L5" s="196" t="s">
        <v>975</v>
      </c>
      <c r="M5" s="196" t="s">
        <v>976</v>
      </c>
      <c r="N5" s="167" t="s">
        <v>980</v>
      </c>
    </row>
    <row r="6" spans="1:14" ht="15">
      <c r="A6" s="37" t="s">
        <v>157</v>
      </c>
      <c r="B6" s="38" t="s">
        <v>158</v>
      </c>
      <c r="C6" s="159">
        <f>1550700+1800600+1541000</f>
        <v>4892300</v>
      </c>
      <c r="D6" s="159"/>
      <c r="E6" s="159"/>
      <c r="F6" s="168">
        <f>SUM(C6:E6)</f>
        <v>4892300</v>
      </c>
      <c r="G6" s="159">
        <v>6671091</v>
      </c>
      <c r="H6" s="159"/>
      <c r="I6" s="159"/>
      <c r="J6" s="168">
        <f>SUM(G6:I6)</f>
        <v>6671091</v>
      </c>
      <c r="K6" s="327">
        <v>6508428</v>
      </c>
      <c r="L6" s="159"/>
      <c r="M6" s="159"/>
      <c r="N6" s="168">
        <f>SUM(K6:M6)</f>
        <v>6508428</v>
      </c>
    </row>
    <row r="7" spans="1:14" ht="15">
      <c r="A7" s="37" t="s">
        <v>159</v>
      </c>
      <c r="B7" s="39" t="s">
        <v>160</v>
      </c>
      <c r="C7" s="159"/>
      <c r="D7" s="159"/>
      <c r="E7" s="159"/>
      <c r="F7" s="168">
        <f aca="true" t="shared" si="0" ref="F7:F18">SUM(C7:E7)</f>
        <v>0</v>
      </c>
      <c r="G7" s="159"/>
      <c r="H7" s="159"/>
      <c r="I7" s="159"/>
      <c r="J7" s="168">
        <f aca="true" t="shared" si="1" ref="J7:J18">SUM(G7:I7)</f>
        <v>0</v>
      </c>
      <c r="K7" s="327"/>
      <c r="L7" s="159"/>
      <c r="M7" s="159"/>
      <c r="N7" s="168">
        <f aca="true" t="shared" si="2" ref="N7:N18">SUM(K7:M7)</f>
        <v>0</v>
      </c>
    </row>
    <row r="8" spans="1:14" ht="15">
      <c r="A8" s="37" t="s">
        <v>161</v>
      </c>
      <c r="B8" s="39" t="s">
        <v>162</v>
      </c>
      <c r="C8" s="159"/>
      <c r="D8" s="159"/>
      <c r="E8" s="159"/>
      <c r="F8" s="168">
        <f t="shared" si="0"/>
        <v>0</v>
      </c>
      <c r="G8" s="159"/>
      <c r="H8" s="159">
        <v>75189</v>
      </c>
      <c r="I8" s="159"/>
      <c r="J8" s="168">
        <f t="shared" si="1"/>
        <v>75189</v>
      </c>
      <c r="K8" s="327"/>
      <c r="L8" s="159">
        <v>75189</v>
      </c>
      <c r="M8" s="159"/>
      <c r="N8" s="168">
        <f t="shared" si="2"/>
        <v>75189</v>
      </c>
    </row>
    <row r="9" spans="1:14" ht="15">
      <c r="A9" s="40" t="s">
        <v>163</v>
      </c>
      <c r="B9" s="39" t="s">
        <v>164</v>
      </c>
      <c r="C9" s="159"/>
      <c r="D9" s="159"/>
      <c r="E9" s="159"/>
      <c r="F9" s="168">
        <f t="shared" si="0"/>
        <v>0</v>
      </c>
      <c r="G9" s="159"/>
      <c r="H9" s="159"/>
      <c r="I9" s="159"/>
      <c r="J9" s="168">
        <f t="shared" si="1"/>
        <v>0</v>
      </c>
      <c r="K9" s="327"/>
      <c r="L9" s="159"/>
      <c r="M9" s="159"/>
      <c r="N9" s="168">
        <f t="shared" si="2"/>
        <v>0</v>
      </c>
    </row>
    <row r="10" spans="1:14" ht="15">
      <c r="A10" s="40" t="s">
        <v>165</v>
      </c>
      <c r="B10" s="39" t="s">
        <v>166</v>
      </c>
      <c r="C10" s="159"/>
      <c r="D10" s="159"/>
      <c r="E10" s="159"/>
      <c r="F10" s="168">
        <f t="shared" si="0"/>
        <v>0</v>
      </c>
      <c r="G10" s="159"/>
      <c r="H10" s="159"/>
      <c r="I10" s="159"/>
      <c r="J10" s="168">
        <f t="shared" si="1"/>
        <v>0</v>
      </c>
      <c r="K10" s="327"/>
      <c r="L10" s="159"/>
      <c r="M10" s="159"/>
      <c r="N10" s="168">
        <f t="shared" si="2"/>
        <v>0</v>
      </c>
    </row>
    <row r="11" spans="1:14" ht="15">
      <c r="A11" s="40" t="s">
        <v>167</v>
      </c>
      <c r="B11" s="39" t="s">
        <v>168</v>
      </c>
      <c r="C11" s="159"/>
      <c r="D11" s="159"/>
      <c r="E11" s="159"/>
      <c r="F11" s="168">
        <f t="shared" si="0"/>
        <v>0</v>
      </c>
      <c r="G11" s="159"/>
      <c r="H11" s="159"/>
      <c r="I11" s="159"/>
      <c r="J11" s="168">
        <f t="shared" si="1"/>
        <v>0</v>
      </c>
      <c r="K11" s="327"/>
      <c r="L11" s="159"/>
      <c r="M11" s="159"/>
      <c r="N11" s="168">
        <f t="shared" si="2"/>
        <v>0</v>
      </c>
    </row>
    <row r="12" spans="1:14" ht="15">
      <c r="A12" s="40" t="s">
        <v>169</v>
      </c>
      <c r="B12" s="39" t="s">
        <v>170</v>
      </c>
      <c r="C12" s="159">
        <f>96000+96000+96000</f>
        <v>288000</v>
      </c>
      <c r="D12" s="159"/>
      <c r="E12" s="159"/>
      <c r="F12" s="168">
        <f t="shared" si="0"/>
        <v>288000</v>
      </c>
      <c r="G12" s="159">
        <f>96000+96000+96000</f>
        <v>288000</v>
      </c>
      <c r="H12" s="159"/>
      <c r="I12" s="159"/>
      <c r="J12" s="168">
        <f t="shared" si="1"/>
        <v>288000</v>
      </c>
      <c r="K12" s="327">
        <v>224000</v>
      </c>
      <c r="L12" s="159"/>
      <c r="M12" s="159"/>
      <c r="N12" s="168">
        <f t="shared" si="2"/>
        <v>224000</v>
      </c>
    </row>
    <row r="13" spans="1:14" ht="15">
      <c r="A13" s="40" t="s">
        <v>171</v>
      </c>
      <c r="B13" s="39" t="s">
        <v>172</v>
      </c>
      <c r="C13" s="159"/>
      <c r="D13" s="159"/>
      <c r="E13" s="159"/>
      <c r="F13" s="168">
        <f t="shared" si="0"/>
        <v>0</v>
      </c>
      <c r="G13" s="159"/>
      <c r="H13" s="159"/>
      <c r="I13" s="159"/>
      <c r="J13" s="168">
        <f t="shared" si="1"/>
        <v>0</v>
      </c>
      <c r="K13" s="327"/>
      <c r="L13" s="159"/>
      <c r="M13" s="159"/>
      <c r="N13" s="168">
        <f t="shared" si="2"/>
        <v>0</v>
      </c>
    </row>
    <row r="14" spans="1:14" ht="15">
      <c r="A14" s="4" t="s">
        <v>173</v>
      </c>
      <c r="B14" s="39" t="s">
        <v>174</v>
      </c>
      <c r="C14" s="159">
        <f>15000</f>
        <v>15000</v>
      </c>
      <c r="D14" s="159"/>
      <c r="E14" s="159"/>
      <c r="F14" s="168">
        <f t="shared" si="0"/>
        <v>15000</v>
      </c>
      <c r="G14" s="159">
        <f>15000</f>
        <v>15000</v>
      </c>
      <c r="H14" s="159"/>
      <c r="I14" s="159"/>
      <c r="J14" s="168">
        <f t="shared" si="1"/>
        <v>15000</v>
      </c>
      <c r="K14" s="327">
        <v>0</v>
      </c>
      <c r="L14" s="159"/>
      <c r="M14" s="159"/>
      <c r="N14" s="168">
        <f t="shared" si="2"/>
        <v>0</v>
      </c>
    </row>
    <row r="15" spans="1:14" ht="15">
      <c r="A15" s="4" t="s">
        <v>175</v>
      </c>
      <c r="B15" s="39" t="s">
        <v>176</v>
      </c>
      <c r="C15" s="159">
        <f>12000+12000+24000</f>
        <v>48000</v>
      </c>
      <c r="D15" s="159"/>
      <c r="E15" s="159"/>
      <c r="F15" s="168">
        <f t="shared" si="0"/>
        <v>48000</v>
      </c>
      <c r="G15" s="159">
        <f>12000+12000+24000</f>
        <v>48000</v>
      </c>
      <c r="H15" s="159"/>
      <c r="I15" s="159"/>
      <c r="J15" s="168">
        <f t="shared" si="1"/>
        <v>48000</v>
      </c>
      <c r="K15" s="327">
        <v>24000</v>
      </c>
      <c r="L15" s="159"/>
      <c r="M15" s="159"/>
      <c r="N15" s="168">
        <f t="shared" si="2"/>
        <v>24000</v>
      </c>
    </row>
    <row r="16" spans="1:14" ht="15">
      <c r="A16" s="4" t="s">
        <v>177</v>
      </c>
      <c r="B16" s="39" t="s">
        <v>178</v>
      </c>
      <c r="C16" s="159"/>
      <c r="D16" s="159"/>
      <c r="E16" s="159"/>
      <c r="F16" s="168">
        <f t="shared" si="0"/>
        <v>0</v>
      </c>
      <c r="G16" s="159"/>
      <c r="H16" s="159"/>
      <c r="I16" s="159"/>
      <c r="J16" s="168">
        <f t="shared" si="1"/>
        <v>0</v>
      </c>
      <c r="K16" s="327"/>
      <c r="L16" s="159"/>
      <c r="M16" s="159"/>
      <c r="N16" s="168">
        <f t="shared" si="2"/>
        <v>0</v>
      </c>
    </row>
    <row r="17" spans="1:14" ht="15">
      <c r="A17" s="4" t="s">
        <v>179</v>
      </c>
      <c r="B17" s="39" t="s">
        <v>180</v>
      </c>
      <c r="C17" s="159"/>
      <c r="D17" s="159"/>
      <c r="E17" s="159"/>
      <c r="F17" s="168">
        <f t="shared" si="0"/>
        <v>0</v>
      </c>
      <c r="G17" s="159"/>
      <c r="H17" s="159"/>
      <c r="I17" s="159"/>
      <c r="J17" s="168">
        <f t="shared" si="1"/>
        <v>0</v>
      </c>
      <c r="K17" s="327"/>
      <c r="L17" s="159"/>
      <c r="M17" s="159"/>
      <c r="N17" s="168">
        <f t="shared" si="2"/>
        <v>0</v>
      </c>
    </row>
    <row r="18" spans="1:14" ht="15">
      <c r="A18" s="4" t="s">
        <v>607</v>
      </c>
      <c r="B18" s="39" t="s">
        <v>181</v>
      </c>
      <c r="C18" s="159"/>
      <c r="D18" s="159"/>
      <c r="E18" s="159"/>
      <c r="F18" s="168">
        <f t="shared" si="0"/>
        <v>0</v>
      </c>
      <c r="G18" s="159">
        <v>66812</v>
      </c>
      <c r="H18" s="159"/>
      <c r="I18" s="159"/>
      <c r="J18" s="168">
        <f t="shared" si="1"/>
        <v>66812</v>
      </c>
      <c r="K18" s="327">
        <v>66812</v>
      </c>
      <c r="L18" s="159"/>
      <c r="M18" s="159"/>
      <c r="N18" s="168">
        <f t="shared" si="2"/>
        <v>66812</v>
      </c>
    </row>
    <row r="19" spans="1:14" ht="15">
      <c r="A19" s="41" t="s">
        <v>505</v>
      </c>
      <c r="B19" s="42" t="s">
        <v>183</v>
      </c>
      <c r="C19" s="159">
        <f aca="true" t="shared" si="3" ref="C19:N19">SUM(C6:C18)</f>
        <v>5243300</v>
      </c>
      <c r="D19" s="159">
        <f t="shared" si="3"/>
        <v>0</v>
      </c>
      <c r="E19" s="159">
        <f t="shared" si="3"/>
        <v>0</v>
      </c>
      <c r="F19" s="169">
        <f t="shared" si="3"/>
        <v>5243300</v>
      </c>
      <c r="G19" s="159">
        <f t="shared" si="3"/>
        <v>7088903</v>
      </c>
      <c r="H19" s="159">
        <f t="shared" si="3"/>
        <v>75189</v>
      </c>
      <c r="I19" s="159">
        <f t="shared" si="3"/>
        <v>0</v>
      </c>
      <c r="J19" s="169">
        <f t="shared" si="3"/>
        <v>7164092</v>
      </c>
      <c r="K19" s="327">
        <f t="shared" si="3"/>
        <v>6823240</v>
      </c>
      <c r="L19" s="159">
        <f t="shared" si="3"/>
        <v>75189</v>
      </c>
      <c r="M19" s="159">
        <f t="shared" si="3"/>
        <v>0</v>
      </c>
      <c r="N19" s="169">
        <f t="shared" si="3"/>
        <v>6898429</v>
      </c>
    </row>
    <row r="20" spans="1:14" ht="15">
      <c r="A20" s="4" t="s">
        <v>184</v>
      </c>
      <c r="B20" s="39" t="s">
        <v>185</v>
      </c>
      <c r="C20" s="159">
        <v>4282000</v>
      </c>
      <c r="D20" s="159">
        <v>1080000</v>
      </c>
      <c r="E20" s="159"/>
      <c r="F20" s="168">
        <f>SUM(C20:E20)</f>
        <v>5362000</v>
      </c>
      <c r="G20" s="159">
        <v>4283202</v>
      </c>
      <c r="H20" s="159">
        <v>1080000</v>
      </c>
      <c r="I20" s="159"/>
      <c r="J20" s="168">
        <f>SUM(G20:I20)</f>
        <v>5363202</v>
      </c>
      <c r="K20" s="327">
        <v>4283202</v>
      </c>
      <c r="L20" s="159">
        <v>1080000</v>
      </c>
      <c r="M20" s="159"/>
      <c r="N20" s="168">
        <f>SUM(K20:M20)</f>
        <v>5363202</v>
      </c>
    </row>
    <row r="21" spans="1:14" ht="15">
      <c r="A21" s="4" t="s">
        <v>186</v>
      </c>
      <c r="B21" s="39" t="s">
        <v>187</v>
      </c>
      <c r="C21" s="159"/>
      <c r="D21" s="159"/>
      <c r="E21" s="159"/>
      <c r="F21" s="168">
        <f>SUM(C21:E21)</f>
        <v>0</v>
      </c>
      <c r="G21" s="159">
        <v>222000</v>
      </c>
      <c r="H21" s="159"/>
      <c r="I21" s="159"/>
      <c r="J21" s="168">
        <f>SUM(G21:I21)</f>
        <v>222000</v>
      </c>
      <c r="K21" s="327">
        <v>222000</v>
      </c>
      <c r="L21" s="159"/>
      <c r="M21" s="159"/>
      <c r="N21" s="168">
        <f>SUM(K21:M21)</f>
        <v>222000</v>
      </c>
    </row>
    <row r="22" spans="1:14" ht="15">
      <c r="A22" s="5" t="s">
        <v>188</v>
      </c>
      <c r="B22" s="39" t="s">
        <v>189</v>
      </c>
      <c r="C22" s="159"/>
      <c r="D22" s="159"/>
      <c r="E22" s="159"/>
      <c r="F22" s="168">
        <f>SUM(C22:E22)</f>
        <v>0</v>
      </c>
      <c r="G22" s="159">
        <v>26471</v>
      </c>
      <c r="H22" s="159"/>
      <c r="I22" s="159"/>
      <c r="J22" s="168">
        <v>26471</v>
      </c>
      <c r="K22" s="327">
        <v>26471</v>
      </c>
      <c r="L22" s="159"/>
      <c r="M22" s="159"/>
      <c r="N22" s="168">
        <f>SUM(K22:M22)</f>
        <v>26471</v>
      </c>
    </row>
    <row r="23" spans="1:14" ht="15">
      <c r="A23" s="8" t="s">
        <v>506</v>
      </c>
      <c r="B23" s="42" t="s">
        <v>190</v>
      </c>
      <c r="C23" s="159">
        <f aca="true" t="shared" si="4" ref="C23:N23">SUM(C20:C22)</f>
        <v>4282000</v>
      </c>
      <c r="D23" s="159">
        <f t="shared" si="4"/>
        <v>1080000</v>
      </c>
      <c r="E23" s="159">
        <f t="shared" si="4"/>
        <v>0</v>
      </c>
      <c r="F23" s="169">
        <f t="shared" si="4"/>
        <v>5362000</v>
      </c>
      <c r="G23" s="159">
        <f t="shared" si="4"/>
        <v>4531673</v>
      </c>
      <c r="H23" s="159">
        <f t="shared" si="4"/>
        <v>1080000</v>
      </c>
      <c r="I23" s="159">
        <f t="shared" si="4"/>
        <v>0</v>
      </c>
      <c r="J23" s="169">
        <f t="shared" si="4"/>
        <v>5611673</v>
      </c>
      <c r="K23" s="327">
        <f t="shared" si="4"/>
        <v>4531673</v>
      </c>
      <c r="L23" s="159">
        <f t="shared" si="4"/>
        <v>1080000</v>
      </c>
      <c r="M23" s="159">
        <f t="shared" si="4"/>
        <v>0</v>
      </c>
      <c r="N23" s="169">
        <f t="shared" si="4"/>
        <v>5611673</v>
      </c>
    </row>
    <row r="24" spans="1:14" ht="15">
      <c r="A24" s="64" t="s">
        <v>637</v>
      </c>
      <c r="B24" s="65" t="s">
        <v>191</v>
      </c>
      <c r="C24" s="159">
        <f aca="true" t="shared" si="5" ref="C24:N24">C23+C19</f>
        <v>9525300</v>
      </c>
      <c r="D24" s="159">
        <f t="shared" si="5"/>
        <v>1080000</v>
      </c>
      <c r="E24" s="159">
        <f t="shared" si="5"/>
        <v>0</v>
      </c>
      <c r="F24" s="169">
        <f t="shared" si="5"/>
        <v>10605300</v>
      </c>
      <c r="G24" s="159">
        <f t="shared" si="5"/>
        <v>11620576</v>
      </c>
      <c r="H24" s="159">
        <f t="shared" si="5"/>
        <v>1155189</v>
      </c>
      <c r="I24" s="159">
        <f t="shared" si="5"/>
        <v>0</v>
      </c>
      <c r="J24" s="169">
        <f t="shared" si="5"/>
        <v>12775765</v>
      </c>
      <c r="K24" s="327">
        <f t="shared" si="5"/>
        <v>11354913</v>
      </c>
      <c r="L24" s="159">
        <f t="shared" si="5"/>
        <v>1155189</v>
      </c>
      <c r="M24" s="159">
        <f t="shared" si="5"/>
        <v>0</v>
      </c>
      <c r="N24" s="169">
        <f t="shared" si="5"/>
        <v>12510102</v>
      </c>
    </row>
    <row r="25" spans="1:14" ht="15">
      <c r="A25" s="48" t="s">
        <v>608</v>
      </c>
      <c r="B25" s="65" t="s">
        <v>192</v>
      </c>
      <c r="C25" s="159">
        <f>1118000+489162+16000+18000+419000+16000+18000+421619+16000+18000+31000+27000</f>
        <v>2607781</v>
      </c>
      <c r="D25" s="159">
        <f>262000</f>
        <v>262000</v>
      </c>
      <c r="E25" s="159"/>
      <c r="F25" s="168">
        <f>SUM(C25:E25)</f>
        <v>2869781</v>
      </c>
      <c r="G25" s="159">
        <v>3040806</v>
      </c>
      <c r="H25" s="159">
        <f>262000</f>
        <v>262000</v>
      </c>
      <c r="I25" s="159"/>
      <c r="J25" s="168">
        <f>SUM(G25:I25)</f>
        <v>3302806</v>
      </c>
      <c r="K25" s="327">
        <v>2769235</v>
      </c>
      <c r="L25" s="159">
        <v>311901</v>
      </c>
      <c r="M25" s="159"/>
      <c r="N25" s="168">
        <f>SUM(K25:M25)</f>
        <v>3081136</v>
      </c>
    </row>
    <row r="26" spans="1:14" ht="15">
      <c r="A26" s="4" t="s">
        <v>193</v>
      </c>
      <c r="B26" s="39" t="s">
        <v>194</v>
      </c>
      <c r="C26" s="159"/>
      <c r="D26" s="159"/>
      <c r="E26" s="159"/>
      <c r="F26" s="168">
        <f aca="true" t="shared" si="6" ref="F26:F92">SUM(C26:E26)</f>
        <v>0</v>
      </c>
      <c r="G26" s="159">
        <v>21083</v>
      </c>
      <c r="H26" s="159"/>
      <c r="I26" s="159"/>
      <c r="J26" s="168">
        <f aca="true" t="shared" si="7" ref="J26:J61">SUM(G26:I26)</f>
        <v>21083</v>
      </c>
      <c r="K26" s="327">
        <v>18602</v>
      </c>
      <c r="L26" s="159"/>
      <c r="M26" s="159"/>
      <c r="N26" s="168">
        <f aca="true" t="shared" si="8" ref="N26:N61">SUM(K26:M26)</f>
        <v>18602</v>
      </c>
    </row>
    <row r="27" spans="1:14" ht="15">
      <c r="A27" s="4" t="s">
        <v>195</v>
      </c>
      <c r="B27" s="39" t="s">
        <v>196</v>
      </c>
      <c r="C27" s="159">
        <f>5000+45000+150000+10000+280000+90000+5000+59000</f>
        <v>644000</v>
      </c>
      <c r="D27" s="159">
        <f>185000+177000+500000</f>
        <v>862000</v>
      </c>
      <c r="E27" s="159"/>
      <c r="F27" s="168">
        <f t="shared" si="6"/>
        <v>1506000</v>
      </c>
      <c r="G27" s="159">
        <f>5000+45000+150000+10000+280000+90000+5000+59000</f>
        <v>644000</v>
      </c>
      <c r="H27" s="159">
        <v>277698</v>
      </c>
      <c r="I27" s="159"/>
      <c r="J27" s="168">
        <f t="shared" si="7"/>
        <v>921698</v>
      </c>
      <c r="K27" s="327">
        <v>628723</v>
      </c>
      <c r="L27" s="159">
        <v>277698</v>
      </c>
      <c r="M27" s="159"/>
      <c r="N27" s="168">
        <f t="shared" si="8"/>
        <v>906421</v>
      </c>
    </row>
    <row r="28" spans="1:14" ht="15">
      <c r="A28" s="4" t="s">
        <v>197</v>
      </c>
      <c r="B28" s="39" t="s">
        <v>198</v>
      </c>
      <c r="C28" s="159"/>
      <c r="D28" s="159"/>
      <c r="E28" s="159"/>
      <c r="F28" s="168">
        <f t="shared" si="6"/>
        <v>0</v>
      </c>
      <c r="G28" s="159"/>
      <c r="H28" s="159"/>
      <c r="I28" s="159"/>
      <c r="J28" s="168">
        <f t="shared" si="7"/>
        <v>0</v>
      </c>
      <c r="K28" s="327"/>
      <c r="L28" s="159"/>
      <c r="M28" s="159"/>
      <c r="N28" s="168">
        <f t="shared" si="8"/>
        <v>0</v>
      </c>
    </row>
    <row r="29" spans="1:14" ht="15">
      <c r="A29" s="8" t="s">
        <v>516</v>
      </c>
      <c r="B29" s="42" t="s">
        <v>199</v>
      </c>
      <c r="C29" s="159">
        <f>SUM(C26:C28)</f>
        <v>644000</v>
      </c>
      <c r="D29" s="159">
        <f>SUM(D26:D28)</f>
        <v>862000</v>
      </c>
      <c r="E29" s="159">
        <f>SUM(E26:E28)</f>
        <v>0</v>
      </c>
      <c r="F29" s="168">
        <f t="shared" si="6"/>
        <v>1506000</v>
      </c>
      <c r="G29" s="159">
        <f>SUM(G26:G28)</f>
        <v>665083</v>
      </c>
      <c r="H29" s="159">
        <f>SUM(H26:H28)</f>
        <v>277698</v>
      </c>
      <c r="I29" s="159">
        <f>SUM(I26:I28)</f>
        <v>0</v>
      </c>
      <c r="J29" s="168">
        <f t="shared" si="7"/>
        <v>942781</v>
      </c>
      <c r="K29" s="327">
        <f>SUM(K26:K28)</f>
        <v>647325</v>
      </c>
      <c r="L29" s="159">
        <f>SUM(L26:L28)</f>
        <v>277698</v>
      </c>
      <c r="M29" s="159">
        <f>SUM(M26:M28)</f>
        <v>0</v>
      </c>
      <c r="N29" s="168">
        <f t="shared" si="8"/>
        <v>925023</v>
      </c>
    </row>
    <row r="30" spans="1:14" ht="15">
      <c r="A30" s="4" t="s">
        <v>200</v>
      </c>
      <c r="B30" s="39" t="s">
        <v>201</v>
      </c>
      <c r="C30" s="159">
        <f>1000+25000</f>
        <v>26000</v>
      </c>
      <c r="D30" s="159"/>
      <c r="E30" s="159"/>
      <c r="F30" s="168">
        <f t="shared" si="6"/>
        <v>26000</v>
      </c>
      <c r="G30" s="159">
        <v>31400</v>
      </c>
      <c r="H30" s="159"/>
      <c r="I30" s="159"/>
      <c r="J30" s="168">
        <f t="shared" si="7"/>
        <v>31400</v>
      </c>
      <c r="K30" s="327">
        <v>29788</v>
      </c>
      <c r="L30" s="159"/>
      <c r="M30" s="159"/>
      <c r="N30" s="168">
        <f t="shared" si="8"/>
        <v>29788</v>
      </c>
    </row>
    <row r="31" spans="1:14" ht="15">
      <c r="A31" s="4" t="s">
        <v>202</v>
      </c>
      <c r="B31" s="39" t="s">
        <v>203</v>
      </c>
      <c r="C31" s="159">
        <f>45000+53000+19000+19000</f>
        <v>136000</v>
      </c>
      <c r="D31" s="159"/>
      <c r="E31" s="159"/>
      <c r="F31" s="168">
        <f t="shared" si="6"/>
        <v>136000</v>
      </c>
      <c r="G31" s="159">
        <v>150013</v>
      </c>
      <c r="H31" s="159"/>
      <c r="I31" s="159"/>
      <c r="J31" s="168">
        <f t="shared" si="7"/>
        <v>150013</v>
      </c>
      <c r="K31" s="327">
        <v>150013</v>
      </c>
      <c r="L31" s="159"/>
      <c r="M31" s="159"/>
      <c r="N31" s="168">
        <f t="shared" si="8"/>
        <v>150013</v>
      </c>
    </row>
    <row r="32" spans="1:14" ht="15" customHeight="1">
      <c r="A32" s="8" t="s">
        <v>638</v>
      </c>
      <c r="B32" s="42" t="s">
        <v>204</v>
      </c>
      <c r="C32" s="159">
        <f>SUM(C30:C31)</f>
        <v>162000</v>
      </c>
      <c r="D32" s="159">
        <f>SUM(D30:D31)</f>
        <v>0</v>
      </c>
      <c r="E32" s="159">
        <f>SUM(E30:E31)</f>
        <v>0</v>
      </c>
      <c r="F32" s="168">
        <f t="shared" si="6"/>
        <v>162000</v>
      </c>
      <c r="G32" s="159">
        <f>SUM(G30:G31)</f>
        <v>181413</v>
      </c>
      <c r="H32" s="159">
        <f>SUM(H30:H31)</f>
        <v>0</v>
      </c>
      <c r="I32" s="159">
        <f>SUM(I30:I31)</f>
        <v>0</v>
      </c>
      <c r="J32" s="168">
        <f t="shared" si="7"/>
        <v>181413</v>
      </c>
      <c r="K32" s="327">
        <f>SUM(K30:K31)</f>
        <v>179801</v>
      </c>
      <c r="L32" s="159">
        <f>SUM(L30:L31)</f>
        <v>0</v>
      </c>
      <c r="M32" s="159">
        <f>SUM(M30:M31)</f>
        <v>0</v>
      </c>
      <c r="N32" s="168">
        <f t="shared" si="8"/>
        <v>179801</v>
      </c>
    </row>
    <row r="33" spans="1:14" ht="15">
      <c r="A33" s="4" t="s">
        <v>205</v>
      </c>
      <c r="B33" s="39" t="s">
        <v>206</v>
      </c>
      <c r="C33" s="159">
        <f>59000+269000+28000+26000+19000+46000+318000+61000+25000+18000+1850000+51000+23000+134000+330000+49000</f>
        <v>3306000</v>
      </c>
      <c r="D33" s="159"/>
      <c r="E33" s="159"/>
      <c r="F33" s="168">
        <f t="shared" si="6"/>
        <v>3306000</v>
      </c>
      <c r="G33" s="159">
        <v>3087620</v>
      </c>
      <c r="H33" s="159"/>
      <c r="I33" s="159"/>
      <c r="J33" s="168">
        <f t="shared" si="7"/>
        <v>3087620</v>
      </c>
      <c r="K33" s="327">
        <v>3087620</v>
      </c>
      <c r="L33" s="159"/>
      <c r="M33" s="159"/>
      <c r="N33" s="168">
        <f t="shared" si="8"/>
        <v>3087620</v>
      </c>
    </row>
    <row r="34" spans="1:14" ht="15">
      <c r="A34" s="4" t="s">
        <v>207</v>
      </c>
      <c r="B34" s="39" t="s">
        <v>208</v>
      </c>
      <c r="C34" s="159">
        <f>4795000+7713196</f>
        <v>12508196</v>
      </c>
      <c r="D34" s="159">
        <f>42000</f>
        <v>42000</v>
      </c>
      <c r="E34" s="159"/>
      <c r="F34" s="168">
        <f t="shared" si="6"/>
        <v>12550196</v>
      </c>
      <c r="G34" s="159">
        <v>12110288</v>
      </c>
      <c r="H34" s="159">
        <v>192441</v>
      </c>
      <c r="I34" s="159"/>
      <c r="J34" s="168">
        <f t="shared" si="7"/>
        <v>12302729</v>
      </c>
      <c r="K34" s="327">
        <v>12110288</v>
      </c>
      <c r="L34" s="159">
        <v>192441</v>
      </c>
      <c r="M34" s="159"/>
      <c r="N34" s="168">
        <f t="shared" si="8"/>
        <v>12302729</v>
      </c>
    </row>
    <row r="35" spans="1:14" ht="15">
      <c r="A35" s="4" t="s">
        <v>609</v>
      </c>
      <c r="B35" s="39" t="s">
        <v>209</v>
      </c>
      <c r="C35" s="159"/>
      <c r="D35" s="159"/>
      <c r="E35" s="159"/>
      <c r="F35" s="168">
        <f t="shared" si="6"/>
        <v>0</v>
      </c>
      <c r="G35" s="159"/>
      <c r="H35" s="159"/>
      <c r="I35" s="159"/>
      <c r="J35" s="168">
        <f t="shared" si="7"/>
        <v>0</v>
      </c>
      <c r="K35" s="327"/>
      <c r="L35" s="159"/>
      <c r="M35" s="159"/>
      <c r="N35" s="168">
        <f t="shared" si="8"/>
        <v>0</v>
      </c>
    </row>
    <row r="36" spans="1:14" ht="15">
      <c r="A36" s="4" t="s">
        <v>211</v>
      </c>
      <c r="B36" s="39" t="s">
        <v>212</v>
      </c>
      <c r="C36" s="159">
        <f>76000+145000+466512+45000+25000</f>
        <v>757512</v>
      </c>
      <c r="D36" s="159"/>
      <c r="E36" s="159"/>
      <c r="F36" s="168">
        <f t="shared" si="6"/>
        <v>757512</v>
      </c>
      <c r="G36" s="159">
        <v>160564</v>
      </c>
      <c r="H36" s="159"/>
      <c r="I36" s="159"/>
      <c r="J36" s="168">
        <f t="shared" si="7"/>
        <v>160564</v>
      </c>
      <c r="K36" s="327">
        <v>160564</v>
      </c>
      <c r="L36" s="159"/>
      <c r="M36" s="159"/>
      <c r="N36" s="168">
        <f t="shared" si="8"/>
        <v>160564</v>
      </c>
    </row>
    <row r="37" spans="1:14" ht="15">
      <c r="A37" s="13" t="s">
        <v>610</v>
      </c>
      <c r="B37" s="39" t="s">
        <v>213</v>
      </c>
      <c r="C37" s="159">
        <f>849702</f>
        <v>849702</v>
      </c>
      <c r="D37" s="159"/>
      <c r="E37" s="159"/>
      <c r="F37" s="168">
        <f t="shared" si="6"/>
        <v>849702</v>
      </c>
      <c r="G37" s="159">
        <v>852470</v>
      </c>
      <c r="H37" s="159"/>
      <c r="I37" s="159"/>
      <c r="J37" s="168">
        <f t="shared" si="7"/>
        <v>852470</v>
      </c>
      <c r="K37" s="327">
        <v>851089</v>
      </c>
      <c r="L37" s="159"/>
      <c r="M37" s="159"/>
      <c r="N37" s="168">
        <f t="shared" si="8"/>
        <v>851089</v>
      </c>
    </row>
    <row r="38" spans="1:14" ht="15">
      <c r="A38" s="5" t="s">
        <v>215</v>
      </c>
      <c r="B38" s="39" t="s">
        <v>216</v>
      </c>
      <c r="C38" s="159">
        <f>100000</f>
        <v>100000</v>
      </c>
      <c r="D38" s="159"/>
      <c r="E38" s="159"/>
      <c r="F38" s="168">
        <f t="shared" si="6"/>
        <v>100000</v>
      </c>
      <c r="G38" s="159">
        <v>246650</v>
      </c>
      <c r="H38" s="159"/>
      <c r="I38" s="159"/>
      <c r="J38" s="168">
        <f t="shared" si="7"/>
        <v>246650</v>
      </c>
      <c r="K38" s="327">
        <v>246650</v>
      </c>
      <c r="L38" s="159"/>
      <c r="M38" s="159"/>
      <c r="N38" s="168">
        <f t="shared" si="8"/>
        <v>246650</v>
      </c>
    </row>
    <row r="39" spans="1:14" ht="15">
      <c r="A39" s="4" t="s">
        <v>611</v>
      </c>
      <c r="B39" s="39" t="s">
        <v>217</v>
      </c>
      <c r="C39" s="159">
        <f>10000+30000+318000+6000+82000+100000+6000+540000+111000+13000+50000</f>
        <v>1266000</v>
      </c>
      <c r="D39" s="159"/>
      <c r="E39" s="159"/>
      <c r="F39" s="168">
        <f t="shared" si="6"/>
        <v>1266000</v>
      </c>
      <c r="G39" s="159">
        <v>2375545</v>
      </c>
      <c r="H39" s="159"/>
      <c r="I39" s="159"/>
      <c r="J39" s="168">
        <f t="shared" si="7"/>
        <v>2375545</v>
      </c>
      <c r="K39" s="327">
        <v>2375545</v>
      </c>
      <c r="L39" s="159"/>
      <c r="M39" s="159"/>
      <c r="N39" s="168">
        <f t="shared" si="8"/>
        <v>2375545</v>
      </c>
    </row>
    <row r="40" spans="1:14" ht="15">
      <c r="A40" s="8" t="s">
        <v>521</v>
      </c>
      <c r="B40" s="42" t="s">
        <v>219</v>
      </c>
      <c r="C40" s="159">
        <f>SUM(C33:C39)</f>
        <v>18787410</v>
      </c>
      <c r="D40" s="159">
        <f>SUM(D33:D39)</f>
        <v>42000</v>
      </c>
      <c r="E40" s="159">
        <f>SUM(E33:E39)</f>
        <v>0</v>
      </c>
      <c r="F40" s="168">
        <f t="shared" si="6"/>
        <v>18829410</v>
      </c>
      <c r="G40" s="159">
        <f>SUM(G33:G39)</f>
        <v>18833137</v>
      </c>
      <c r="H40" s="159">
        <f>SUM(H33:H39)</f>
        <v>192441</v>
      </c>
      <c r="I40" s="159">
        <f>SUM(I33:I39)</f>
        <v>0</v>
      </c>
      <c r="J40" s="168">
        <f t="shared" si="7"/>
        <v>19025578</v>
      </c>
      <c r="K40" s="327">
        <f>SUM(K33:K39)</f>
        <v>18831756</v>
      </c>
      <c r="L40" s="159">
        <f>SUM(L33:L39)</f>
        <v>192441</v>
      </c>
      <c r="M40" s="159">
        <f>SUM(M33:M39)</f>
        <v>0</v>
      </c>
      <c r="N40" s="168">
        <f t="shared" si="8"/>
        <v>19024197</v>
      </c>
    </row>
    <row r="41" spans="1:14" ht="15">
      <c r="A41" s="4" t="s">
        <v>220</v>
      </c>
      <c r="B41" s="39" t="s">
        <v>221</v>
      </c>
      <c r="C41" s="159">
        <v>15000</v>
      </c>
      <c r="D41" s="159"/>
      <c r="E41" s="159"/>
      <c r="F41" s="168">
        <f t="shared" si="6"/>
        <v>15000</v>
      </c>
      <c r="G41" s="159"/>
      <c r="H41" s="159"/>
      <c r="I41" s="159"/>
      <c r="J41" s="168">
        <f t="shared" si="7"/>
        <v>0</v>
      </c>
      <c r="K41" s="327">
        <v>15000</v>
      </c>
      <c r="L41" s="159"/>
      <c r="M41" s="159"/>
      <c r="N41" s="168">
        <f t="shared" si="8"/>
        <v>15000</v>
      </c>
    </row>
    <row r="42" spans="1:14" ht="15">
      <c r="A42" s="4" t="s">
        <v>222</v>
      </c>
      <c r="B42" s="39" t="s">
        <v>223</v>
      </c>
      <c r="C42" s="159">
        <v>0</v>
      </c>
      <c r="D42" s="159"/>
      <c r="E42" s="159"/>
      <c r="F42" s="168">
        <f t="shared" si="6"/>
        <v>0</v>
      </c>
      <c r="G42" s="159">
        <v>0</v>
      </c>
      <c r="H42" s="159"/>
      <c r="I42" s="159"/>
      <c r="J42" s="168">
        <f t="shared" si="7"/>
        <v>0</v>
      </c>
      <c r="K42" s="327">
        <v>0</v>
      </c>
      <c r="L42" s="159"/>
      <c r="M42" s="159"/>
      <c r="N42" s="168">
        <f t="shared" si="8"/>
        <v>0</v>
      </c>
    </row>
    <row r="43" spans="1:14" ht="15">
      <c r="A43" s="8" t="s">
        <v>522</v>
      </c>
      <c r="B43" s="42" t="s">
        <v>224</v>
      </c>
      <c r="C43" s="159">
        <f>SUM(C41:C42)</f>
        <v>15000</v>
      </c>
      <c r="D43" s="159">
        <f>SUM(D41:D42)</f>
        <v>0</v>
      </c>
      <c r="E43" s="159">
        <f>SUM(E41:E42)</f>
        <v>0</v>
      </c>
      <c r="F43" s="168">
        <f t="shared" si="6"/>
        <v>15000</v>
      </c>
      <c r="G43" s="159">
        <f>SUM(G41:G42)</f>
        <v>0</v>
      </c>
      <c r="H43" s="159">
        <f>SUM(H41:H42)</f>
        <v>0</v>
      </c>
      <c r="I43" s="159">
        <f>SUM(I41:I42)</f>
        <v>0</v>
      </c>
      <c r="J43" s="168">
        <f t="shared" si="7"/>
        <v>0</v>
      </c>
      <c r="K43" s="327"/>
      <c r="L43" s="159">
        <f>SUM(L41:L42)</f>
        <v>0</v>
      </c>
      <c r="M43" s="159">
        <f>SUM(M41:M42)</f>
        <v>0</v>
      </c>
      <c r="N43" s="168">
        <f t="shared" si="8"/>
        <v>0</v>
      </c>
    </row>
    <row r="44" spans="1:14" ht="15">
      <c r="A44" s="4" t="s">
        <v>225</v>
      </c>
      <c r="B44" s="39" t="s">
        <v>226</v>
      </c>
      <c r="C44" s="159">
        <f>181000+46000+131000+125958+12000+86000+500000+83000+121000+27000+176000+2082563+1295000</f>
        <v>4866521</v>
      </c>
      <c r="D44" s="159">
        <v>109000</v>
      </c>
      <c r="E44" s="159"/>
      <c r="F44" s="168">
        <f t="shared" si="6"/>
        <v>4975521</v>
      </c>
      <c r="G44" s="159">
        <v>4651387</v>
      </c>
      <c r="H44" s="159">
        <v>126938</v>
      </c>
      <c r="I44" s="159"/>
      <c r="J44" s="168">
        <f t="shared" si="7"/>
        <v>4778325</v>
      </c>
      <c r="K44" s="327">
        <v>4618464</v>
      </c>
      <c r="L44" s="159">
        <v>126938</v>
      </c>
      <c r="M44" s="159"/>
      <c r="N44" s="168">
        <f t="shared" si="8"/>
        <v>4745402</v>
      </c>
    </row>
    <row r="45" spans="1:14" ht="15">
      <c r="A45" s="4" t="s">
        <v>227</v>
      </c>
      <c r="B45" s="39" t="s">
        <v>228</v>
      </c>
      <c r="C45" s="159"/>
      <c r="D45" s="159"/>
      <c r="E45" s="159"/>
      <c r="F45" s="168">
        <f t="shared" si="6"/>
        <v>0</v>
      </c>
      <c r="G45" s="159">
        <v>4304000</v>
      </c>
      <c r="H45" s="159"/>
      <c r="I45" s="159"/>
      <c r="J45" s="168">
        <f t="shared" si="7"/>
        <v>4304000</v>
      </c>
      <c r="K45" s="327">
        <v>4304000</v>
      </c>
      <c r="L45" s="159"/>
      <c r="M45" s="159"/>
      <c r="N45" s="168">
        <f t="shared" si="8"/>
        <v>4304000</v>
      </c>
    </row>
    <row r="46" spans="1:14" ht="15">
      <c r="A46" s="4" t="s">
        <v>612</v>
      </c>
      <c r="B46" s="39" t="s">
        <v>229</v>
      </c>
      <c r="C46" s="159"/>
      <c r="D46" s="159"/>
      <c r="E46" s="159"/>
      <c r="F46" s="168">
        <f t="shared" si="6"/>
        <v>0</v>
      </c>
      <c r="G46" s="159">
        <v>405688</v>
      </c>
      <c r="H46" s="159"/>
      <c r="I46" s="159"/>
      <c r="J46" s="168">
        <f t="shared" si="7"/>
        <v>405688</v>
      </c>
      <c r="K46" s="327">
        <v>405688</v>
      </c>
      <c r="L46" s="159"/>
      <c r="M46" s="159"/>
      <c r="N46" s="168">
        <f t="shared" si="8"/>
        <v>405688</v>
      </c>
    </row>
    <row r="47" spans="1:14" ht="15">
      <c r="A47" s="4" t="s">
        <v>613</v>
      </c>
      <c r="B47" s="39" t="s">
        <v>231</v>
      </c>
      <c r="C47" s="159"/>
      <c r="D47" s="159"/>
      <c r="E47" s="159"/>
      <c r="F47" s="168">
        <f t="shared" si="6"/>
        <v>0</v>
      </c>
      <c r="G47" s="159"/>
      <c r="H47" s="159"/>
      <c r="I47" s="159"/>
      <c r="J47" s="168">
        <f t="shared" si="7"/>
        <v>0</v>
      </c>
      <c r="K47" s="327"/>
      <c r="L47" s="159"/>
      <c r="M47" s="159"/>
      <c r="N47" s="168">
        <f t="shared" si="8"/>
        <v>0</v>
      </c>
    </row>
    <row r="48" spans="1:14" ht="15">
      <c r="A48" s="4" t="s">
        <v>235</v>
      </c>
      <c r="B48" s="39" t="s">
        <v>236</v>
      </c>
      <c r="C48" s="159">
        <f>264000</f>
        <v>264000</v>
      </c>
      <c r="D48" s="159"/>
      <c r="E48" s="159"/>
      <c r="F48" s="168">
        <f t="shared" si="6"/>
        <v>264000</v>
      </c>
      <c r="G48" s="159">
        <v>267481</v>
      </c>
      <c r="H48" s="159"/>
      <c r="I48" s="159"/>
      <c r="J48" s="168">
        <f t="shared" si="7"/>
        <v>267481</v>
      </c>
      <c r="K48" s="327">
        <v>267481</v>
      </c>
      <c r="L48" s="159"/>
      <c r="M48" s="159"/>
      <c r="N48" s="168">
        <f t="shared" si="8"/>
        <v>267481</v>
      </c>
    </row>
    <row r="49" spans="1:14" ht="15">
      <c r="A49" s="8" t="s">
        <v>525</v>
      </c>
      <c r="B49" s="42" t="s">
        <v>237</v>
      </c>
      <c r="C49" s="159">
        <f>SUM(C44:C48)</f>
        <v>5130521</v>
      </c>
      <c r="D49" s="159">
        <f>SUM(D44:D48)</f>
        <v>109000</v>
      </c>
      <c r="E49" s="159">
        <f>SUM(E44:E48)</f>
        <v>0</v>
      </c>
      <c r="F49" s="168">
        <f t="shared" si="6"/>
        <v>5239521</v>
      </c>
      <c r="G49" s="159">
        <f>SUM(G44:G48)</f>
        <v>9628556</v>
      </c>
      <c r="H49" s="159">
        <f>SUM(H44:H48)</f>
        <v>126938</v>
      </c>
      <c r="I49" s="159">
        <f>SUM(I44:I48)</f>
        <v>0</v>
      </c>
      <c r="J49" s="168">
        <f t="shared" si="7"/>
        <v>9755494</v>
      </c>
      <c r="K49" s="327">
        <f>SUM(K44:K48)</f>
        <v>9595633</v>
      </c>
      <c r="L49" s="159">
        <f>SUM(L44:L48)</f>
        <v>126938</v>
      </c>
      <c r="M49" s="159">
        <f>SUM(M44:M48)</f>
        <v>0</v>
      </c>
      <c r="N49" s="168">
        <f t="shared" si="8"/>
        <v>9722571</v>
      </c>
    </row>
    <row r="50" spans="1:14" ht="15">
      <c r="A50" s="48" t="s">
        <v>526</v>
      </c>
      <c r="B50" s="65" t="s">
        <v>238</v>
      </c>
      <c r="C50" s="159">
        <f>C29+C32+C40+C43+C49</f>
        <v>24738931</v>
      </c>
      <c r="D50" s="159">
        <f>D29+D32+D40+D43+D49</f>
        <v>1013000</v>
      </c>
      <c r="E50" s="159">
        <f>E29+E32+E40+E43+E49</f>
        <v>0</v>
      </c>
      <c r="F50" s="168">
        <f t="shared" si="6"/>
        <v>25751931</v>
      </c>
      <c r="G50" s="159">
        <f>G29+G32+G40+G43+G49</f>
        <v>29308189</v>
      </c>
      <c r="H50" s="159">
        <f>H29+H32+H40+H43+H49</f>
        <v>597077</v>
      </c>
      <c r="I50" s="159">
        <f>I29+I32+I40+I43+I49</f>
        <v>0</v>
      </c>
      <c r="J50" s="168">
        <f t="shared" si="7"/>
        <v>29905266</v>
      </c>
      <c r="K50" s="327">
        <f>K29+K32+K40+K43+K49</f>
        <v>29254515</v>
      </c>
      <c r="L50" s="159">
        <f>L29+L32+L40+L43+L49</f>
        <v>597077</v>
      </c>
      <c r="M50" s="159">
        <f>M29+M32+M40+M43+M49</f>
        <v>0</v>
      </c>
      <c r="N50" s="168">
        <f t="shared" si="8"/>
        <v>29851592</v>
      </c>
    </row>
    <row r="51" spans="1:14" ht="15">
      <c r="A51" s="16" t="s">
        <v>239</v>
      </c>
      <c r="B51" s="39" t="s">
        <v>240</v>
      </c>
      <c r="C51" s="159"/>
      <c r="D51" s="159"/>
      <c r="E51" s="159"/>
      <c r="F51" s="168">
        <f t="shared" si="6"/>
        <v>0</v>
      </c>
      <c r="G51" s="159"/>
      <c r="H51" s="159"/>
      <c r="I51" s="159"/>
      <c r="J51" s="168">
        <f t="shared" si="7"/>
        <v>0</v>
      </c>
      <c r="K51" s="327"/>
      <c r="L51" s="159"/>
      <c r="M51" s="159"/>
      <c r="N51" s="168">
        <f t="shared" si="8"/>
        <v>0</v>
      </c>
    </row>
    <row r="52" spans="1:14" ht="15">
      <c r="A52" s="16" t="s">
        <v>543</v>
      </c>
      <c r="B52" s="39" t="s">
        <v>241</v>
      </c>
      <c r="C52" s="159"/>
      <c r="D52" s="159"/>
      <c r="E52" s="159"/>
      <c r="F52" s="168">
        <f t="shared" si="6"/>
        <v>0</v>
      </c>
      <c r="G52" s="159">
        <v>92800</v>
      </c>
      <c r="H52" s="159"/>
      <c r="I52" s="159"/>
      <c r="J52" s="168">
        <f t="shared" si="7"/>
        <v>92800</v>
      </c>
      <c r="K52" s="327">
        <v>92800</v>
      </c>
      <c r="L52" s="159"/>
      <c r="M52" s="159"/>
      <c r="N52" s="168">
        <f t="shared" si="8"/>
        <v>92800</v>
      </c>
    </row>
    <row r="53" spans="1:14" ht="15">
      <c r="A53" s="21" t="s">
        <v>614</v>
      </c>
      <c r="B53" s="39" t="s">
        <v>242</v>
      </c>
      <c r="C53" s="159"/>
      <c r="D53" s="159"/>
      <c r="E53" s="159"/>
      <c r="F53" s="168">
        <f t="shared" si="6"/>
        <v>0</v>
      </c>
      <c r="G53" s="159"/>
      <c r="H53" s="159"/>
      <c r="I53" s="159"/>
      <c r="J53" s="168">
        <f t="shared" si="7"/>
        <v>0</v>
      </c>
      <c r="K53" s="327"/>
      <c r="L53" s="159"/>
      <c r="M53" s="159"/>
      <c r="N53" s="168">
        <f t="shared" si="8"/>
        <v>0</v>
      </c>
    </row>
    <row r="54" spans="1:14" ht="15">
      <c r="A54" s="21" t="s">
        <v>615</v>
      </c>
      <c r="B54" s="39" t="s">
        <v>243</v>
      </c>
      <c r="C54" s="159"/>
      <c r="D54" s="159"/>
      <c r="E54" s="159"/>
      <c r="F54" s="168">
        <f t="shared" si="6"/>
        <v>0</v>
      </c>
      <c r="G54" s="159"/>
      <c r="H54" s="159"/>
      <c r="I54" s="159"/>
      <c r="J54" s="168">
        <f t="shared" si="7"/>
        <v>0</v>
      </c>
      <c r="K54" s="327"/>
      <c r="L54" s="159"/>
      <c r="M54" s="159"/>
      <c r="N54" s="168">
        <f t="shared" si="8"/>
        <v>0</v>
      </c>
    </row>
    <row r="55" spans="1:14" ht="15">
      <c r="A55" s="21" t="s">
        <v>616</v>
      </c>
      <c r="B55" s="39" t="s">
        <v>244</v>
      </c>
      <c r="C55" s="159"/>
      <c r="D55" s="159"/>
      <c r="E55" s="159"/>
      <c r="F55" s="168">
        <f t="shared" si="6"/>
        <v>0</v>
      </c>
      <c r="G55" s="159"/>
      <c r="H55" s="159"/>
      <c r="I55" s="159"/>
      <c r="J55" s="168">
        <f t="shared" si="7"/>
        <v>0</v>
      </c>
      <c r="K55" s="327"/>
      <c r="L55" s="159"/>
      <c r="M55" s="159"/>
      <c r="N55" s="168">
        <f t="shared" si="8"/>
        <v>0</v>
      </c>
    </row>
    <row r="56" spans="1:14" ht="15">
      <c r="A56" s="16" t="s">
        <v>617</v>
      </c>
      <c r="B56" s="39" t="s">
        <v>245</v>
      </c>
      <c r="C56" s="159"/>
      <c r="D56" s="159"/>
      <c r="E56" s="159"/>
      <c r="F56" s="168">
        <f t="shared" si="6"/>
        <v>0</v>
      </c>
      <c r="G56" s="159"/>
      <c r="H56" s="159"/>
      <c r="I56" s="159"/>
      <c r="J56" s="168">
        <f t="shared" si="7"/>
        <v>0</v>
      </c>
      <c r="K56" s="327"/>
      <c r="L56" s="159"/>
      <c r="M56" s="159"/>
      <c r="N56" s="168">
        <f t="shared" si="8"/>
        <v>0</v>
      </c>
    </row>
    <row r="57" spans="1:14" ht="15">
      <c r="A57" s="16" t="s">
        <v>618</v>
      </c>
      <c r="B57" s="39" t="s">
        <v>246</v>
      </c>
      <c r="C57" s="159"/>
      <c r="D57" s="159"/>
      <c r="E57" s="159"/>
      <c r="F57" s="168">
        <f t="shared" si="6"/>
        <v>0</v>
      </c>
      <c r="G57" s="159"/>
      <c r="H57" s="159"/>
      <c r="I57" s="159"/>
      <c r="J57" s="168">
        <f t="shared" si="7"/>
        <v>0</v>
      </c>
      <c r="K57" s="327"/>
      <c r="L57" s="159"/>
      <c r="M57" s="159"/>
      <c r="N57" s="168">
        <f t="shared" si="8"/>
        <v>0</v>
      </c>
    </row>
    <row r="58" spans="1:14" ht="15">
      <c r="A58" s="16" t="s">
        <v>619</v>
      </c>
      <c r="B58" s="39" t="s">
        <v>247</v>
      </c>
      <c r="C58" s="159">
        <f>6000+1666262</f>
        <v>1672262</v>
      </c>
      <c r="D58" s="159"/>
      <c r="E58" s="159"/>
      <c r="F58" s="168">
        <f t="shared" si="6"/>
        <v>1672262</v>
      </c>
      <c r="G58" s="159">
        <v>265142</v>
      </c>
      <c r="H58" s="159"/>
      <c r="I58" s="159"/>
      <c r="J58" s="168">
        <f t="shared" si="7"/>
        <v>265142</v>
      </c>
      <c r="K58" s="327">
        <v>265142</v>
      </c>
      <c r="L58" s="159"/>
      <c r="M58" s="159"/>
      <c r="N58" s="168">
        <f t="shared" si="8"/>
        <v>265142</v>
      </c>
    </row>
    <row r="59" spans="1:14" ht="15">
      <c r="A59" s="62" t="s">
        <v>576</v>
      </c>
      <c r="B59" s="65" t="s">
        <v>248</v>
      </c>
      <c r="C59" s="159">
        <f>SUM(C51:C58)</f>
        <v>1672262</v>
      </c>
      <c r="D59" s="159">
        <f>SUM(D51:D58)</f>
        <v>0</v>
      </c>
      <c r="E59" s="159">
        <f>SUM(E51:E58)</f>
        <v>0</v>
      </c>
      <c r="F59" s="168">
        <f t="shared" si="6"/>
        <v>1672262</v>
      </c>
      <c r="G59" s="159">
        <f>SUM(G51:G58)</f>
        <v>357942</v>
      </c>
      <c r="H59" s="159">
        <f>SUM(H51:H58)</f>
        <v>0</v>
      </c>
      <c r="I59" s="159">
        <f>SUM(I51:I58)</f>
        <v>0</v>
      </c>
      <c r="J59" s="168">
        <f t="shared" si="7"/>
        <v>357942</v>
      </c>
      <c r="K59" s="327">
        <f>SUM(K51:K58)</f>
        <v>357942</v>
      </c>
      <c r="L59" s="159">
        <f>SUM(L51:L58)</f>
        <v>0</v>
      </c>
      <c r="M59" s="159">
        <f>SUM(M51:M58)</f>
        <v>0</v>
      </c>
      <c r="N59" s="168">
        <f t="shared" si="8"/>
        <v>357942</v>
      </c>
    </row>
    <row r="60" spans="1:14" ht="15">
      <c r="A60" s="15" t="s">
        <v>620</v>
      </c>
      <c r="B60" s="39" t="s">
        <v>249</v>
      </c>
      <c r="C60" s="159"/>
      <c r="D60" s="159"/>
      <c r="E60" s="159"/>
      <c r="F60" s="168">
        <f t="shared" si="6"/>
        <v>0</v>
      </c>
      <c r="G60" s="159"/>
      <c r="H60" s="159"/>
      <c r="I60" s="159"/>
      <c r="J60" s="168">
        <f t="shared" si="7"/>
        <v>0</v>
      </c>
      <c r="K60" s="327"/>
      <c r="L60" s="159"/>
      <c r="M60" s="159"/>
      <c r="N60" s="168">
        <f t="shared" si="8"/>
        <v>0</v>
      </c>
    </row>
    <row r="61" spans="1:14" ht="15">
      <c r="A61" s="15" t="s">
        <v>893</v>
      </c>
      <c r="B61" s="39" t="s">
        <v>894</v>
      </c>
      <c r="C61" s="159"/>
      <c r="D61" s="159"/>
      <c r="E61" s="159"/>
      <c r="F61" s="168"/>
      <c r="G61" s="159">
        <v>749</v>
      </c>
      <c r="H61" s="159"/>
      <c r="I61" s="159"/>
      <c r="J61" s="168">
        <f t="shared" si="7"/>
        <v>749</v>
      </c>
      <c r="K61" s="327">
        <v>749</v>
      </c>
      <c r="L61" s="159"/>
      <c r="M61" s="159"/>
      <c r="N61" s="168">
        <f t="shared" si="8"/>
        <v>749</v>
      </c>
    </row>
    <row r="62" spans="1:14" ht="15">
      <c r="A62" s="15" t="s">
        <v>896</v>
      </c>
      <c r="B62" s="39" t="s">
        <v>895</v>
      </c>
      <c r="C62" s="159"/>
      <c r="D62" s="159"/>
      <c r="E62" s="159"/>
      <c r="F62" s="168">
        <f t="shared" si="6"/>
        <v>0</v>
      </c>
      <c r="G62" s="159"/>
      <c r="H62" s="159"/>
      <c r="I62" s="159"/>
      <c r="J62" s="168">
        <f>SUM(G62:I62)</f>
        <v>0</v>
      </c>
      <c r="K62" s="327"/>
      <c r="L62" s="159"/>
      <c r="M62" s="159"/>
      <c r="N62" s="168">
        <f>SUM(K62:M62)</f>
        <v>0</v>
      </c>
    </row>
    <row r="63" spans="1:14" ht="15">
      <c r="A63" s="15" t="s">
        <v>897</v>
      </c>
      <c r="B63" s="39" t="s">
        <v>898</v>
      </c>
      <c r="C63" s="159"/>
      <c r="D63" s="159"/>
      <c r="E63" s="159"/>
      <c r="F63" s="168"/>
      <c r="G63" s="159"/>
      <c r="H63" s="159"/>
      <c r="I63" s="159"/>
      <c r="J63" s="168"/>
      <c r="K63" s="327"/>
      <c r="L63" s="159"/>
      <c r="M63" s="159"/>
      <c r="N63" s="168"/>
    </row>
    <row r="64" spans="1:14" ht="15">
      <c r="A64" s="15" t="s">
        <v>253</v>
      </c>
      <c r="B64" s="39" t="s">
        <v>254</v>
      </c>
      <c r="C64" s="159"/>
      <c r="D64" s="159"/>
      <c r="E64" s="159"/>
      <c r="F64" s="168">
        <f t="shared" si="6"/>
        <v>0</v>
      </c>
      <c r="G64" s="159"/>
      <c r="H64" s="159"/>
      <c r="I64" s="159"/>
      <c r="J64" s="168">
        <f aca="true" t="shared" si="9" ref="J64:J71">SUM(G64:I64)</f>
        <v>0</v>
      </c>
      <c r="K64" s="327"/>
      <c r="L64" s="159"/>
      <c r="M64" s="159"/>
      <c r="N64" s="168">
        <f aca="true" t="shared" si="10" ref="N64:N71">SUM(K64:M64)</f>
        <v>0</v>
      </c>
    </row>
    <row r="65" spans="1:14" ht="15">
      <c r="A65" s="15" t="s">
        <v>578</v>
      </c>
      <c r="B65" s="39" t="s">
        <v>255</v>
      </c>
      <c r="C65" s="159"/>
      <c r="D65" s="159"/>
      <c r="E65" s="159"/>
      <c r="F65" s="168">
        <f t="shared" si="6"/>
        <v>0</v>
      </c>
      <c r="G65" s="159"/>
      <c r="H65" s="159"/>
      <c r="I65" s="159"/>
      <c r="J65" s="168">
        <f t="shared" si="9"/>
        <v>0</v>
      </c>
      <c r="K65" s="327"/>
      <c r="L65" s="159"/>
      <c r="M65" s="159"/>
      <c r="N65" s="168">
        <f t="shared" si="10"/>
        <v>0</v>
      </c>
    </row>
    <row r="66" spans="1:14" ht="15">
      <c r="A66" s="15" t="s">
        <v>621</v>
      </c>
      <c r="B66" s="39" t="s">
        <v>256</v>
      </c>
      <c r="C66" s="159"/>
      <c r="D66" s="159"/>
      <c r="E66" s="159"/>
      <c r="F66" s="168">
        <f t="shared" si="6"/>
        <v>0</v>
      </c>
      <c r="G66" s="159"/>
      <c r="H66" s="159"/>
      <c r="I66" s="159"/>
      <c r="J66" s="168">
        <f t="shared" si="9"/>
        <v>0</v>
      </c>
      <c r="K66" s="327"/>
      <c r="L66" s="159"/>
      <c r="M66" s="159"/>
      <c r="N66" s="168">
        <f t="shared" si="10"/>
        <v>0</v>
      </c>
    </row>
    <row r="67" spans="1:14" ht="15">
      <c r="A67" s="15" t="s">
        <v>580</v>
      </c>
      <c r="B67" s="39" t="s">
        <v>257</v>
      </c>
      <c r="C67" s="159">
        <f>223866+691459+294453+576556+3194000+24000+239577+284000+418299</f>
        <v>5946210</v>
      </c>
      <c r="D67" s="159"/>
      <c r="E67" s="159"/>
      <c r="F67" s="168">
        <f t="shared" si="6"/>
        <v>5946210</v>
      </c>
      <c r="G67" s="159">
        <f>223866+691459+294453+576556+3194000+24000+239577+284000+418299</f>
        <v>5946210</v>
      </c>
      <c r="H67" s="159"/>
      <c r="I67" s="159"/>
      <c r="J67" s="168">
        <f t="shared" si="9"/>
        <v>5946210</v>
      </c>
      <c r="K67" s="327">
        <v>5726073</v>
      </c>
      <c r="L67" s="159"/>
      <c r="M67" s="159"/>
      <c r="N67" s="168">
        <f t="shared" si="10"/>
        <v>5726073</v>
      </c>
    </row>
    <row r="68" spans="1:14" ht="15">
      <c r="A68" s="15" t="s">
        <v>622</v>
      </c>
      <c r="B68" s="39" t="s">
        <v>258</v>
      </c>
      <c r="C68" s="159"/>
      <c r="D68" s="159"/>
      <c r="E68" s="159"/>
      <c r="F68" s="168">
        <f t="shared" si="6"/>
        <v>0</v>
      </c>
      <c r="G68" s="159"/>
      <c r="H68" s="159"/>
      <c r="I68" s="159"/>
      <c r="J68" s="168">
        <f t="shared" si="9"/>
        <v>0</v>
      </c>
      <c r="K68" s="327"/>
      <c r="L68" s="159"/>
      <c r="M68" s="159"/>
      <c r="N68" s="168">
        <f t="shared" si="10"/>
        <v>0</v>
      </c>
    </row>
    <row r="69" spans="1:14" ht="15">
      <c r="A69" s="15" t="s">
        <v>623</v>
      </c>
      <c r="B69" s="39" t="s">
        <v>260</v>
      </c>
      <c r="C69" s="159"/>
      <c r="D69" s="159"/>
      <c r="E69" s="159"/>
      <c r="F69" s="168">
        <f t="shared" si="6"/>
        <v>0</v>
      </c>
      <c r="G69" s="159"/>
      <c r="H69" s="159"/>
      <c r="I69" s="159"/>
      <c r="J69" s="168">
        <f t="shared" si="9"/>
        <v>0</v>
      </c>
      <c r="K69" s="327"/>
      <c r="L69" s="159"/>
      <c r="M69" s="159"/>
      <c r="N69" s="168">
        <f t="shared" si="10"/>
        <v>0</v>
      </c>
    </row>
    <row r="70" spans="1:14" ht="15">
      <c r="A70" s="15" t="s">
        <v>261</v>
      </c>
      <c r="B70" s="39" t="s">
        <v>262</v>
      </c>
      <c r="C70" s="159"/>
      <c r="D70" s="159"/>
      <c r="E70" s="159"/>
      <c r="F70" s="168">
        <f t="shared" si="6"/>
        <v>0</v>
      </c>
      <c r="G70" s="159"/>
      <c r="H70" s="159"/>
      <c r="I70" s="159"/>
      <c r="J70" s="168">
        <f t="shared" si="9"/>
        <v>0</v>
      </c>
      <c r="K70" s="327"/>
      <c r="L70" s="159"/>
      <c r="M70" s="159"/>
      <c r="N70" s="168">
        <f t="shared" si="10"/>
        <v>0</v>
      </c>
    </row>
    <row r="71" spans="1:14" ht="15">
      <c r="A71" s="28" t="s">
        <v>263</v>
      </c>
      <c r="B71" s="39" t="s">
        <v>264</v>
      </c>
      <c r="C71" s="159"/>
      <c r="D71" s="159"/>
      <c r="E71" s="159"/>
      <c r="F71" s="168">
        <f t="shared" si="6"/>
        <v>0</v>
      </c>
      <c r="G71" s="159"/>
      <c r="H71" s="159"/>
      <c r="I71" s="159"/>
      <c r="J71" s="168">
        <f t="shared" si="9"/>
        <v>0</v>
      </c>
      <c r="K71" s="327"/>
      <c r="L71" s="159"/>
      <c r="M71" s="159"/>
      <c r="N71" s="168">
        <f t="shared" si="10"/>
        <v>0</v>
      </c>
    </row>
    <row r="72" spans="1:14" ht="15">
      <c r="A72" s="28" t="s">
        <v>881</v>
      </c>
      <c r="B72" s="39" t="s">
        <v>265</v>
      </c>
      <c r="C72" s="159"/>
      <c r="D72" s="159"/>
      <c r="E72" s="159"/>
      <c r="F72" s="168"/>
      <c r="G72" s="159"/>
      <c r="H72" s="159"/>
      <c r="I72" s="159"/>
      <c r="J72" s="168"/>
      <c r="K72" s="327"/>
      <c r="L72" s="159"/>
      <c r="M72" s="159"/>
      <c r="N72" s="168"/>
    </row>
    <row r="73" spans="1:14" ht="15">
      <c r="A73" s="15" t="s">
        <v>624</v>
      </c>
      <c r="B73" s="39" t="s">
        <v>266</v>
      </c>
      <c r="C73" s="159">
        <f>20000+100000+461000</f>
        <v>581000</v>
      </c>
      <c r="D73" s="159">
        <v>261000</v>
      </c>
      <c r="E73" s="159"/>
      <c r="F73" s="168">
        <f t="shared" si="6"/>
        <v>842000</v>
      </c>
      <c r="G73" s="159"/>
      <c r="H73" s="159">
        <v>1597622</v>
      </c>
      <c r="I73" s="159"/>
      <c r="J73" s="168">
        <f aca="true" t="shared" si="11" ref="J73:J97">SUM(G73:I73)</f>
        <v>1597622</v>
      </c>
      <c r="K73" s="327"/>
      <c r="L73" s="159">
        <v>1206022</v>
      </c>
      <c r="M73" s="159"/>
      <c r="N73" s="168">
        <f aca="true" t="shared" si="12" ref="N73:N97">SUM(K73:M73)</f>
        <v>1206022</v>
      </c>
    </row>
    <row r="74" spans="1:14" ht="15">
      <c r="A74" s="28" t="s">
        <v>829</v>
      </c>
      <c r="B74" s="39" t="s">
        <v>882</v>
      </c>
      <c r="C74" s="159"/>
      <c r="D74" s="159"/>
      <c r="E74" s="159"/>
      <c r="F74" s="168">
        <f t="shared" si="6"/>
        <v>0</v>
      </c>
      <c r="G74" s="159"/>
      <c r="H74" s="159"/>
      <c r="I74" s="159"/>
      <c r="J74" s="168">
        <f t="shared" si="11"/>
        <v>0</v>
      </c>
      <c r="K74" s="327"/>
      <c r="L74" s="159"/>
      <c r="M74" s="159"/>
      <c r="N74" s="168">
        <f t="shared" si="12"/>
        <v>0</v>
      </c>
    </row>
    <row r="75" spans="1:14" ht="15">
      <c r="A75" s="28" t="s">
        <v>830</v>
      </c>
      <c r="B75" s="39" t="s">
        <v>882</v>
      </c>
      <c r="C75" s="159"/>
      <c r="D75" s="159"/>
      <c r="E75" s="159"/>
      <c r="F75" s="168">
        <f t="shared" si="6"/>
        <v>0</v>
      </c>
      <c r="G75" s="159"/>
      <c r="H75" s="159"/>
      <c r="I75" s="159"/>
      <c r="J75" s="168">
        <f t="shared" si="11"/>
        <v>0</v>
      </c>
      <c r="K75" s="327"/>
      <c r="L75" s="159"/>
      <c r="M75" s="159"/>
      <c r="N75" s="168">
        <f t="shared" si="12"/>
        <v>0</v>
      </c>
    </row>
    <row r="76" spans="1:14" ht="15">
      <c r="A76" s="62" t="s">
        <v>584</v>
      </c>
      <c r="B76" s="65" t="s">
        <v>267</v>
      </c>
      <c r="C76" s="159">
        <f>SUM(C60:C75)</f>
        <v>6527210</v>
      </c>
      <c r="D76" s="159">
        <f>SUM(D60:D75)</f>
        <v>261000</v>
      </c>
      <c r="E76" s="159">
        <f>SUM(E60:E75)</f>
        <v>0</v>
      </c>
      <c r="F76" s="168">
        <f t="shared" si="6"/>
        <v>6788210</v>
      </c>
      <c r="G76" s="159">
        <f>SUM(G60:G75)</f>
        <v>5946959</v>
      </c>
      <c r="H76" s="159">
        <f>SUM(H60:H75)</f>
        <v>1597622</v>
      </c>
      <c r="I76" s="159">
        <f>SUM(I60:I75)</f>
        <v>0</v>
      </c>
      <c r="J76" s="168">
        <f t="shared" si="11"/>
        <v>7544581</v>
      </c>
      <c r="K76" s="327">
        <f>SUM(K60:K75)</f>
        <v>5726822</v>
      </c>
      <c r="L76" s="159">
        <f>SUM(L60:L75)</f>
        <v>1206022</v>
      </c>
      <c r="M76" s="159">
        <f>SUM(M60:M75)</f>
        <v>0</v>
      </c>
      <c r="N76" s="168">
        <f t="shared" si="12"/>
        <v>6932844</v>
      </c>
    </row>
    <row r="77" spans="1:14" ht="15.75">
      <c r="A77" s="77" t="s">
        <v>99</v>
      </c>
      <c r="B77" s="171"/>
      <c r="C77" s="172">
        <f>C76+C59+C50+C25+C24</f>
        <v>45071484</v>
      </c>
      <c r="D77" s="172">
        <f>D76+D59+D50+D25+D24</f>
        <v>2616000</v>
      </c>
      <c r="E77" s="172">
        <f>E76+E59+E50+E25+E24</f>
        <v>0</v>
      </c>
      <c r="F77" s="173">
        <f t="shared" si="6"/>
        <v>47687484</v>
      </c>
      <c r="G77" s="172">
        <f>G76+G59+G50+G25+G24</f>
        <v>50274472</v>
      </c>
      <c r="H77" s="172">
        <f>H76+H59+H50+H25+H24</f>
        <v>3611888</v>
      </c>
      <c r="I77" s="172">
        <f>I76+I59+I50+I25+I24</f>
        <v>0</v>
      </c>
      <c r="J77" s="173">
        <f>SUM(G77:I77)</f>
        <v>53886360</v>
      </c>
      <c r="K77" s="327">
        <f>K76+K59+K50+K25+K24</f>
        <v>49463427</v>
      </c>
      <c r="L77" s="172">
        <f>L76+L59+L50+L25+L24</f>
        <v>3270189</v>
      </c>
      <c r="M77" s="172">
        <f>M76+M59+M50+M25+M24</f>
        <v>0</v>
      </c>
      <c r="N77" s="173">
        <f t="shared" si="12"/>
        <v>52733616</v>
      </c>
    </row>
    <row r="78" spans="1:14" ht="15">
      <c r="A78" s="43" t="s">
        <v>268</v>
      </c>
      <c r="B78" s="39" t="s">
        <v>269</v>
      </c>
      <c r="C78" s="159">
        <v>550000</v>
      </c>
      <c r="D78" s="159"/>
      <c r="E78" s="159"/>
      <c r="F78" s="168">
        <f t="shared" si="6"/>
        <v>550000</v>
      </c>
      <c r="G78" s="159">
        <v>550000</v>
      </c>
      <c r="H78" s="159"/>
      <c r="I78" s="159"/>
      <c r="J78" s="168">
        <f t="shared" si="11"/>
        <v>550000</v>
      </c>
      <c r="K78" s="327"/>
      <c r="L78" s="159"/>
      <c r="M78" s="159"/>
      <c r="N78" s="168">
        <f t="shared" si="12"/>
        <v>0</v>
      </c>
    </row>
    <row r="79" spans="1:14" ht="15">
      <c r="A79" s="43" t="s">
        <v>625</v>
      </c>
      <c r="B79" s="39" t="s">
        <v>270</v>
      </c>
      <c r="C79" s="159"/>
      <c r="D79" s="159"/>
      <c r="E79" s="159"/>
      <c r="F79" s="168">
        <f t="shared" si="6"/>
        <v>0</v>
      </c>
      <c r="G79" s="159">
        <v>6413013</v>
      </c>
      <c r="H79" s="159"/>
      <c r="I79" s="159"/>
      <c r="J79" s="168">
        <f t="shared" si="11"/>
        <v>6413013</v>
      </c>
      <c r="K79" s="327">
        <v>39480</v>
      </c>
      <c r="L79" s="159"/>
      <c r="M79" s="159"/>
      <c r="N79" s="168">
        <f t="shared" si="12"/>
        <v>39480</v>
      </c>
    </row>
    <row r="80" spans="1:14" ht="15">
      <c r="A80" s="43" t="s">
        <v>272</v>
      </c>
      <c r="B80" s="39" t="s">
        <v>273</v>
      </c>
      <c r="C80" s="159"/>
      <c r="D80" s="159"/>
      <c r="E80" s="159"/>
      <c r="F80" s="168">
        <f t="shared" si="6"/>
        <v>0</v>
      </c>
      <c r="G80" s="159"/>
      <c r="H80" s="159"/>
      <c r="I80" s="159"/>
      <c r="J80" s="168">
        <f t="shared" si="11"/>
        <v>0</v>
      </c>
      <c r="K80" s="327"/>
      <c r="L80" s="159"/>
      <c r="M80" s="159"/>
      <c r="N80" s="168">
        <f t="shared" si="12"/>
        <v>0</v>
      </c>
    </row>
    <row r="81" spans="1:14" ht="15">
      <c r="A81" s="43" t="s">
        <v>274</v>
      </c>
      <c r="B81" s="39" t="s">
        <v>275</v>
      </c>
      <c r="C81" s="159"/>
      <c r="D81" s="159"/>
      <c r="E81" s="159"/>
      <c r="F81" s="168">
        <f t="shared" si="6"/>
        <v>0</v>
      </c>
      <c r="G81" s="159">
        <v>490000</v>
      </c>
      <c r="H81" s="159"/>
      <c r="I81" s="159"/>
      <c r="J81" s="168">
        <f t="shared" si="11"/>
        <v>490000</v>
      </c>
      <c r="K81" s="327">
        <v>50000</v>
      </c>
      <c r="L81" s="159"/>
      <c r="M81" s="159"/>
      <c r="N81" s="168">
        <f t="shared" si="12"/>
        <v>50000</v>
      </c>
    </row>
    <row r="82" spans="1:14" ht="15">
      <c r="A82" s="5" t="s">
        <v>276</v>
      </c>
      <c r="B82" s="39" t="s">
        <v>277</v>
      </c>
      <c r="C82" s="159"/>
      <c r="D82" s="159"/>
      <c r="E82" s="159"/>
      <c r="F82" s="168">
        <f t="shared" si="6"/>
        <v>0</v>
      </c>
      <c r="G82" s="159"/>
      <c r="H82" s="159"/>
      <c r="I82" s="159"/>
      <c r="J82" s="168">
        <f t="shared" si="11"/>
        <v>0</v>
      </c>
      <c r="K82" s="327"/>
      <c r="L82" s="159"/>
      <c r="M82" s="159"/>
      <c r="N82" s="168">
        <f t="shared" si="12"/>
        <v>0</v>
      </c>
    </row>
    <row r="83" spans="1:14" ht="15">
      <c r="A83" s="5" t="s">
        <v>278</v>
      </c>
      <c r="B83" s="39" t="s">
        <v>279</v>
      </c>
      <c r="C83" s="159"/>
      <c r="D83" s="159"/>
      <c r="E83" s="159"/>
      <c r="F83" s="168">
        <f t="shared" si="6"/>
        <v>0</v>
      </c>
      <c r="G83" s="159"/>
      <c r="H83" s="159"/>
      <c r="I83" s="159"/>
      <c r="J83" s="168">
        <f t="shared" si="11"/>
        <v>0</v>
      </c>
      <c r="K83" s="327"/>
      <c r="L83" s="159"/>
      <c r="M83" s="159"/>
      <c r="N83" s="168">
        <f t="shared" si="12"/>
        <v>0</v>
      </c>
    </row>
    <row r="84" spans="1:14" ht="15">
      <c r="A84" s="5" t="s">
        <v>280</v>
      </c>
      <c r="B84" s="39" t="s">
        <v>281</v>
      </c>
      <c r="C84" s="159">
        <v>149000</v>
      </c>
      <c r="D84" s="159"/>
      <c r="E84" s="159"/>
      <c r="F84" s="168">
        <f t="shared" si="6"/>
        <v>149000</v>
      </c>
      <c r="G84" s="159">
        <v>1883354</v>
      </c>
      <c r="H84" s="159"/>
      <c r="I84" s="159"/>
      <c r="J84" s="168">
        <f t="shared" si="11"/>
        <v>1883354</v>
      </c>
      <c r="K84" s="327">
        <v>13500</v>
      </c>
      <c r="L84" s="159"/>
      <c r="M84" s="159"/>
      <c r="N84" s="168">
        <f t="shared" si="12"/>
        <v>13500</v>
      </c>
    </row>
    <row r="85" spans="1:14" ht="15">
      <c r="A85" s="63" t="s">
        <v>586</v>
      </c>
      <c r="B85" s="65" t="s">
        <v>282</v>
      </c>
      <c r="C85" s="159">
        <f>SUM(C78:C84)</f>
        <v>699000</v>
      </c>
      <c r="D85" s="159">
        <f>SUM(D78:D84)</f>
        <v>0</v>
      </c>
      <c r="E85" s="159">
        <f>SUM(E78:E84)</f>
        <v>0</v>
      </c>
      <c r="F85" s="168">
        <f t="shared" si="6"/>
        <v>699000</v>
      </c>
      <c r="G85" s="159">
        <f>SUM(G78:G84)</f>
        <v>9336367</v>
      </c>
      <c r="H85" s="159">
        <f>SUM(H78:H84)</f>
        <v>0</v>
      </c>
      <c r="I85" s="159">
        <f>SUM(I78:I84)</f>
        <v>0</v>
      </c>
      <c r="J85" s="168">
        <f t="shared" si="11"/>
        <v>9336367</v>
      </c>
      <c r="K85" s="327">
        <f>SUM(K78:K84)</f>
        <v>102980</v>
      </c>
      <c r="L85" s="159">
        <f>SUM(L78:L84)</f>
        <v>0</v>
      </c>
      <c r="M85" s="159">
        <f>SUM(M78:M84)</f>
        <v>0</v>
      </c>
      <c r="N85" s="168">
        <f t="shared" si="12"/>
        <v>102980</v>
      </c>
    </row>
    <row r="86" spans="1:14" ht="15">
      <c r="A86" s="16" t="s">
        <v>283</v>
      </c>
      <c r="B86" s="39" t="s">
        <v>284</v>
      </c>
      <c r="C86" s="159"/>
      <c r="D86" s="159">
        <v>200000</v>
      </c>
      <c r="E86" s="159"/>
      <c r="F86" s="168">
        <f t="shared" si="6"/>
        <v>200000</v>
      </c>
      <c r="G86" s="159">
        <v>8912000</v>
      </c>
      <c r="H86" s="159">
        <v>200000</v>
      </c>
      <c r="I86" s="159"/>
      <c r="J86" s="168">
        <f t="shared" si="11"/>
        <v>9112000</v>
      </c>
      <c r="K86" s="327">
        <v>1240000</v>
      </c>
      <c r="L86" s="159"/>
      <c r="M86" s="159"/>
      <c r="N86" s="168">
        <f t="shared" si="12"/>
        <v>1240000</v>
      </c>
    </row>
    <row r="87" spans="1:14" ht="15">
      <c r="A87" s="16" t="s">
        <v>285</v>
      </c>
      <c r="B87" s="39" t="s">
        <v>286</v>
      </c>
      <c r="C87" s="159"/>
      <c r="D87" s="159"/>
      <c r="E87" s="159"/>
      <c r="F87" s="168">
        <f t="shared" si="6"/>
        <v>0</v>
      </c>
      <c r="G87" s="159"/>
      <c r="H87" s="159"/>
      <c r="I87" s="159"/>
      <c r="J87" s="168">
        <f t="shared" si="11"/>
        <v>0</v>
      </c>
      <c r="K87" s="327"/>
      <c r="L87" s="159"/>
      <c r="M87" s="159"/>
      <c r="N87" s="168">
        <f t="shared" si="12"/>
        <v>0</v>
      </c>
    </row>
    <row r="88" spans="1:14" ht="15">
      <c r="A88" s="16" t="s">
        <v>287</v>
      </c>
      <c r="B88" s="39" t="s">
        <v>288</v>
      </c>
      <c r="C88" s="159"/>
      <c r="D88" s="159"/>
      <c r="E88" s="159"/>
      <c r="F88" s="168">
        <f t="shared" si="6"/>
        <v>0</v>
      </c>
      <c r="G88" s="159"/>
      <c r="H88" s="159"/>
      <c r="I88" s="159"/>
      <c r="J88" s="168">
        <f t="shared" si="11"/>
        <v>0</v>
      </c>
      <c r="K88" s="327"/>
      <c r="L88" s="159"/>
      <c r="M88" s="159"/>
      <c r="N88" s="168">
        <f t="shared" si="12"/>
        <v>0</v>
      </c>
    </row>
    <row r="89" spans="1:14" ht="15">
      <c r="A89" s="16" t="s">
        <v>289</v>
      </c>
      <c r="B89" s="39" t="s">
        <v>290</v>
      </c>
      <c r="C89" s="159"/>
      <c r="D89" s="159">
        <v>54000</v>
      </c>
      <c r="E89" s="159"/>
      <c r="F89" s="168">
        <f t="shared" si="6"/>
        <v>54000</v>
      </c>
      <c r="G89" s="159">
        <v>2406780</v>
      </c>
      <c r="H89" s="159">
        <v>54000</v>
      </c>
      <c r="I89" s="159"/>
      <c r="J89" s="168">
        <f t="shared" si="11"/>
        <v>2460780</v>
      </c>
      <c r="K89" s="327">
        <v>334800</v>
      </c>
      <c r="L89" s="159"/>
      <c r="M89" s="159"/>
      <c r="N89" s="168">
        <f t="shared" si="12"/>
        <v>334800</v>
      </c>
    </row>
    <row r="90" spans="1:14" ht="15">
      <c r="A90" s="62" t="s">
        <v>587</v>
      </c>
      <c r="B90" s="65" t="s">
        <v>291</v>
      </c>
      <c r="C90" s="159">
        <f>SUM(C86:C89)</f>
        <v>0</v>
      </c>
      <c r="D90" s="159">
        <f>SUM(D86:D89)</f>
        <v>254000</v>
      </c>
      <c r="E90" s="159">
        <f>SUM(E86:E89)</f>
        <v>0</v>
      </c>
      <c r="F90" s="168">
        <f t="shared" si="6"/>
        <v>254000</v>
      </c>
      <c r="G90" s="159">
        <f>SUM(G86:G89)</f>
        <v>11318780</v>
      </c>
      <c r="H90" s="159">
        <f>SUM(H86:H89)</f>
        <v>254000</v>
      </c>
      <c r="I90" s="159">
        <f>SUM(I86:I89)</f>
        <v>0</v>
      </c>
      <c r="J90" s="168">
        <f t="shared" si="11"/>
        <v>11572780</v>
      </c>
      <c r="K90" s="327">
        <f>SUM(K86:K89)</f>
        <v>1574800</v>
      </c>
      <c r="L90" s="159">
        <f>SUM(L86:L89)</f>
        <v>0</v>
      </c>
      <c r="M90" s="159">
        <f>SUM(M86:M89)</f>
        <v>0</v>
      </c>
      <c r="N90" s="168">
        <f t="shared" si="12"/>
        <v>1574800</v>
      </c>
    </row>
    <row r="91" spans="1:14" ht="30">
      <c r="A91" s="16" t="s">
        <v>292</v>
      </c>
      <c r="B91" s="39" t="s">
        <v>293</v>
      </c>
      <c r="C91" s="159"/>
      <c r="D91" s="159"/>
      <c r="E91" s="159"/>
      <c r="F91" s="168">
        <f t="shared" si="6"/>
        <v>0</v>
      </c>
      <c r="G91" s="159"/>
      <c r="H91" s="159"/>
      <c r="I91" s="159"/>
      <c r="J91" s="168">
        <f t="shared" si="11"/>
        <v>0</v>
      </c>
      <c r="K91" s="327"/>
      <c r="L91" s="159"/>
      <c r="M91" s="159"/>
      <c r="N91" s="168">
        <f t="shared" si="12"/>
        <v>0</v>
      </c>
    </row>
    <row r="92" spans="1:14" ht="15">
      <c r="A92" s="16" t="s">
        <v>626</v>
      </c>
      <c r="B92" s="39" t="s">
        <v>294</v>
      </c>
      <c r="C92" s="159"/>
      <c r="D92" s="159"/>
      <c r="E92" s="159"/>
      <c r="F92" s="168">
        <f t="shared" si="6"/>
        <v>0</v>
      </c>
      <c r="G92" s="159"/>
      <c r="H92" s="159"/>
      <c r="I92" s="159"/>
      <c r="J92" s="168">
        <f t="shared" si="11"/>
        <v>0</v>
      </c>
      <c r="K92" s="327"/>
      <c r="L92" s="159"/>
      <c r="M92" s="159"/>
      <c r="N92" s="168">
        <f t="shared" si="12"/>
        <v>0</v>
      </c>
    </row>
    <row r="93" spans="1:14" ht="30">
      <c r="A93" s="16" t="s">
        <v>627</v>
      </c>
      <c r="B93" s="39" t="s">
        <v>295</v>
      </c>
      <c r="C93" s="159"/>
      <c r="D93" s="159"/>
      <c r="E93" s="159"/>
      <c r="F93" s="168">
        <f aca="true" t="shared" si="13" ref="F93:F132">SUM(C93:E93)</f>
        <v>0</v>
      </c>
      <c r="G93" s="159"/>
      <c r="H93" s="159"/>
      <c r="I93" s="159"/>
      <c r="J93" s="168">
        <f t="shared" si="11"/>
        <v>0</v>
      </c>
      <c r="K93" s="327"/>
      <c r="L93" s="159"/>
      <c r="M93" s="159"/>
      <c r="N93" s="168">
        <f t="shared" si="12"/>
        <v>0</v>
      </c>
    </row>
    <row r="94" spans="1:14" ht="15">
      <c r="A94" s="16" t="s">
        <v>628</v>
      </c>
      <c r="B94" s="39" t="s">
        <v>296</v>
      </c>
      <c r="C94" s="159"/>
      <c r="D94" s="159"/>
      <c r="E94" s="159"/>
      <c r="F94" s="168">
        <f t="shared" si="13"/>
        <v>0</v>
      </c>
      <c r="G94" s="159"/>
      <c r="H94" s="159"/>
      <c r="I94" s="159"/>
      <c r="J94" s="168">
        <f t="shared" si="11"/>
        <v>0</v>
      </c>
      <c r="K94" s="327"/>
      <c r="L94" s="159"/>
      <c r="M94" s="159"/>
      <c r="N94" s="168">
        <f t="shared" si="12"/>
        <v>0</v>
      </c>
    </row>
    <row r="95" spans="1:14" ht="30">
      <c r="A95" s="16" t="s">
        <v>629</v>
      </c>
      <c r="B95" s="39" t="s">
        <v>297</v>
      </c>
      <c r="C95" s="159"/>
      <c r="D95" s="159"/>
      <c r="E95" s="159"/>
      <c r="F95" s="168">
        <f t="shared" si="13"/>
        <v>0</v>
      </c>
      <c r="G95" s="159"/>
      <c r="H95" s="159"/>
      <c r="I95" s="159"/>
      <c r="J95" s="168">
        <f t="shared" si="11"/>
        <v>0</v>
      </c>
      <c r="K95" s="327"/>
      <c r="L95" s="159"/>
      <c r="M95" s="159"/>
      <c r="N95" s="168">
        <f t="shared" si="12"/>
        <v>0</v>
      </c>
    </row>
    <row r="96" spans="1:14" ht="15">
      <c r="A96" s="16" t="s">
        <v>630</v>
      </c>
      <c r="B96" s="39" t="s">
        <v>298</v>
      </c>
      <c r="C96" s="159"/>
      <c r="D96" s="159"/>
      <c r="E96" s="159"/>
      <c r="F96" s="168">
        <f t="shared" si="13"/>
        <v>0</v>
      </c>
      <c r="G96" s="159"/>
      <c r="H96" s="159"/>
      <c r="I96" s="159"/>
      <c r="J96" s="168">
        <f t="shared" si="11"/>
        <v>0</v>
      </c>
      <c r="K96" s="327"/>
      <c r="L96" s="159"/>
      <c r="M96" s="159"/>
      <c r="N96" s="168">
        <f t="shared" si="12"/>
        <v>0</v>
      </c>
    </row>
    <row r="97" spans="1:14" ht="15">
      <c r="A97" s="16" t="s">
        <v>299</v>
      </c>
      <c r="B97" s="39" t="s">
        <v>300</v>
      </c>
      <c r="C97" s="159"/>
      <c r="D97" s="159"/>
      <c r="E97" s="159"/>
      <c r="F97" s="168">
        <f t="shared" si="13"/>
        <v>0</v>
      </c>
      <c r="G97" s="159"/>
      <c r="H97" s="159"/>
      <c r="I97" s="159"/>
      <c r="J97" s="168">
        <f t="shared" si="11"/>
        <v>0</v>
      </c>
      <c r="K97" s="327"/>
      <c r="L97" s="159"/>
      <c r="M97" s="159"/>
      <c r="N97" s="168">
        <f t="shared" si="12"/>
        <v>0</v>
      </c>
    </row>
    <row r="98" spans="1:14" ht="15">
      <c r="A98" s="16" t="s">
        <v>899</v>
      </c>
      <c r="B98" s="39" t="s">
        <v>301</v>
      </c>
      <c r="C98" s="159"/>
      <c r="D98" s="159"/>
      <c r="E98" s="159"/>
      <c r="F98" s="168"/>
      <c r="G98" s="159"/>
      <c r="H98" s="159"/>
      <c r="I98" s="159"/>
      <c r="J98" s="168"/>
      <c r="K98" s="327"/>
      <c r="L98" s="159"/>
      <c r="M98" s="159"/>
      <c r="N98" s="168"/>
    </row>
    <row r="99" spans="1:14" ht="15">
      <c r="A99" s="16" t="s">
        <v>66</v>
      </c>
      <c r="B99" s="39" t="s">
        <v>900</v>
      </c>
      <c r="C99" s="159"/>
      <c r="D99" s="159"/>
      <c r="E99" s="159"/>
      <c r="F99" s="168">
        <f t="shared" si="13"/>
        <v>0</v>
      </c>
      <c r="G99" s="159"/>
      <c r="H99" s="159"/>
      <c r="I99" s="159"/>
      <c r="J99" s="168">
        <f aca="true" t="shared" si="14" ref="J99:J110">SUM(G99:I99)</f>
        <v>0</v>
      </c>
      <c r="K99" s="327"/>
      <c r="L99" s="159"/>
      <c r="M99" s="159"/>
      <c r="N99" s="168">
        <f aca="true" t="shared" si="15" ref="N99:N110">SUM(K99:M99)</f>
        <v>0</v>
      </c>
    </row>
    <row r="100" spans="1:14" ht="15">
      <c r="A100" s="62" t="s">
        <v>588</v>
      </c>
      <c r="B100" s="65" t="s">
        <v>302</v>
      </c>
      <c r="C100" s="159">
        <f>SUM(C91:C99)</f>
        <v>0</v>
      </c>
      <c r="D100" s="159">
        <f>SUM(D91:D99)</f>
        <v>0</v>
      </c>
      <c r="E100" s="159">
        <f>SUM(E91:E99)</f>
        <v>0</v>
      </c>
      <c r="F100" s="168">
        <f t="shared" si="13"/>
        <v>0</v>
      </c>
      <c r="G100" s="159">
        <f>SUM(G91:G99)</f>
        <v>0</v>
      </c>
      <c r="H100" s="159">
        <f>SUM(H91:H99)</f>
        <v>0</v>
      </c>
      <c r="I100" s="159">
        <f>SUM(I91:I99)</f>
        <v>0</v>
      </c>
      <c r="J100" s="168">
        <f t="shared" si="14"/>
        <v>0</v>
      </c>
      <c r="K100" s="327">
        <f>SUM(K91:K99)</f>
        <v>0</v>
      </c>
      <c r="L100" s="159">
        <f>SUM(L91:L99)</f>
        <v>0</v>
      </c>
      <c r="M100" s="159">
        <f>SUM(M91:M99)</f>
        <v>0</v>
      </c>
      <c r="N100" s="168">
        <f t="shared" si="15"/>
        <v>0</v>
      </c>
    </row>
    <row r="101" spans="1:14" ht="15.75">
      <c r="A101" s="77" t="s">
        <v>100</v>
      </c>
      <c r="B101" s="171"/>
      <c r="C101" s="172">
        <f>C85+C90+C100</f>
        <v>699000</v>
      </c>
      <c r="D101" s="172">
        <f>D85+D90+D100</f>
        <v>254000</v>
      </c>
      <c r="E101" s="172">
        <f>E85+E90+E100</f>
        <v>0</v>
      </c>
      <c r="F101" s="173">
        <f t="shared" si="13"/>
        <v>953000</v>
      </c>
      <c r="G101" s="172">
        <f>G85+G90+G100</f>
        <v>20655147</v>
      </c>
      <c r="H101" s="172">
        <f>H85+H90+H100</f>
        <v>254000</v>
      </c>
      <c r="I101" s="172">
        <f>I85+I90+I100</f>
        <v>0</v>
      </c>
      <c r="J101" s="173">
        <f t="shared" si="14"/>
        <v>20909147</v>
      </c>
      <c r="K101" s="327">
        <f>K85+K90+K100</f>
        <v>1677780</v>
      </c>
      <c r="L101" s="172">
        <f>L85+L90+L100</f>
        <v>0</v>
      </c>
      <c r="M101" s="172">
        <f>M85+M90+M100</f>
        <v>0</v>
      </c>
      <c r="N101" s="173">
        <f>SUM(K101:M101)</f>
        <v>1677780</v>
      </c>
    </row>
    <row r="102" spans="1:14" ht="15.75">
      <c r="A102" s="44" t="s">
        <v>639</v>
      </c>
      <c r="B102" s="45" t="s">
        <v>303</v>
      </c>
      <c r="C102" s="159">
        <f>C77+C101</f>
        <v>45770484</v>
      </c>
      <c r="D102" s="159">
        <f>D77+D101</f>
        <v>2870000</v>
      </c>
      <c r="E102" s="159">
        <f>E77+E101</f>
        <v>0</v>
      </c>
      <c r="F102" s="168">
        <f t="shared" si="13"/>
        <v>48640484</v>
      </c>
      <c r="G102" s="159">
        <f>G77+G101</f>
        <v>70929619</v>
      </c>
      <c r="H102" s="159">
        <f>H77+H101</f>
        <v>3865888</v>
      </c>
      <c r="I102" s="159">
        <f>I77+I101</f>
        <v>0</v>
      </c>
      <c r="J102" s="168">
        <f>SUM(G102:I102)</f>
        <v>74795507</v>
      </c>
      <c r="K102" s="327">
        <f>K77+K101</f>
        <v>51141207</v>
      </c>
      <c r="L102" s="159">
        <f>L77+L101</f>
        <v>3270189</v>
      </c>
      <c r="M102" s="159">
        <f>M77+M101</f>
        <v>0</v>
      </c>
      <c r="N102" s="168">
        <f t="shared" si="15"/>
        <v>54411396</v>
      </c>
    </row>
    <row r="103" spans="1:25" ht="15">
      <c r="A103" s="16" t="s">
        <v>632</v>
      </c>
      <c r="B103" s="4" t="s">
        <v>304</v>
      </c>
      <c r="C103" s="161"/>
      <c r="D103" s="161"/>
      <c r="E103" s="161"/>
      <c r="F103" s="168">
        <f t="shared" si="13"/>
        <v>0</v>
      </c>
      <c r="G103" s="161"/>
      <c r="H103" s="161"/>
      <c r="I103" s="161"/>
      <c r="J103" s="168">
        <f t="shared" si="14"/>
        <v>0</v>
      </c>
      <c r="K103" s="161"/>
      <c r="L103" s="161"/>
      <c r="M103" s="161"/>
      <c r="N103" s="168">
        <f t="shared" si="15"/>
        <v>0</v>
      </c>
      <c r="O103" s="31"/>
      <c r="P103" s="31"/>
      <c r="Q103" s="31"/>
      <c r="R103" s="31"/>
      <c r="S103" s="31"/>
      <c r="T103" s="31"/>
      <c r="U103" s="31"/>
      <c r="V103" s="31"/>
      <c r="W103" s="31"/>
      <c r="X103" s="32"/>
      <c r="Y103" s="32"/>
    </row>
    <row r="104" spans="1:25" ht="15">
      <c r="A104" s="16" t="s">
        <v>307</v>
      </c>
      <c r="B104" s="4" t="s">
        <v>308</v>
      </c>
      <c r="C104" s="161"/>
      <c r="D104" s="161"/>
      <c r="E104" s="161"/>
      <c r="F104" s="168">
        <f t="shared" si="13"/>
        <v>0</v>
      </c>
      <c r="G104" s="161"/>
      <c r="H104" s="161"/>
      <c r="I104" s="161"/>
      <c r="J104" s="168">
        <f t="shared" si="14"/>
        <v>0</v>
      </c>
      <c r="K104" s="161"/>
      <c r="L104" s="161"/>
      <c r="M104" s="161"/>
      <c r="N104" s="168">
        <f t="shared" si="15"/>
        <v>0</v>
      </c>
      <c r="O104" s="31"/>
      <c r="P104" s="31"/>
      <c r="Q104" s="31"/>
      <c r="R104" s="31"/>
      <c r="S104" s="31"/>
      <c r="T104" s="31"/>
      <c r="U104" s="31"/>
      <c r="V104" s="31"/>
      <c r="W104" s="31"/>
      <c r="X104" s="32"/>
      <c r="Y104" s="32"/>
    </row>
    <row r="105" spans="1:25" ht="15">
      <c r="A105" s="16" t="s">
        <v>633</v>
      </c>
      <c r="B105" s="4" t="s">
        <v>309</v>
      </c>
      <c r="C105" s="161"/>
      <c r="D105" s="161"/>
      <c r="E105" s="161"/>
      <c r="F105" s="168">
        <f t="shared" si="13"/>
        <v>0</v>
      </c>
      <c r="G105" s="161"/>
      <c r="H105" s="161"/>
      <c r="I105" s="161"/>
      <c r="J105" s="168">
        <f t="shared" si="14"/>
        <v>0</v>
      </c>
      <c r="K105" s="161"/>
      <c r="L105" s="161"/>
      <c r="M105" s="161"/>
      <c r="N105" s="168">
        <f t="shared" si="15"/>
        <v>0</v>
      </c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 ht="15">
      <c r="A106" s="19" t="s">
        <v>595</v>
      </c>
      <c r="B106" s="8" t="s">
        <v>311</v>
      </c>
      <c r="C106" s="162">
        <f>SUM(C103:C105)</f>
        <v>0</v>
      </c>
      <c r="D106" s="162">
        <f>SUM(D103:D105)</f>
        <v>0</v>
      </c>
      <c r="E106" s="162">
        <f>SUM(E103:E105)</f>
        <v>0</v>
      </c>
      <c r="F106" s="168">
        <f t="shared" si="13"/>
        <v>0</v>
      </c>
      <c r="G106" s="162">
        <f>SUM(G103:G105)</f>
        <v>0</v>
      </c>
      <c r="H106" s="162">
        <f>SUM(H103:H105)</f>
        <v>0</v>
      </c>
      <c r="I106" s="162">
        <f>SUM(I103:I105)</f>
        <v>0</v>
      </c>
      <c r="J106" s="168">
        <f t="shared" si="14"/>
        <v>0</v>
      </c>
      <c r="K106" s="162">
        <f>SUM(K103:K105)</f>
        <v>0</v>
      </c>
      <c r="L106" s="162">
        <f>SUM(L103:L105)</f>
        <v>0</v>
      </c>
      <c r="M106" s="162">
        <f>SUM(M103:M105)</f>
        <v>0</v>
      </c>
      <c r="N106" s="168">
        <f t="shared" si="15"/>
        <v>0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2"/>
      <c r="Y106" s="32"/>
    </row>
    <row r="107" spans="1:25" ht="15">
      <c r="A107" s="46" t="s">
        <v>634</v>
      </c>
      <c r="B107" s="4" t="s">
        <v>312</v>
      </c>
      <c r="C107" s="163"/>
      <c r="D107" s="163">
        <v>1038000</v>
      </c>
      <c r="E107" s="163"/>
      <c r="F107" s="168">
        <f t="shared" si="13"/>
        <v>1038000</v>
      </c>
      <c r="G107" s="163"/>
      <c r="H107" s="163">
        <v>632312</v>
      </c>
      <c r="I107" s="163"/>
      <c r="J107" s="168">
        <f t="shared" si="14"/>
        <v>632312</v>
      </c>
      <c r="K107" s="163"/>
      <c r="L107" s="163">
        <v>632312</v>
      </c>
      <c r="M107" s="163"/>
      <c r="N107" s="168">
        <f t="shared" si="15"/>
        <v>632312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2"/>
      <c r="Y107" s="32"/>
    </row>
    <row r="108" spans="1:25" ht="15">
      <c r="A108" s="46" t="s">
        <v>901</v>
      </c>
      <c r="B108" s="4" t="s">
        <v>315</v>
      </c>
      <c r="C108" s="163"/>
      <c r="D108" s="163"/>
      <c r="E108" s="163"/>
      <c r="F108" s="168">
        <f t="shared" si="13"/>
        <v>0</v>
      </c>
      <c r="G108" s="163"/>
      <c r="H108" s="163"/>
      <c r="I108" s="163"/>
      <c r="J108" s="168">
        <f t="shared" si="14"/>
        <v>0</v>
      </c>
      <c r="K108" s="163"/>
      <c r="L108" s="163"/>
      <c r="M108" s="163"/>
      <c r="N108" s="168">
        <f t="shared" si="15"/>
        <v>0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 ht="15">
      <c r="A109" s="16" t="s">
        <v>902</v>
      </c>
      <c r="B109" s="4" t="s">
        <v>317</v>
      </c>
      <c r="C109" s="161"/>
      <c r="D109" s="161"/>
      <c r="E109" s="161"/>
      <c r="F109" s="168">
        <f t="shared" si="13"/>
        <v>0</v>
      </c>
      <c r="G109" s="161"/>
      <c r="H109" s="161"/>
      <c r="I109" s="161"/>
      <c r="J109" s="168">
        <f t="shared" si="14"/>
        <v>0</v>
      </c>
      <c r="K109" s="161"/>
      <c r="L109" s="161"/>
      <c r="M109" s="161"/>
      <c r="N109" s="168">
        <f t="shared" si="15"/>
        <v>0</v>
      </c>
      <c r="O109" s="31"/>
      <c r="P109" s="31"/>
      <c r="Q109" s="31"/>
      <c r="R109" s="31"/>
      <c r="S109" s="31"/>
      <c r="T109" s="31"/>
      <c r="U109" s="31"/>
      <c r="V109" s="31"/>
      <c r="W109" s="31"/>
      <c r="X109" s="32"/>
      <c r="Y109" s="32"/>
    </row>
    <row r="110" spans="1:25" ht="15">
      <c r="A110" s="16" t="s">
        <v>903</v>
      </c>
      <c r="B110" s="4" t="s">
        <v>318</v>
      </c>
      <c r="C110" s="161"/>
      <c r="D110" s="161"/>
      <c r="E110" s="161"/>
      <c r="F110" s="168">
        <f t="shared" si="13"/>
        <v>0</v>
      </c>
      <c r="G110" s="161"/>
      <c r="H110" s="161"/>
      <c r="I110" s="161"/>
      <c r="J110" s="168">
        <f t="shared" si="14"/>
        <v>0</v>
      </c>
      <c r="K110" s="161"/>
      <c r="L110" s="161"/>
      <c r="M110" s="161"/>
      <c r="N110" s="168">
        <f t="shared" si="15"/>
        <v>0</v>
      </c>
      <c r="O110" s="31"/>
      <c r="P110" s="31"/>
      <c r="Q110" s="31"/>
      <c r="R110" s="31"/>
      <c r="S110" s="31"/>
      <c r="T110" s="31"/>
      <c r="U110" s="31"/>
      <c r="V110" s="31"/>
      <c r="W110" s="31"/>
      <c r="X110" s="32"/>
      <c r="Y110" s="32"/>
    </row>
    <row r="111" spans="1:25" ht="15">
      <c r="A111" s="16" t="s">
        <v>904</v>
      </c>
      <c r="B111" s="4" t="s">
        <v>905</v>
      </c>
      <c r="C111" s="161"/>
      <c r="D111" s="161"/>
      <c r="E111" s="161"/>
      <c r="F111" s="168"/>
      <c r="G111" s="161"/>
      <c r="H111" s="161"/>
      <c r="I111" s="161"/>
      <c r="J111" s="168"/>
      <c r="K111" s="161"/>
      <c r="L111" s="161"/>
      <c r="M111" s="161"/>
      <c r="N111" s="168"/>
      <c r="O111" s="31"/>
      <c r="P111" s="31"/>
      <c r="Q111" s="31"/>
      <c r="R111" s="31"/>
      <c r="S111" s="31"/>
      <c r="T111" s="31"/>
      <c r="U111" s="31"/>
      <c r="V111" s="31"/>
      <c r="W111" s="31"/>
      <c r="X111" s="32"/>
      <c r="Y111" s="32"/>
    </row>
    <row r="112" spans="1:25" ht="15">
      <c r="A112" s="16" t="s">
        <v>907</v>
      </c>
      <c r="B112" s="4" t="s">
        <v>906</v>
      </c>
      <c r="C112" s="161"/>
      <c r="D112" s="161"/>
      <c r="E112" s="161"/>
      <c r="F112" s="168"/>
      <c r="G112" s="161"/>
      <c r="H112" s="161"/>
      <c r="I112" s="161"/>
      <c r="J112" s="168"/>
      <c r="K112" s="161"/>
      <c r="L112" s="161"/>
      <c r="M112" s="161"/>
      <c r="N112" s="168"/>
      <c r="O112" s="31"/>
      <c r="P112" s="31"/>
      <c r="Q112" s="31"/>
      <c r="R112" s="31"/>
      <c r="S112" s="31"/>
      <c r="T112" s="31"/>
      <c r="U112" s="31"/>
      <c r="V112" s="31"/>
      <c r="W112" s="31"/>
      <c r="X112" s="32"/>
      <c r="Y112" s="32"/>
    </row>
    <row r="113" spans="1:25" ht="15">
      <c r="A113" s="17" t="s">
        <v>598</v>
      </c>
      <c r="B113" s="8" t="s">
        <v>319</v>
      </c>
      <c r="C113" s="164">
        <f>SUM(C107:C110)</f>
        <v>0</v>
      </c>
      <c r="D113" s="164">
        <f>SUM(D107:D110)</f>
        <v>1038000</v>
      </c>
      <c r="E113" s="164">
        <f>SUM(E107:E110)</f>
        <v>0</v>
      </c>
      <c r="F113" s="168">
        <f t="shared" si="13"/>
        <v>1038000</v>
      </c>
      <c r="G113" s="164">
        <f>SUM(G107:G110)</f>
        <v>0</v>
      </c>
      <c r="H113" s="164">
        <f>SUM(H107:H110)</f>
        <v>632312</v>
      </c>
      <c r="I113" s="164">
        <f>SUM(I107:I110)</f>
        <v>0</v>
      </c>
      <c r="J113" s="168">
        <f aca="true" t="shared" si="16" ref="J113:J119">SUM(G113:I113)</f>
        <v>632312</v>
      </c>
      <c r="K113" s="164">
        <f>SUM(K107:K110)</f>
        <v>0</v>
      </c>
      <c r="L113" s="164">
        <f>SUM(L107:L110)</f>
        <v>632312</v>
      </c>
      <c r="M113" s="164">
        <f>SUM(M107:M110)</f>
        <v>0</v>
      </c>
      <c r="N113" s="168">
        <f aca="true" t="shared" si="17" ref="N113:N119">SUM(K113:M113)</f>
        <v>632312</v>
      </c>
      <c r="O113" s="35"/>
      <c r="P113" s="35"/>
      <c r="Q113" s="35"/>
      <c r="R113" s="35"/>
      <c r="S113" s="35"/>
      <c r="T113" s="35"/>
      <c r="U113" s="35"/>
      <c r="V113" s="35"/>
      <c r="W113" s="35"/>
      <c r="X113" s="32"/>
      <c r="Y113" s="32"/>
    </row>
    <row r="114" spans="1:25" ht="15">
      <c r="A114" s="46" t="s">
        <v>320</v>
      </c>
      <c r="B114" s="4" t="s">
        <v>321</v>
      </c>
      <c r="C114" s="163"/>
      <c r="D114" s="163"/>
      <c r="E114" s="163"/>
      <c r="F114" s="168">
        <f t="shared" si="13"/>
        <v>0</v>
      </c>
      <c r="G114" s="163"/>
      <c r="H114" s="163"/>
      <c r="I114" s="163"/>
      <c r="J114" s="168">
        <f t="shared" si="16"/>
        <v>0</v>
      </c>
      <c r="K114" s="163"/>
      <c r="L114" s="163"/>
      <c r="M114" s="163"/>
      <c r="N114" s="168">
        <f t="shared" si="17"/>
        <v>0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2"/>
      <c r="Y114" s="32"/>
    </row>
    <row r="115" spans="1:25" ht="15">
      <c r="A115" s="46" t="s">
        <v>322</v>
      </c>
      <c r="B115" s="4" t="s">
        <v>323</v>
      </c>
      <c r="C115" s="163">
        <v>1287199</v>
      </c>
      <c r="D115" s="163"/>
      <c r="E115" s="163"/>
      <c r="F115" s="168">
        <f t="shared" si="13"/>
        <v>1287199</v>
      </c>
      <c r="G115" s="163">
        <v>2361397</v>
      </c>
      <c r="H115" s="163"/>
      <c r="I115" s="163"/>
      <c r="J115" s="168">
        <f t="shared" si="16"/>
        <v>2361397</v>
      </c>
      <c r="K115" s="163">
        <v>1287199</v>
      </c>
      <c r="L115" s="163"/>
      <c r="M115" s="163"/>
      <c r="N115" s="168">
        <f t="shared" si="17"/>
        <v>1287199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 ht="15">
      <c r="A116" s="17" t="s">
        <v>324</v>
      </c>
      <c r="B116" s="4" t="s">
        <v>325</v>
      </c>
      <c r="C116" s="163"/>
      <c r="D116" s="163"/>
      <c r="E116" s="163"/>
      <c r="F116" s="168">
        <f t="shared" si="13"/>
        <v>0</v>
      </c>
      <c r="G116" s="163"/>
      <c r="H116" s="163"/>
      <c r="I116" s="163"/>
      <c r="J116" s="168">
        <f t="shared" si="16"/>
        <v>0</v>
      </c>
      <c r="K116" s="163"/>
      <c r="L116" s="163"/>
      <c r="M116" s="163"/>
      <c r="N116" s="168">
        <f t="shared" si="17"/>
        <v>0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2"/>
      <c r="Y116" s="32"/>
    </row>
    <row r="117" spans="1:25" ht="15">
      <c r="A117" s="46" t="s">
        <v>908</v>
      </c>
      <c r="B117" s="4" t="s">
        <v>327</v>
      </c>
      <c r="C117" s="163"/>
      <c r="D117" s="163"/>
      <c r="E117" s="163"/>
      <c r="F117" s="168">
        <f t="shared" si="13"/>
        <v>0</v>
      </c>
      <c r="G117" s="163"/>
      <c r="H117" s="163"/>
      <c r="I117" s="163"/>
      <c r="J117" s="168">
        <f t="shared" si="16"/>
        <v>0</v>
      </c>
      <c r="K117" s="163"/>
      <c r="L117" s="163"/>
      <c r="M117" s="163"/>
      <c r="N117" s="168">
        <f t="shared" si="17"/>
        <v>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 ht="15">
      <c r="A118" s="46" t="s">
        <v>328</v>
      </c>
      <c r="B118" s="4" t="s">
        <v>329</v>
      </c>
      <c r="C118" s="163"/>
      <c r="D118" s="163"/>
      <c r="E118" s="163"/>
      <c r="F118" s="168">
        <f t="shared" si="13"/>
        <v>0</v>
      </c>
      <c r="G118" s="163"/>
      <c r="H118" s="163"/>
      <c r="I118" s="163"/>
      <c r="J118" s="168">
        <f t="shared" si="16"/>
        <v>0</v>
      </c>
      <c r="K118" s="163"/>
      <c r="L118" s="163"/>
      <c r="M118" s="163"/>
      <c r="N118" s="168">
        <f t="shared" si="17"/>
        <v>0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6" t="s">
        <v>330</v>
      </c>
      <c r="B119" s="4" t="s">
        <v>331</v>
      </c>
      <c r="C119" s="163"/>
      <c r="D119" s="163"/>
      <c r="E119" s="163"/>
      <c r="F119" s="168">
        <f t="shared" si="13"/>
        <v>0</v>
      </c>
      <c r="G119" s="163"/>
      <c r="H119" s="163"/>
      <c r="I119" s="163"/>
      <c r="J119" s="168">
        <f t="shared" si="16"/>
        <v>0</v>
      </c>
      <c r="K119" s="163"/>
      <c r="L119" s="163"/>
      <c r="M119" s="163"/>
      <c r="N119" s="168">
        <f t="shared" si="17"/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2"/>
      <c r="Y119" s="32"/>
    </row>
    <row r="120" spans="1:25" ht="15">
      <c r="A120" s="46" t="s">
        <v>909</v>
      </c>
      <c r="B120" s="4" t="s">
        <v>910</v>
      </c>
      <c r="C120" s="163"/>
      <c r="D120" s="163"/>
      <c r="E120" s="163"/>
      <c r="F120" s="168"/>
      <c r="G120" s="163"/>
      <c r="H120" s="163"/>
      <c r="I120" s="163"/>
      <c r="J120" s="168"/>
      <c r="K120" s="163"/>
      <c r="L120" s="163"/>
      <c r="M120" s="163"/>
      <c r="N120" s="168"/>
      <c r="O120" s="34"/>
      <c r="P120" s="34"/>
      <c r="Q120" s="34"/>
      <c r="R120" s="34"/>
      <c r="S120" s="34"/>
      <c r="T120" s="34"/>
      <c r="U120" s="34"/>
      <c r="V120" s="34"/>
      <c r="W120" s="34"/>
      <c r="X120" s="32"/>
      <c r="Y120" s="32"/>
    </row>
    <row r="121" spans="1:25" ht="15">
      <c r="A121" s="46" t="s">
        <v>912</v>
      </c>
      <c r="B121" s="4" t="s">
        <v>911</v>
      </c>
      <c r="C121" s="163"/>
      <c r="D121" s="163"/>
      <c r="E121" s="163"/>
      <c r="F121" s="168"/>
      <c r="G121" s="163"/>
      <c r="H121" s="163"/>
      <c r="I121" s="163"/>
      <c r="J121" s="168"/>
      <c r="K121" s="163"/>
      <c r="L121" s="163"/>
      <c r="M121" s="163"/>
      <c r="N121" s="168"/>
      <c r="O121" s="34"/>
      <c r="P121" s="34"/>
      <c r="Q121" s="34"/>
      <c r="R121" s="34"/>
      <c r="S121" s="34"/>
      <c r="T121" s="34"/>
      <c r="U121" s="34"/>
      <c r="V121" s="34"/>
      <c r="W121" s="34"/>
      <c r="X121" s="32"/>
      <c r="Y121" s="32"/>
    </row>
    <row r="122" spans="1:25" ht="15">
      <c r="A122" s="47" t="s">
        <v>599</v>
      </c>
      <c r="B122" s="48" t="s">
        <v>332</v>
      </c>
      <c r="C122" s="164">
        <f>C106+C113+C114+C115+C116+C117+C118+C119</f>
        <v>1287199</v>
      </c>
      <c r="D122" s="164">
        <f>D106+D113+D114+D115+D116+D117+D118+D119</f>
        <v>1038000</v>
      </c>
      <c r="E122" s="164">
        <f>E106+E113+E114+E115+E116+E117+E118+E119</f>
        <v>0</v>
      </c>
      <c r="F122" s="168">
        <f t="shared" si="13"/>
        <v>2325199</v>
      </c>
      <c r="G122" s="164">
        <f>G106+G113+G114+G115+G116+G117+G118+G119</f>
        <v>2361397</v>
      </c>
      <c r="H122" s="164">
        <f>H106+H113+H114+H115+H116+H117+H118+H119</f>
        <v>632312</v>
      </c>
      <c r="I122" s="164">
        <f>I106+I113+I114+I115+I116+I117+I118+I119</f>
        <v>0</v>
      </c>
      <c r="J122" s="168">
        <f>SUM(G122:I122)</f>
        <v>2993709</v>
      </c>
      <c r="K122" s="164">
        <f>K106+K113+K114+K115+K116+K117+K118+K119</f>
        <v>1287199</v>
      </c>
      <c r="L122" s="164">
        <f>L106+L113+L114+L115+L116+L117+L118+L119</f>
        <v>632312</v>
      </c>
      <c r="M122" s="164">
        <f>M106+M113+M114+M115+M116+M117+M118+M119</f>
        <v>0</v>
      </c>
      <c r="N122" s="168">
        <f>SUM(K122:M122)</f>
        <v>1919511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32"/>
      <c r="Y122" s="32"/>
    </row>
    <row r="123" spans="1:25" ht="15">
      <c r="A123" s="46" t="s">
        <v>333</v>
      </c>
      <c r="B123" s="4" t="s">
        <v>334</v>
      </c>
      <c r="C123" s="163"/>
      <c r="D123" s="163"/>
      <c r="E123" s="163"/>
      <c r="F123" s="168">
        <f t="shared" si="13"/>
        <v>0</v>
      </c>
      <c r="G123" s="163"/>
      <c r="H123" s="163"/>
      <c r="I123" s="163"/>
      <c r="J123" s="168">
        <f>SUM(G123:I123)</f>
        <v>0</v>
      </c>
      <c r="K123" s="163"/>
      <c r="L123" s="163"/>
      <c r="M123" s="163"/>
      <c r="N123" s="168">
        <f>SUM(K123:M123)</f>
        <v>0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2"/>
      <c r="Y123" s="32"/>
    </row>
    <row r="124" spans="1:25" ht="15">
      <c r="A124" s="16" t="s">
        <v>335</v>
      </c>
      <c r="B124" s="4" t="s">
        <v>336</v>
      </c>
      <c r="C124" s="161"/>
      <c r="D124" s="161"/>
      <c r="E124" s="161"/>
      <c r="F124" s="168">
        <f t="shared" si="13"/>
        <v>0</v>
      </c>
      <c r="G124" s="161"/>
      <c r="H124" s="161"/>
      <c r="I124" s="161"/>
      <c r="J124" s="168">
        <f>SUM(G124:I124)</f>
        <v>0</v>
      </c>
      <c r="K124" s="161"/>
      <c r="L124" s="161"/>
      <c r="M124" s="161"/>
      <c r="N124" s="168">
        <f>SUM(K124:M124)</f>
        <v>0</v>
      </c>
      <c r="O124" s="31"/>
      <c r="P124" s="31"/>
      <c r="Q124" s="31"/>
      <c r="R124" s="31"/>
      <c r="S124" s="31"/>
      <c r="T124" s="31"/>
      <c r="U124" s="31"/>
      <c r="V124" s="31"/>
      <c r="W124" s="31"/>
      <c r="X124" s="32"/>
      <c r="Y124" s="32"/>
    </row>
    <row r="125" spans="1:25" ht="15">
      <c r="A125" s="46" t="s">
        <v>636</v>
      </c>
      <c r="B125" s="4" t="s">
        <v>337</v>
      </c>
      <c r="C125" s="163"/>
      <c r="D125" s="163"/>
      <c r="E125" s="163"/>
      <c r="F125" s="168">
        <f t="shared" si="13"/>
        <v>0</v>
      </c>
      <c r="G125" s="163"/>
      <c r="H125" s="163"/>
      <c r="I125" s="163"/>
      <c r="J125" s="168">
        <f>SUM(G125:I125)</f>
        <v>0</v>
      </c>
      <c r="K125" s="163"/>
      <c r="L125" s="163"/>
      <c r="M125" s="163"/>
      <c r="N125" s="168">
        <f>SUM(K125:M125)</f>
        <v>0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2"/>
      <c r="Y125" s="32"/>
    </row>
    <row r="126" spans="1:25" ht="15">
      <c r="A126" s="46" t="s">
        <v>913</v>
      </c>
      <c r="B126" s="4" t="s">
        <v>338</v>
      </c>
      <c r="C126" s="163"/>
      <c r="D126" s="163"/>
      <c r="E126" s="163"/>
      <c r="F126" s="168"/>
      <c r="G126" s="163"/>
      <c r="H126" s="163"/>
      <c r="I126" s="163"/>
      <c r="J126" s="168"/>
      <c r="K126" s="163"/>
      <c r="L126" s="163"/>
      <c r="M126" s="163"/>
      <c r="N126" s="168"/>
      <c r="O126" s="34"/>
      <c r="P126" s="34"/>
      <c r="Q126" s="34"/>
      <c r="R126" s="34"/>
      <c r="S126" s="34"/>
      <c r="T126" s="34"/>
      <c r="U126" s="34"/>
      <c r="V126" s="34"/>
      <c r="W126" s="34"/>
      <c r="X126" s="32"/>
      <c r="Y126" s="32"/>
    </row>
    <row r="127" spans="1:25" ht="15">
      <c r="A127" s="46" t="s">
        <v>914</v>
      </c>
      <c r="B127" s="4" t="s">
        <v>915</v>
      </c>
      <c r="C127" s="163"/>
      <c r="D127" s="163"/>
      <c r="E127" s="163"/>
      <c r="F127" s="168">
        <f t="shared" si="13"/>
        <v>0</v>
      </c>
      <c r="G127" s="163"/>
      <c r="H127" s="163"/>
      <c r="I127" s="163"/>
      <c r="J127" s="168">
        <f>SUM(G127:I127)</f>
        <v>0</v>
      </c>
      <c r="K127" s="163"/>
      <c r="L127" s="163"/>
      <c r="M127" s="163"/>
      <c r="N127" s="168">
        <f>SUM(K127:M127)</f>
        <v>0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2"/>
      <c r="Y127" s="32"/>
    </row>
    <row r="128" spans="1:25" ht="15">
      <c r="A128" s="47" t="s">
        <v>605</v>
      </c>
      <c r="B128" s="48" t="s">
        <v>342</v>
      </c>
      <c r="C128" s="164">
        <f>SUM(C123:C127)</f>
        <v>0</v>
      </c>
      <c r="D128" s="164">
        <f>SUM(D123:D127)</f>
        <v>0</v>
      </c>
      <c r="E128" s="164">
        <f>SUM(E123:E127)</f>
        <v>0</v>
      </c>
      <c r="F128" s="168">
        <f t="shared" si="13"/>
        <v>0</v>
      </c>
      <c r="G128" s="164">
        <f>SUM(G123:G127)</f>
        <v>0</v>
      </c>
      <c r="H128" s="164">
        <f>SUM(H123:H127)</f>
        <v>0</v>
      </c>
      <c r="I128" s="164">
        <f>SUM(I123:I127)</f>
        <v>0</v>
      </c>
      <c r="J128" s="168">
        <f>SUM(G128:I128)</f>
        <v>0</v>
      </c>
      <c r="K128" s="164">
        <f>SUM(K123:K127)</f>
        <v>0</v>
      </c>
      <c r="L128" s="164">
        <f>SUM(L123:L127)</f>
        <v>0</v>
      </c>
      <c r="M128" s="164">
        <f>SUM(M123:M127)</f>
        <v>0</v>
      </c>
      <c r="N128" s="168">
        <f>SUM(K128:M128)</f>
        <v>0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2"/>
      <c r="Y128" s="32"/>
    </row>
    <row r="129" spans="1:25" ht="15">
      <c r="A129" s="16" t="s">
        <v>343</v>
      </c>
      <c r="B129" s="4" t="s">
        <v>344</v>
      </c>
      <c r="C129" s="161"/>
      <c r="D129" s="161"/>
      <c r="E129" s="161"/>
      <c r="F129" s="168">
        <f t="shared" si="13"/>
        <v>0</v>
      </c>
      <c r="G129" s="161"/>
      <c r="H129" s="161"/>
      <c r="I129" s="161"/>
      <c r="J129" s="168">
        <f>SUM(G129:I129)</f>
        <v>0</v>
      </c>
      <c r="K129" s="161"/>
      <c r="L129" s="161"/>
      <c r="M129" s="161"/>
      <c r="N129" s="168">
        <f>SUM(K129:M129)</f>
        <v>0</v>
      </c>
      <c r="O129" s="31"/>
      <c r="P129" s="31"/>
      <c r="Q129" s="31"/>
      <c r="R129" s="31"/>
      <c r="S129" s="31"/>
      <c r="T129" s="31"/>
      <c r="U129" s="31"/>
      <c r="V129" s="31"/>
      <c r="W129" s="31"/>
      <c r="X129" s="32"/>
      <c r="Y129" s="32"/>
    </row>
    <row r="130" spans="1:25" ht="15">
      <c r="A130" s="16" t="s">
        <v>916</v>
      </c>
      <c r="B130" s="4" t="s">
        <v>917</v>
      </c>
      <c r="C130" s="161"/>
      <c r="D130" s="161"/>
      <c r="E130" s="161"/>
      <c r="F130" s="168"/>
      <c r="G130" s="161"/>
      <c r="H130" s="161"/>
      <c r="I130" s="161"/>
      <c r="J130" s="168"/>
      <c r="K130" s="161"/>
      <c r="L130" s="161"/>
      <c r="M130" s="161"/>
      <c r="N130" s="168"/>
      <c r="O130" s="31"/>
      <c r="P130" s="31"/>
      <c r="Q130" s="31"/>
      <c r="R130" s="31"/>
      <c r="S130" s="31"/>
      <c r="T130" s="31"/>
      <c r="U130" s="31"/>
      <c r="V130" s="31"/>
      <c r="W130" s="31"/>
      <c r="X130" s="32"/>
      <c r="Y130" s="32"/>
    </row>
    <row r="131" spans="1:25" ht="15.75">
      <c r="A131" s="49" t="s">
        <v>640</v>
      </c>
      <c r="B131" s="50" t="s">
        <v>345</v>
      </c>
      <c r="C131" s="164">
        <f>C122+C128+C129</f>
        <v>1287199</v>
      </c>
      <c r="D131" s="164">
        <f>D122+D128+D129</f>
        <v>1038000</v>
      </c>
      <c r="E131" s="164">
        <f>E122+E128+E129</f>
        <v>0</v>
      </c>
      <c r="F131" s="168">
        <f t="shared" si="13"/>
        <v>2325199</v>
      </c>
      <c r="G131" s="164">
        <f>G122+G128+G129</f>
        <v>2361397</v>
      </c>
      <c r="H131" s="164">
        <f>H122+H128+H129</f>
        <v>632312</v>
      </c>
      <c r="I131" s="164">
        <f>I122+I128+I129</f>
        <v>0</v>
      </c>
      <c r="J131" s="168">
        <f>SUM(G131:I131)</f>
        <v>2993709</v>
      </c>
      <c r="K131" s="164">
        <f>K122+K128+K129</f>
        <v>1287199</v>
      </c>
      <c r="L131" s="164">
        <f>L122+L128+L129</f>
        <v>632312</v>
      </c>
      <c r="M131" s="164">
        <f>M122+M128+M129</f>
        <v>0</v>
      </c>
      <c r="N131" s="168">
        <f>SUM(K131:M131)</f>
        <v>1919511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2"/>
      <c r="Y131" s="32"/>
    </row>
    <row r="132" spans="1:25" ht="15.75">
      <c r="A132" s="54" t="s">
        <v>677</v>
      </c>
      <c r="B132" s="55"/>
      <c r="C132" s="159">
        <f>C102+C131</f>
        <v>47057683</v>
      </c>
      <c r="D132" s="159">
        <f>D102+D131</f>
        <v>3908000</v>
      </c>
      <c r="E132" s="159">
        <f>E102+E131</f>
        <v>0</v>
      </c>
      <c r="F132" s="168">
        <f t="shared" si="13"/>
        <v>50965683</v>
      </c>
      <c r="G132" s="159">
        <f>G102+G131</f>
        <v>73291016</v>
      </c>
      <c r="H132" s="159">
        <f>H102+H131</f>
        <v>4498200</v>
      </c>
      <c r="I132" s="159">
        <f>I102+I131</f>
        <v>0</v>
      </c>
      <c r="J132" s="168">
        <f>SUM(G132:I132)</f>
        <v>77789216</v>
      </c>
      <c r="K132" s="327">
        <f>K102+K131</f>
        <v>52428406</v>
      </c>
      <c r="L132" s="159">
        <f>L102+L131</f>
        <v>3902501</v>
      </c>
      <c r="M132" s="159">
        <f>M102+M131</f>
        <v>0</v>
      </c>
      <c r="N132" s="168">
        <f>SUM(K132:M132)</f>
        <v>56330907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165"/>
      <c r="D133" s="165"/>
      <c r="E133" s="165"/>
      <c r="F133" s="170"/>
      <c r="G133" s="165"/>
      <c r="H133" s="165"/>
      <c r="I133" s="165"/>
      <c r="J133" s="170"/>
      <c r="K133" s="328"/>
      <c r="L133" s="165"/>
      <c r="M133" s="165"/>
      <c r="N133" s="170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165"/>
      <c r="D134" s="165"/>
      <c r="E134" s="165"/>
      <c r="F134" s="170"/>
      <c r="G134" s="165"/>
      <c r="H134" s="165"/>
      <c r="I134" s="165"/>
      <c r="J134" s="170"/>
      <c r="K134" s="328"/>
      <c r="L134" s="165"/>
      <c r="M134" s="165"/>
      <c r="N134" s="170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165"/>
      <c r="D135" s="165"/>
      <c r="E135" s="165"/>
      <c r="F135" s="170"/>
      <c r="G135" s="165"/>
      <c r="H135" s="165"/>
      <c r="I135" s="165"/>
      <c r="J135" s="170"/>
      <c r="K135" s="328"/>
      <c r="L135" s="165"/>
      <c r="M135" s="165"/>
      <c r="N135" s="170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165"/>
      <c r="D136" s="165"/>
      <c r="E136" s="165"/>
      <c r="F136" s="170"/>
      <c r="G136" s="165"/>
      <c r="H136" s="165"/>
      <c r="I136" s="165"/>
      <c r="J136" s="170"/>
      <c r="K136" s="328"/>
      <c r="L136" s="165"/>
      <c r="M136" s="165"/>
      <c r="N136" s="170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165"/>
      <c r="D137" s="165"/>
      <c r="E137" s="165"/>
      <c r="F137" s="170"/>
      <c r="G137" s="165"/>
      <c r="H137" s="165"/>
      <c r="I137" s="165"/>
      <c r="J137" s="170"/>
      <c r="K137" s="328"/>
      <c r="L137" s="165"/>
      <c r="M137" s="165"/>
      <c r="N137" s="170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165"/>
      <c r="D138" s="165"/>
      <c r="E138" s="165"/>
      <c r="F138" s="170"/>
      <c r="G138" s="165"/>
      <c r="H138" s="165"/>
      <c r="I138" s="165"/>
      <c r="J138" s="170"/>
      <c r="K138" s="328"/>
      <c r="L138" s="165"/>
      <c r="M138" s="165"/>
      <c r="N138" s="170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165"/>
      <c r="D139" s="165"/>
      <c r="E139" s="165"/>
      <c r="F139" s="170"/>
      <c r="G139" s="165"/>
      <c r="H139" s="165"/>
      <c r="I139" s="165"/>
      <c r="J139" s="170"/>
      <c r="K139" s="328"/>
      <c r="L139" s="165"/>
      <c r="M139" s="165"/>
      <c r="N139" s="170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165"/>
      <c r="D140" s="165"/>
      <c r="E140" s="165"/>
      <c r="F140" s="170"/>
      <c r="G140" s="165"/>
      <c r="H140" s="165"/>
      <c r="I140" s="165"/>
      <c r="J140" s="170"/>
      <c r="K140" s="328"/>
      <c r="L140" s="165"/>
      <c r="M140" s="165"/>
      <c r="N140" s="170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165"/>
      <c r="D141" s="165"/>
      <c r="E141" s="165"/>
      <c r="F141" s="170"/>
      <c r="G141" s="165"/>
      <c r="H141" s="165"/>
      <c r="I141" s="165"/>
      <c r="J141" s="170"/>
      <c r="K141" s="328"/>
      <c r="L141" s="165"/>
      <c r="M141" s="165"/>
      <c r="N141" s="170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165"/>
      <c r="D142" s="165"/>
      <c r="E142" s="165"/>
      <c r="F142" s="170"/>
      <c r="G142" s="165"/>
      <c r="H142" s="165"/>
      <c r="I142" s="165"/>
      <c r="J142" s="170"/>
      <c r="K142" s="328"/>
      <c r="L142" s="165"/>
      <c r="M142" s="165"/>
      <c r="N142" s="170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165"/>
      <c r="D143" s="165"/>
      <c r="E143" s="165"/>
      <c r="F143" s="170"/>
      <c r="G143" s="165"/>
      <c r="H143" s="165"/>
      <c r="I143" s="165"/>
      <c r="J143" s="170"/>
      <c r="K143" s="328"/>
      <c r="L143" s="165"/>
      <c r="M143" s="165"/>
      <c r="N143" s="170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165"/>
      <c r="D144" s="165"/>
      <c r="E144" s="165"/>
      <c r="F144" s="170"/>
      <c r="G144" s="165"/>
      <c r="H144" s="165"/>
      <c r="I144" s="165"/>
      <c r="J144" s="170"/>
      <c r="K144" s="328"/>
      <c r="L144" s="165"/>
      <c r="M144" s="165"/>
      <c r="N144" s="170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165"/>
      <c r="D145" s="165"/>
      <c r="E145" s="165"/>
      <c r="F145" s="170"/>
      <c r="G145" s="165"/>
      <c r="H145" s="165"/>
      <c r="I145" s="165"/>
      <c r="J145" s="170"/>
      <c r="K145" s="328"/>
      <c r="L145" s="165"/>
      <c r="M145" s="165"/>
      <c r="N145" s="170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165"/>
      <c r="D146" s="165"/>
      <c r="E146" s="165"/>
      <c r="F146" s="170"/>
      <c r="G146" s="165"/>
      <c r="H146" s="165"/>
      <c r="I146" s="165"/>
      <c r="J146" s="170"/>
      <c r="K146" s="328"/>
      <c r="L146" s="165"/>
      <c r="M146" s="165"/>
      <c r="N146" s="170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165"/>
      <c r="D147" s="165"/>
      <c r="E147" s="165"/>
      <c r="F147" s="170"/>
      <c r="G147" s="165"/>
      <c r="H147" s="165"/>
      <c r="I147" s="165"/>
      <c r="J147" s="170"/>
      <c r="K147" s="328"/>
      <c r="L147" s="165"/>
      <c r="M147" s="165"/>
      <c r="N147" s="170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165"/>
      <c r="D148" s="165"/>
      <c r="E148" s="165"/>
      <c r="F148" s="170"/>
      <c r="G148" s="165"/>
      <c r="H148" s="165"/>
      <c r="I148" s="165"/>
      <c r="J148" s="170"/>
      <c r="K148" s="328"/>
      <c r="L148" s="165"/>
      <c r="M148" s="165"/>
      <c r="N148" s="170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165"/>
      <c r="D149" s="165"/>
      <c r="E149" s="165"/>
      <c r="F149" s="170"/>
      <c r="G149" s="165"/>
      <c r="H149" s="165"/>
      <c r="I149" s="165"/>
      <c r="J149" s="170"/>
      <c r="K149" s="328"/>
      <c r="L149" s="165"/>
      <c r="M149" s="165"/>
      <c r="N149" s="170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165"/>
      <c r="D150" s="165"/>
      <c r="E150" s="165"/>
      <c r="F150" s="170"/>
      <c r="G150" s="165"/>
      <c r="H150" s="165"/>
      <c r="I150" s="165"/>
      <c r="J150" s="170"/>
      <c r="K150" s="328"/>
      <c r="L150" s="165"/>
      <c r="M150" s="165"/>
      <c r="N150" s="170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165"/>
      <c r="D151" s="165"/>
      <c r="E151" s="165"/>
      <c r="F151" s="170"/>
      <c r="G151" s="165"/>
      <c r="H151" s="165"/>
      <c r="I151" s="165"/>
      <c r="J151" s="170"/>
      <c r="K151" s="328"/>
      <c r="L151" s="165"/>
      <c r="M151" s="165"/>
      <c r="N151" s="170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165"/>
      <c r="D152" s="165"/>
      <c r="E152" s="165"/>
      <c r="F152" s="170"/>
      <c r="G152" s="165"/>
      <c r="H152" s="165"/>
      <c r="I152" s="165"/>
      <c r="J152" s="170"/>
      <c r="K152" s="328"/>
      <c r="L152" s="165"/>
      <c r="M152" s="165"/>
      <c r="N152" s="170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165"/>
      <c r="D153" s="165"/>
      <c r="E153" s="165"/>
      <c r="F153" s="170"/>
      <c r="G153" s="165"/>
      <c r="H153" s="165"/>
      <c r="I153" s="165"/>
      <c r="J153" s="170"/>
      <c r="K153" s="328"/>
      <c r="L153" s="165"/>
      <c r="M153" s="165"/>
      <c r="N153" s="170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165"/>
      <c r="D154" s="165"/>
      <c r="E154" s="165"/>
      <c r="F154" s="170"/>
      <c r="G154" s="165"/>
      <c r="H154" s="165"/>
      <c r="I154" s="165"/>
      <c r="J154" s="170"/>
      <c r="K154" s="328"/>
      <c r="L154" s="165"/>
      <c r="M154" s="165"/>
      <c r="N154" s="170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165"/>
      <c r="D155" s="165"/>
      <c r="E155" s="165"/>
      <c r="F155" s="170"/>
      <c r="G155" s="165"/>
      <c r="H155" s="165"/>
      <c r="I155" s="165"/>
      <c r="J155" s="170"/>
      <c r="K155" s="328"/>
      <c r="L155" s="165"/>
      <c r="M155" s="165"/>
      <c r="N155" s="170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165"/>
      <c r="D156" s="165"/>
      <c r="E156" s="165"/>
      <c r="F156" s="170"/>
      <c r="G156" s="165"/>
      <c r="H156" s="165"/>
      <c r="I156" s="165"/>
      <c r="J156" s="170"/>
      <c r="K156" s="328"/>
      <c r="L156" s="165"/>
      <c r="M156" s="165"/>
      <c r="N156" s="170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165"/>
      <c r="D157" s="165"/>
      <c r="E157" s="165"/>
      <c r="F157" s="170"/>
      <c r="G157" s="165"/>
      <c r="H157" s="165"/>
      <c r="I157" s="165"/>
      <c r="J157" s="170"/>
      <c r="K157" s="328"/>
      <c r="L157" s="165"/>
      <c r="M157" s="165"/>
      <c r="N157" s="170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165"/>
      <c r="D158" s="165"/>
      <c r="E158" s="165"/>
      <c r="F158" s="170"/>
      <c r="G158" s="165"/>
      <c r="H158" s="165"/>
      <c r="I158" s="165"/>
      <c r="J158" s="170"/>
      <c r="K158" s="328"/>
      <c r="L158" s="165"/>
      <c r="M158" s="165"/>
      <c r="N158" s="170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165"/>
      <c r="D159" s="165"/>
      <c r="E159" s="165"/>
      <c r="F159" s="170"/>
      <c r="G159" s="165"/>
      <c r="H159" s="165"/>
      <c r="I159" s="165"/>
      <c r="J159" s="170"/>
      <c r="K159" s="328"/>
      <c r="L159" s="165"/>
      <c r="M159" s="165"/>
      <c r="N159" s="170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165"/>
      <c r="D160" s="165"/>
      <c r="E160" s="165"/>
      <c r="F160" s="170"/>
      <c r="G160" s="165"/>
      <c r="H160" s="165"/>
      <c r="I160" s="165"/>
      <c r="J160" s="170"/>
      <c r="K160" s="328"/>
      <c r="L160" s="165"/>
      <c r="M160" s="165"/>
      <c r="N160" s="170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165"/>
      <c r="D161" s="165"/>
      <c r="E161" s="165"/>
      <c r="F161" s="170"/>
      <c r="G161" s="165"/>
      <c r="H161" s="165"/>
      <c r="I161" s="165"/>
      <c r="J161" s="170"/>
      <c r="K161" s="328"/>
      <c r="L161" s="165"/>
      <c r="M161" s="165"/>
      <c r="N161" s="170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165"/>
      <c r="D162" s="165"/>
      <c r="E162" s="165"/>
      <c r="F162" s="170"/>
      <c r="G162" s="165"/>
      <c r="H162" s="165"/>
      <c r="I162" s="165"/>
      <c r="J162" s="170"/>
      <c r="K162" s="328"/>
      <c r="L162" s="165"/>
      <c r="M162" s="165"/>
      <c r="N162" s="170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165"/>
      <c r="D163" s="165"/>
      <c r="E163" s="165"/>
      <c r="F163" s="170"/>
      <c r="G163" s="165"/>
      <c r="H163" s="165"/>
      <c r="I163" s="165"/>
      <c r="J163" s="170"/>
      <c r="K163" s="328"/>
      <c r="L163" s="165"/>
      <c r="M163" s="165"/>
      <c r="N163" s="170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165"/>
      <c r="D164" s="165"/>
      <c r="E164" s="165"/>
      <c r="F164" s="170"/>
      <c r="G164" s="165"/>
      <c r="H164" s="165"/>
      <c r="I164" s="165"/>
      <c r="J164" s="170"/>
      <c r="K164" s="328"/>
      <c r="L164" s="165"/>
      <c r="M164" s="165"/>
      <c r="N164" s="170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165"/>
      <c r="D165" s="165"/>
      <c r="E165" s="165"/>
      <c r="F165" s="170"/>
      <c r="G165" s="165"/>
      <c r="H165" s="165"/>
      <c r="I165" s="165"/>
      <c r="J165" s="170"/>
      <c r="K165" s="328"/>
      <c r="L165" s="165"/>
      <c r="M165" s="165"/>
      <c r="N165" s="170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165"/>
      <c r="D166" s="165"/>
      <c r="E166" s="165"/>
      <c r="F166" s="170"/>
      <c r="G166" s="165"/>
      <c r="H166" s="165"/>
      <c r="I166" s="165"/>
      <c r="J166" s="170"/>
      <c r="K166" s="328"/>
      <c r="L166" s="165"/>
      <c r="M166" s="165"/>
      <c r="N166" s="170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165"/>
      <c r="D167" s="165"/>
      <c r="E167" s="165"/>
      <c r="F167" s="170"/>
      <c r="G167" s="165"/>
      <c r="H167" s="165"/>
      <c r="I167" s="165"/>
      <c r="J167" s="170"/>
      <c r="K167" s="328"/>
      <c r="L167" s="165"/>
      <c r="M167" s="165"/>
      <c r="N167" s="170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165"/>
      <c r="D168" s="165"/>
      <c r="E168" s="165"/>
      <c r="F168" s="170"/>
      <c r="G168" s="165"/>
      <c r="H168" s="165"/>
      <c r="I168" s="165"/>
      <c r="J168" s="170"/>
      <c r="K168" s="328"/>
      <c r="L168" s="165"/>
      <c r="M168" s="165"/>
      <c r="N168" s="170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165"/>
      <c r="D169" s="165"/>
      <c r="E169" s="165"/>
      <c r="F169" s="170"/>
      <c r="G169" s="165"/>
      <c r="H169" s="165"/>
      <c r="I169" s="165"/>
      <c r="J169" s="170"/>
      <c r="K169" s="328"/>
      <c r="L169" s="165"/>
      <c r="M169" s="165"/>
      <c r="N169" s="170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165"/>
      <c r="D170" s="165"/>
      <c r="E170" s="165"/>
      <c r="F170" s="170"/>
      <c r="G170" s="165"/>
      <c r="H170" s="165"/>
      <c r="I170" s="165"/>
      <c r="J170" s="170"/>
      <c r="K170" s="328"/>
      <c r="L170" s="165"/>
      <c r="M170" s="165"/>
      <c r="N170" s="170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165"/>
      <c r="D171" s="165"/>
      <c r="E171" s="165"/>
      <c r="F171" s="170"/>
      <c r="G171" s="165"/>
      <c r="H171" s="165"/>
      <c r="I171" s="165"/>
      <c r="J171" s="170"/>
      <c r="K171" s="328"/>
      <c r="L171" s="165"/>
      <c r="M171" s="165"/>
      <c r="N171" s="170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2:25" ht="15">
      <c r="B172" s="32"/>
      <c r="C172" s="165"/>
      <c r="D172" s="165"/>
      <c r="E172" s="165"/>
      <c r="F172" s="170"/>
      <c r="G172" s="165"/>
      <c r="H172" s="165"/>
      <c r="I172" s="165"/>
      <c r="J172" s="170"/>
      <c r="K172" s="328"/>
      <c r="L172" s="165"/>
      <c r="M172" s="165"/>
      <c r="N172" s="170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2:25" ht="15">
      <c r="B173" s="32"/>
      <c r="C173" s="165"/>
      <c r="D173" s="165"/>
      <c r="E173" s="165"/>
      <c r="F173" s="170"/>
      <c r="G173" s="165"/>
      <c r="H173" s="165"/>
      <c r="I173" s="165"/>
      <c r="J173" s="170"/>
      <c r="K173" s="328"/>
      <c r="L173" s="165"/>
      <c r="M173" s="165"/>
      <c r="N173" s="170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2:25" ht="15">
      <c r="B174" s="32"/>
      <c r="C174" s="165"/>
      <c r="D174" s="165"/>
      <c r="E174" s="165"/>
      <c r="F174" s="170"/>
      <c r="G174" s="165"/>
      <c r="H174" s="165"/>
      <c r="I174" s="165"/>
      <c r="J174" s="170"/>
      <c r="K174" s="328"/>
      <c r="L174" s="165"/>
      <c r="M174" s="165"/>
      <c r="N174" s="170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2:25" ht="15">
      <c r="B175" s="32"/>
      <c r="C175" s="165"/>
      <c r="D175" s="165"/>
      <c r="E175" s="165"/>
      <c r="F175" s="170"/>
      <c r="G175" s="165"/>
      <c r="H175" s="165"/>
      <c r="I175" s="165"/>
      <c r="J175" s="170"/>
      <c r="K175" s="328"/>
      <c r="L175" s="165"/>
      <c r="M175" s="165"/>
      <c r="N175" s="170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2:25" ht="15">
      <c r="B176" s="32"/>
      <c r="C176" s="165"/>
      <c r="D176" s="165"/>
      <c r="E176" s="165"/>
      <c r="F176" s="170"/>
      <c r="G176" s="165"/>
      <c r="H176" s="165"/>
      <c r="I176" s="165"/>
      <c r="J176" s="170"/>
      <c r="K176" s="328"/>
      <c r="L176" s="165"/>
      <c r="M176" s="165"/>
      <c r="N176" s="170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2:25" ht="15">
      <c r="B177" s="32"/>
      <c r="C177" s="165"/>
      <c r="D177" s="165"/>
      <c r="E177" s="165"/>
      <c r="F177" s="170"/>
      <c r="G177" s="165"/>
      <c r="H177" s="165"/>
      <c r="I177" s="165"/>
      <c r="J177" s="170"/>
      <c r="K177" s="328"/>
      <c r="L177" s="165"/>
      <c r="M177" s="165"/>
      <c r="N177" s="170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2:25" ht="15">
      <c r="B178" s="32"/>
      <c r="C178" s="165"/>
      <c r="D178" s="165"/>
      <c r="E178" s="165"/>
      <c r="F178" s="170"/>
      <c r="G178" s="165"/>
      <c r="H178" s="165"/>
      <c r="I178" s="165"/>
      <c r="J178" s="170"/>
      <c r="K178" s="328"/>
      <c r="L178" s="165"/>
      <c r="M178" s="165"/>
      <c r="N178" s="170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2:25" ht="15">
      <c r="B179" s="32"/>
      <c r="C179" s="165"/>
      <c r="D179" s="165"/>
      <c r="E179" s="165"/>
      <c r="F179" s="170"/>
      <c r="G179" s="165"/>
      <c r="H179" s="165"/>
      <c r="I179" s="165"/>
      <c r="J179" s="170"/>
      <c r="K179" s="328"/>
      <c r="L179" s="165"/>
      <c r="M179" s="165"/>
      <c r="N179" s="170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2:25" ht="15">
      <c r="B180" s="32"/>
      <c r="C180" s="165"/>
      <c r="D180" s="165"/>
      <c r="E180" s="165"/>
      <c r="F180" s="170"/>
      <c r="G180" s="165"/>
      <c r="H180" s="165"/>
      <c r="I180" s="165"/>
      <c r="J180" s="170"/>
      <c r="K180" s="328"/>
      <c r="L180" s="165"/>
      <c r="M180" s="165"/>
      <c r="N180" s="170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2:25" ht="15">
      <c r="B181" s="32"/>
      <c r="C181" s="165"/>
      <c r="D181" s="165"/>
      <c r="E181" s="165"/>
      <c r="F181" s="170"/>
      <c r="G181" s="165"/>
      <c r="H181" s="165"/>
      <c r="I181" s="165"/>
      <c r="J181" s="170"/>
      <c r="K181" s="328"/>
      <c r="L181" s="165"/>
      <c r="M181" s="165"/>
      <c r="N181" s="170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35" r:id="rId1"/>
  <headerFooter>
    <oddHeader>&amp;C&amp;"Bookman Old Style,Normál"&amp;9 4. melléklet az 7/2017.(V.31.) önkormányzati rendelethez</oddHeader>
    <oddFooter>&amp;C&amp;"Bookman Old Style,Normál"&amp;9- 2 -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86.28125" style="232" customWidth="1"/>
    <col min="2" max="2" width="28.28125" style="232" customWidth="1"/>
    <col min="3" max="3" width="29.140625" style="232" customWidth="1"/>
    <col min="4" max="4" width="26.57421875" style="232" customWidth="1"/>
    <col min="5" max="5" width="19.421875" style="232" customWidth="1"/>
    <col min="6" max="16384" width="9.140625" style="232" customWidth="1"/>
  </cols>
  <sheetData>
    <row r="1" spans="1:5" ht="25.5" customHeight="1">
      <c r="A1" s="368" t="s">
        <v>965</v>
      </c>
      <c r="B1" s="369"/>
      <c r="C1" s="369"/>
      <c r="D1" s="369"/>
      <c r="E1" s="369"/>
    </row>
    <row r="2" spans="1:5" ht="23.25" customHeight="1">
      <c r="A2" s="370" t="s">
        <v>773</v>
      </c>
      <c r="B2" s="381"/>
      <c r="C2" s="381"/>
      <c r="D2" s="381"/>
      <c r="E2" s="381"/>
    </row>
    <row r="3" ht="15.75">
      <c r="A3" s="316"/>
    </row>
    <row r="4" ht="15.75">
      <c r="A4" s="316"/>
    </row>
    <row r="5" spans="1:14" ht="51" customHeight="1">
      <c r="A5" s="317" t="s">
        <v>772</v>
      </c>
      <c r="B5" s="318" t="s">
        <v>821</v>
      </c>
      <c r="C5" s="318" t="s">
        <v>822</v>
      </c>
      <c r="D5" s="318" t="s">
        <v>822</v>
      </c>
      <c r="E5" s="319" t="s">
        <v>3</v>
      </c>
      <c r="N5" s="232">
        <v>4</v>
      </c>
    </row>
    <row r="6" spans="1:5" ht="15" customHeight="1">
      <c r="A6" s="318" t="s">
        <v>746</v>
      </c>
      <c r="B6" s="320"/>
      <c r="C6" s="320"/>
      <c r="D6" s="320"/>
      <c r="E6" s="321"/>
    </row>
    <row r="7" spans="1:5" ht="15" customHeight="1">
      <c r="A7" s="318" t="s">
        <v>747</v>
      </c>
      <c r="B7" s="320"/>
      <c r="C7" s="320"/>
      <c r="D7" s="320"/>
      <c r="E7" s="321"/>
    </row>
    <row r="8" spans="1:5" ht="15" customHeight="1">
      <c r="A8" s="318" t="s">
        <v>748</v>
      </c>
      <c r="B8" s="320"/>
      <c r="C8" s="320"/>
      <c r="D8" s="320"/>
      <c r="E8" s="321"/>
    </row>
    <row r="9" spans="1:5" ht="15" customHeight="1">
      <c r="A9" s="318" t="s">
        <v>749</v>
      </c>
      <c r="B9" s="320"/>
      <c r="C9" s="320"/>
      <c r="D9" s="320"/>
      <c r="E9" s="321"/>
    </row>
    <row r="10" spans="1:5" ht="15" customHeight="1">
      <c r="A10" s="317" t="s">
        <v>767</v>
      </c>
      <c r="B10" s="320"/>
      <c r="C10" s="320"/>
      <c r="D10" s="320"/>
      <c r="E10" s="321"/>
    </row>
    <row r="11" spans="1:5" ht="15" customHeight="1">
      <c r="A11" s="318" t="s">
        <v>750</v>
      </c>
      <c r="B11" s="320"/>
      <c r="C11" s="320"/>
      <c r="D11" s="320"/>
      <c r="E11" s="321"/>
    </row>
    <row r="12" spans="1:5" ht="33" customHeight="1">
      <c r="A12" s="318" t="s">
        <v>751</v>
      </c>
      <c r="B12" s="320"/>
      <c r="C12" s="320"/>
      <c r="D12" s="320"/>
      <c r="E12" s="321"/>
    </row>
    <row r="13" spans="1:5" ht="15" customHeight="1">
      <c r="A13" s="318" t="s">
        <v>752</v>
      </c>
      <c r="B13" s="320"/>
      <c r="C13" s="320"/>
      <c r="D13" s="320"/>
      <c r="E13" s="321"/>
    </row>
    <row r="14" spans="1:5" ht="15" customHeight="1">
      <c r="A14" s="318" t="s">
        <v>753</v>
      </c>
      <c r="B14" s="320"/>
      <c r="C14" s="320"/>
      <c r="D14" s="320"/>
      <c r="E14" s="321"/>
    </row>
    <row r="15" spans="1:5" ht="15" customHeight="1">
      <c r="A15" s="318" t="s">
        <v>754</v>
      </c>
      <c r="B15" s="320">
        <v>2</v>
      </c>
      <c r="C15" s="320"/>
      <c r="D15" s="320"/>
      <c r="E15" s="321">
        <f>SUM(B15:D15)</f>
        <v>2</v>
      </c>
    </row>
    <row r="16" spans="1:5" ht="15" customHeight="1">
      <c r="A16" s="318" t="s">
        <v>755</v>
      </c>
      <c r="B16" s="320"/>
      <c r="C16" s="320"/>
      <c r="D16" s="320"/>
      <c r="E16" s="321">
        <f aca="true" t="shared" si="0" ref="E16:E27">SUM(B16:D16)</f>
        <v>0</v>
      </c>
    </row>
    <row r="17" spans="1:5" ht="15" customHeight="1">
      <c r="A17" s="318" t="s">
        <v>756</v>
      </c>
      <c r="B17" s="320"/>
      <c r="C17" s="320"/>
      <c r="D17" s="320"/>
      <c r="E17" s="321">
        <f t="shared" si="0"/>
        <v>0</v>
      </c>
    </row>
    <row r="18" spans="1:5" ht="15" customHeight="1">
      <c r="A18" s="317" t="s">
        <v>768</v>
      </c>
      <c r="B18" s="322">
        <f>SUM(B11:B17)</f>
        <v>2</v>
      </c>
      <c r="C18" s="320"/>
      <c r="D18" s="320"/>
      <c r="E18" s="323">
        <f t="shared" si="0"/>
        <v>2</v>
      </c>
    </row>
    <row r="19" spans="1:5" ht="15" customHeight="1">
      <c r="A19" s="318" t="s">
        <v>757</v>
      </c>
      <c r="B19" s="320">
        <v>2</v>
      </c>
      <c r="C19" s="320"/>
      <c r="D19" s="320"/>
      <c r="E19" s="321">
        <f t="shared" si="0"/>
        <v>2</v>
      </c>
    </row>
    <row r="20" spans="1:5" ht="15" customHeight="1">
      <c r="A20" s="318" t="s">
        <v>758</v>
      </c>
      <c r="B20" s="320"/>
      <c r="C20" s="320"/>
      <c r="D20" s="320"/>
      <c r="E20" s="321">
        <f t="shared" si="0"/>
        <v>0</v>
      </c>
    </row>
    <row r="21" spans="1:5" ht="15" customHeight="1">
      <c r="A21" s="318" t="s">
        <v>759</v>
      </c>
      <c r="B21" s="320">
        <v>3</v>
      </c>
      <c r="C21" s="320"/>
      <c r="D21" s="320"/>
      <c r="E21" s="321">
        <f t="shared" si="0"/>
        <v>3</v>
      </c>
    </row>
    <row r="22" spans="1:5" ht="15" customHeight="1">
      <c r="A22" s="317" t="s">
        <v>769</v>
      </c>
      <c r="B22" s="322">
        <f>SUM(B19:B21)</f>
        <v>5</v>
      </c>
      <c r="C22" s="320"/>
      <c r="D22" s="320"/>
      <c r="E22" s="323">
        <f t="shared" si="0"/>
        <v>5</v>
      </c>
    </row>
    <row r="23" spans="1:5" ht="15" customHeight="1">
      <c r="A23" s="318" t="s">
        <v>760</v>
      </c>
      <c r="B23" s="320">
        <v>1</v>
      </c>
      <c r="C23" s="320"/>
      <c r="D23" s="320"/>
      <c r="E23" s="321">
        <f t="shared" si="0"/>
        <v>1</v>
      </c>
    </row>
    <row r="24" spans="1:5" ht="15" customHeight="1">
      <c r="A24" s="318" t="s">
        <v>761</v>
      </c>
      <c r="B24" s="320">
        <v>3</v>
      </c>
      <c r="C24" s="320"/>
      <c r="D24" s="320"/>
      <c r="E24" s="321">
        <f t="shared" si="0"/>
        <v>3</v>
      </c>
    </row>
    <row r="25" spans="1:5" ht="15" customHeight="1">
      <c r="A25" s="318" t="s">
        <v>762</v>
      </c>
      <c r="B25" s="322">
        <v>1</v>
      </c>
      <c r="C25" s="320"/>
      <c r="D25" s="320"/>
      <c r="E25" s="321">
        <f t="shared" si="0"/>
        <v>1</v>
      </c>
    </row>
    <row r="26" spans="1:5" ht="15" customHeight="1">
      <c r="A26" s="317" t="s">
        <v>770</v>
      </c>
      <c r="B26" s="322">
        <f>SUM(B23:B25)</f>
        <v>5</v>
      </c>
      <c r="C26" s="320"/>
      <c r="D26" s="320"/>
      <c r="E26" s="323">
        <f t="shared" si="0"/>
        <v>5</v>
      </c>
    </row>
    <row r="27" spans="1:5" ht="37.5" customHeight="1">
      <c r="A27" s="317" t="s">
        <v>771</v>
      </c>
      <c r="B27" s="257">
        <f>B26+B22+B18</f>
        <v>12</v>
      </c>
      <c r="C27" s="324"/>
      <c r="D27" s="324"/>
      <c r="E27" s="323">
        <f t="shared" si="0"/>
        <v>12</v>
      </c>
    </row>
    <row r="28" spans="1:5" ht="30" customHeight="1">
      <c r="A28" s="318" t="s">
        <v>763</v>
      </c>
      <c r="B28" s="320"/>
      <c r="C28" s="320"/>
      <c r="D28" s="320"/>
      <c r="E28" s="321"/>
    </row>
    <row r="29" spans="1:5" ht="32.25" customHeight="1">
      <c r="A29" s="318" t="s">
        <v>764</v>
      </c>
      <c r="B29" s="320"/>
      <c r="C29" s="320"/>
      <c r="D29" s="320"/>
      <c r="E29" s="321"/>
    </row>
    <row r="30" spans="1:5" ht="33.75" customHeight="1">
      <c r="A30" s="318" t="s">
        <v>765</v>
      </c>
      <c r="B30" s="320"/>
      <c r="C30" s="320"/>
      <c r="D30" s="320"/>
      <c r="E30" s="321"/>
    </row>
    <row r="31" spans="1:5" ht="18.75" customHeight="1">
      <c r="A31" s="318" t="s">
        <v>766</v>
      </c>
      <c r="B31" s="320"/>
      <c r="C31" s="320"/>
      <c r="D31" s="320"/>
      <c r="E31" s="321"/>
    </row>
    <row r="32" spans="1:5" ht="33" customHeight="1">
      <c r="A32" s="317" t="s">
        <v>106</v>
      </c>
      <c r="B32" s="320"/>
      <c r="C32" s="320"/>
      <c r="D32" s="320"/>
      <c r="E32" s="321"/>
    </row>
    <row r="33" spans="1:4" ht="15.75">
      <c r="A33" s="378"/>
      <c r="B33" s="379"/>
      <c r="C33" s="379"/>
      <c r="D33" s="379"/>
    </row>
    <row r="34" spans="1:4" ht="15.75">
      <c r="A34" s="380"/>
      <c r="B34" s="379"/>
      <c r="C34" s="379"/>
      <c r="D34" s="379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&amp;C5. melléklet az 7/2017. (V.31.) önkormányzati rendelethez</oddHeader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99"/>
  <sheetViews>
    <sheetView view="pageLayout" workbookViewId="0" topLeftCell="A1">
      <selection activeCell="A12" sqref="A12"/>
    </sheetView>
  </sheetViews>
  <sheetFormatPr defaultColWidth="9.140625" defaultRowHeight="15"/>
  <cols>
    <col min="1" max="1" width="92.57421875" style="0" customWidth="1"/>
    <col min="3" max="3" width="16.421875" style="220" customWidth="1"/>
    <col min="4" max="4" width="16.00390625" style="220" customWidth="1"/>
    <col min="5" max="5" width="16.7109375" style="220" customWidth="1"/>
    <col min="6" max="6" width="14.7109375" style="220" customWidth="1"/>
  </cols>
  <sheetData>
    <row r="1" spans="1:6" ht="27" customHeight="1">
      <c r="A1" s="374" t="s">
        <v>852</v>
      </c>
      <c r="B1" s="382"/>
      <c r="C1" s="382"/>
      <c r="D1" s="382"/>
      <c r="E1" s="382"/>
      <c r="F1" s="376"/>
    </row>
    <row r="2" spans="1:6" ht="23.25" customHeight="1">
      <c r="A2" s="377" t="s">
        <v>855</v>
      </c>
      <c r="B2" s="375"/>
      <c r="C2" s="375"/>
      <c r="D2" s="375"/>
      <c r="E2" s="375"/>
      <c r="F2" s="376"/>
    </row>
    <row r="3" ht="18">
      <c r="A3" s="61"/>
    </row>
    <row r="4" ht="15">
      <c r="A4" s="3" t="s">
        <v>97</v>
      </c>
    </row>
    <row r="5" spans="1:6" ht="25.5">
      <c r="A5" s="1" t="s">
        <v>155</v>
      </c>
      <c r="B5" s="2" t="s">
        <v>72</v>
      </c>
      <c r="C5" s="196" t="s">
        <v>95</v>
      </c>
      <c r="D5" s="196" t="s">
        <v>94</v>
      </c>
      <c r="E5" s="196" t="s">
        <v>126</v>
      </c>
      <c r="F5" s="167" t="s">
        <v>880</v>
      </c>
    </row>
    <row r="6" spans="1:6" ht="15" customHeight="1">
      <c r="A6" s="40" t="s">
        <v>346</v>
      </c>
      <c r="B6" s="5" t="s">
        <v>347</v>
      </c>
      <c r="C6" s="217">
        <v>12547919</v>
      </c>
      <c r="D6" s="217">
        <v>12500000</v>
      </c>
      <c r="E6" s="217">
        <v>12500000</v>
      </c>
      <c r="F6" s="217">
        <v>12500000</v>
      </c>
    </row>
    <row r="7" spans="1:6" ht="15" customHeight="1">
      <c r="A7" s="4" t="s">
        <v>348</v>
      </c>
      <c r="B7" s="5" t="s">
        <v>349</v>
      </c>
      <c r="C7" s="217"/>
      <c r="D7" s="217"/>
      <c r="E7" s="217"/>
      <c r="F7" s="217"/>
    </row>
    <row r="8" spans="1:6" ht="15" customHeight="1">
      <c r="A8" s="4" t="s">
        <v>350</v>
      </c>
      <c r="B8" s="5" t="s">
        <v>351</v>
      </c>
      <c r="C8" s="217">
        <v>12201630</v>
      </c>
      <c r="D8" s="217">
        <v>12200000</v>
      </c>
      <c r="E8" s="217">
        <v>12200000</v>
      </c>
      <c r="F8" s="217">
        <v>12200000</v>
      </c>
    </row>
    <row r="9" spans="1:6" ht="15" customHeight="1">
      <c r="A9" s="4" t="s">
        <v>352</v>
      </c>
      <c r="B9" s="5" t="s">
        <v>353</v>
      </c>
      <c r="C9" s="217">
        <v>1200000</v>
      </c>
      <c r="D9" s="217">
        <v>1200000</v>
      </c>
      <c r="E9" s="217">
        <v>1200000</v>
      </c>
      <c r="F9" s="217">
        <v>1200000</v>
      </c>
    </row>
    <row r="10" spans="1:6" ht="15" customHeight="1">
      <c r="A10" s="4" t="s">
        <v>354</v>
      </c>
      <c r="B10" s="5" t="s">
        <v>355</v>
      </c>
      <c r="C10" s="217">
        <v>4949344</v>
      </c>
      <c r="D10" s="217">
        <v>4238370</v>
      </c>
      <c r="E10" s="217">
        <v>4676070</v>
      </c>
      <c r="F10" s="217">
        <v>4879070</v>
      </c>
    </row>
    <row r="11" spans="1:6" ht="15" customHeight="1">
      <c r="A11" s="4" t="s">
        <v>356</v>
      </c>
      <c r="B11" s="5" t="s">
        <v>357</v>
      </c>
      <c r="C11" s="217"/>
      <c r="D11" s="217"/>
      <c r="E11" s="217"/>
      <c r="F11" s="217"/>
    </row>
    <row r="12" spans="1:6" ht="15" customHeight="1">
      <c r="A12" s="8" t="s">
        <v>680</v>
      </c>
      <c r="B12" s="9" t="s">
        <v>358</v>
      </c>
      <c r="C12" s="217">
        <f>SUM(C6:C11)</f>
        <v>30898893</v>
      </c>
      <c r="D12" s="217">
        <f>SUM(D6:D11)</f>
        <v>30138370</v>
      </c>
      <c r="E12" s="217">
        <f>SUM(E6:E11)</f>
        <v>30576070</v>
      </c>
      <c r="F12" s="217">
        <f>SUM(F6:F11)</f>
        <v>30779070</v>
      </c>
    </row>
    <row r="13" spans="1:6" ht="15" customHeight="1">
      <c r="A13" s="4" t="s">
        <v>359</v>
      </c>
      <c r="B13" s="5" t="s">
        <v>360</v>
      </c>
      <c r="C13" s="217"/>
      <c r="D13" s="217"/>
      <c r="E13" s="217"/>
      <c r="F13" s="217"/>
    </row>
    <row r="14" spans="1:6" ht="15" customHeight="1">
      <c r="A14" s="4" t="s">
        <v>361</v>
      </c>
      <c r="B14" s="5" t="s">
        <v>362</v>
      </c>
      <c r="C14" s="217"/>
      <c r="D14" s="217"/>
      <c r="E14" s="217"/>
      <c r="F14" s="217"/>
    </row>
    <row r="15" spans="1:6" ht="15" customHeight="1">
      <c r="A15" s="4" t="s">
        <v>641</v>
      </c>
      <c r="B15" s="5" t="s">
        <v>363</v>
      </c>
      <c r="C15" s="217"/>
      <c r="D15" s="217"/>
      <c r="E15" s="217"/>
      <c r="F15" s="217"/>
    </row>
    <row r="16" spans="1:6" ht="15" customHeight="1">
      <c r="A16" s="4" t="s">
        <v>642</v>
      </c>
      <c r="B16" s="5" t="s">
        <v>364</v>
      </c>
      <c r="C16" s="217"/>
      <c r="D16" s="217"/>
      <c r="E16" s="217"/>
      <c r="F16" s="217"/>
    </row>
    <row r="17" spans="1:6" ht="15" customHeight="1">
      <c r="A17" s="4" t="s">
        <v>643</v>
      </c>
      <c r="B17" s="5" t="s">
        <v>365</v>
      </c>
      <c r="C17" s="217"/>
      <c r="D17" s="217"/>
      <c r="E17" s="217"/>
      <c r="F17" s="217"/>
    </row>
    <row r="18" spans="1:6" ht="15" customHeight="1">
      <c r="A18" s="48" t="s">
        <v>681</v>
      </c>
      <c r="B18" s="63" t="s">
        <v>366</v>
      </c>
      <c r="C18" s="217">
        <f>C17+C16+C15+C14+C13+C12</f>
        <v>30898893</v>
      </c>
      <c r="D18" s="217">
        <f>D17+D16+D15+D14+D13+D12</f>
        <v>30138370</v>
      </c>
      <c r="E18" s="217">
        <f>E17+E16+E15+E14+E13+E12</f>
        <v>30576070</v>
      </c>
      <c r="F18" s="217">
        <f>F17+F16+F15+F14+F13+F12</f>
        <v>30779070</v>
      </c>
    </row>
    <row r="19" spans="1:6" ht="15" customHeight="1">
      <c r="A19" s="4" t="s">
        <v>647</v>
      </c>
      <c r="B19" s="5" t="s">
        <v>375</v>
      </c>
      <c r="C19" s="217"/>
      <c r="D19" s="217"/>
      <c r="E19" s="217"/>
      <c r="F19" s="217"/>
    </row>
    <row r="20" spans="1:6" ht="15" customHeight="1">
      <c r="A20" s="4" t="s">
        <v>648</v>
      </c>
      <c r="B20" s="5" t="s">
        <v>379</v>
      </c>
      <c r="C20" s="217"/>
      <c r="D20" s="217"/>
      <c r="E20" s="217"/>
      <c r="F20" s="217"/>
    </row>
    <row r="21" spans="1:6" ht="15" customHeight="1">
      <c r="A21" s="8" t="s">
        <v>683</v>
      </c>
      <c r="B21" s="9" t="s">
        <v>380</v>
      </c>
      <c r="C21" s="217">
        <f>SUM(C19:C20)</f>
        <v>0</v>
      </c>
      <c r="D21" s="217">
        <f>SUM(D19:D20)</f>
        <v>0</v>
      </c>
      <c r="E21" s="217">
        <f>SUM(E19:E20)</f>
        <v>0</v>
      </c>
      <c r="F21" s="217">
        <f>SUM(F19:F20)</f>
        <v>0</v>
      </c>
    </row>
    <row r="22" spans="1:6" ht="15" customHeight="1">
      <c r="A22" s="4" t="s">
        <v>649</v>
      </c>
      <c r="B22" s="5" t="s">
        <v>381</v>
      </c>
      <c r="C22" s="217"/>
      <c r="D22" s="217"/>
      <c r="E22" s="217"/>
      <c r="F22" s="217"/>
    </row>
    <row r="23" spans="1:6" ht="15" customHeight="1">
      <c r="A23" s="4" t="s">
        <v>650</v>
      </c>
      <c r="B23" s="5" t="s">
        <v>382</v>
      </c>
      <c r="C23" s="217"/>
      <c r="D23" s="217"/>
      <c r="E23" s="217"/>
      <c r="F23" s="217"/>
    </row>
    <row r="24" spans="1:6" ht="15" customHeight="1">
      <c r="A24" s="4" t="s">
        <v>651</v>
      </c>
      <c r="B24" s="5" t="s">
        <v>383</v>
      </c>
      <c r="C24" s="217">
        <v>1448000</v>
      </c>
      <c r="D24" s="217">
        <v>1448000</v>
      </c>
      <c r="E24" s="217">
        <v>1448000</v>
      </c>
      <c r="F24" s="217">
        <v>1448000</v>
      </c>
    </row>
    <row r="25" spans="1:6" ht="15" customHeight="1">
      <c r="A25" s="4" t="s">
        <v>652</v>
      </c>
      <c r="B25" s="5" t="s">
        <v>384</v>
      </c>
      <c r="C25" s="217">
        <v>3500000</v>
      </c>
      <c r="D25" s="217">
        <v>3500000</v>
      </c>
      <c r="E25" s="217">
        <v>3500000</v>
      </c>
      <c r="F25" s="217">
        <v>3500000</v>
      </c>
    </row>
    <row r="26" spans="1:6" ht="15" customHeight="1">
      <c r="A26" s="4" t="s">
        <v>653</v>
      </c>
      <c r="B26" s="5" t="s">
        <v>387</v>
      </c>
      <c r="C26" s="217"/>
      <c r="D26" s="217"/>
      <c r="E26" s="217"/>
      <c r="F26" s="217"/>
    </row>
    <row r="27" spans="1:6" ht="15" customHeight="1">
      <c r="A27" s="4" t="s">
        <v>388</v>
      </c>
      <c r="B27" s="5" t="s">
        <v>389</v>
      </c>
      <c r="C27" s="217"/>
      <c r="D27" s="217"/>
      <c r="E27" s="217"/>
      <c r="F27" s="217"/>
    </row>
    <row r="28" spans="1:6" ht="15" customHeight="1">
      <c r="A28" s="4" t="s">
        <v>654</v>
      </c>
      <c r="B28" s="5" t="s">
        <v>390</v>
      </c>
      <c r="C28" s="217">
        <v>1904000</v>
      </c>
      <c r="D28" s="217">
        <v>1904000</v>
      </c>
      <c r="E28" s="217">
        <v>1904000</v>
      </c>
      <c r="F28" s="217">
        <v>1904000</v>
      </c>
    </row>
    <row r="29" spans="1:6" ht="15" customHeight="1">
      <c r="A29" s="4" t="s">
        <v>655</v>
      </c>
      <c r="B29" s="5" t="s">
        <v>395</v>
      </c>
      <c r="C29" s="217"/>
      <c r="D29" s="217"/>
      <c r="E29" s="217"/>
      <c r="F29" s="217"/>
    </row>
    <row r="30" spans="1:6" ht="15" customHeight="1">
      <c r="A30" s="8" t="s">
        <v>684</v>
      </c>
      <c r="B30" s="9" t="s">
        <v>411</v>
      </c>
      <c r="C30" s="217">
        <f>SUM(C25:C29)</f>
        <v>5404000</v>
      </c>
      <c r="D30" s="217">
        <f>SUM(D25:D29)</f>
        <v>5404000</v>
      </c>
      <c r="E30" s="217">
        <f>SUM(E25:E29)</f>
        <v>5404000</v>
      </c>
      <c r="F30" s="217">
        <f>SUM(F25:F29)</f>
        <v>5404000</v>
      </c>
    </row>
    <row r="31" spans="1:6" ht="15" customHeight="1">
      <c r="A31" s="4" t="s">
        <v>656</v>
      </c>
      <c r="B31" s="5" t="s">
        <v>412</v>
      </c>
      <c r="C31" s="217">
        <v>219000</v>
      </c>
      <c r="D31" s="217">
        <v>219000</v>
      </c>
      <c r="E31" s="217">
        <v>219000</v>
      </c>
      <c r="F31" s="217"/>
    </row>
    <row r="32" spans="1:6" ht="15" customHeight="1">
      <c r="A32" s="48" t="s">
        <v>685</v>
      </c>
      <c r="B32" s="63" t="s">
        <v>413</v>
      </c>
      <c r="C32" s="217">
        <f>C31+C30+C24+C23+C22+C21</f>
        <v>7071000</v>
      </c>
      <c r="D32" s="217">
        <f>D31+D30+D24+D23+D22+D21</f>
        <v>7071000</v>
      </c>
      <c r="E32" s="217">
        <f>E31+E30+E24+E23+E22+E21</f>
        <v>7071000</v>
      </c>
      <c r="F32" s="217">
        <f>F31+F30+F24+F23+F22+F21</f>
        <v>6852000</v>
      </c>
    </row>
    <row r="33" spans="1:6" ht="15" customHeight="1">
      <c r="A33" s="16" t="s">
        <v>414</v>
      </c>
      <c r="B33" s="5" t="s">
        <v>415</v>
      </c>
      <c r="C33" s="217"/>
      <c r="D33" s="217"/>
      <c r="E33" s="217"/>
      <c r="F33" s="217"/>
    </row>
    <row r="34" spans="1:6" ht="15" customHeight="1">
      <c r="A34" s="16" t="s">
        <v>657</v>
      </c>
      <c r="B34" s="5" t="s">
        <v>416</v>
      </c>
      <c r="C34" s="217">
        <v>645000</v>
      </c>
      <c r="D34" s="217">
        <v>645000</v>
      </c>
      <c r="E34" s="217">
        <v>645000</v>
      </c>
      <c r="F34" s="217">
        <v>645000</v>
      </c>
    </row>
    <row r="35" spans="1:6" ht="15" customHeight="1">
      <c r="A35" s="16" t="s">
        <v>658</v>
      </c>
      <c r="B35" s="5" t="s">
        <v>419</v>
      </c>
      <c r="C35" s="217"/>
      <c r="D35" s="217"/>
      <c r="E35" s="217"/>
      <c r="F35" s="217"/>
    </row>
    <row r="36" spans="1:6" ht="15" customHeight="1">
      <c r="A36" s="16" t="s">
        <v>659</v>
      </c>
      <c r="B36" s="5" t="s">
        <v>420</v>
      </c>
      <c r="C36" s="217">
        <v>878000</v>
      </c>
      <c r="D36" s="217">
        <v>878000</v>
      </c>
      <c r="E36" s="217">
        <v>798000</v>
      </c>
      <c r="F36" s="217">
        <v>798000</v>
      </c>
    </row>
    <row r="37" spans="1:6" ht="15" customHeight="1">
      <c r="A37" s="16" t="s">
        <v>427</v>
      </c>
      <c r="B37" s="5" t="s">
        <v>428</v>
      </c>
      <c r="C37" s="217">
        <v>6699300</v>
      </c>
      <c r="D37" s="217">
        <v>6700000</v>
      </c>
      <c r="E37" s="217">
        <v>6700000</v>
      </c>
      <c r="F37" s="217">
        <v>6700000</v>
      </c>
    </row>
    <row r="38" spans="1:6" ht="15" customHeight="1">
      <c r="A38" s="16" t="s">
        <v>429</v>
      </c>
      <c r="B38" s="5" t="s">
        <v>430</v>
      </c>
      <c r="C38" s="217">
        <v>2033291</v>
      </c>
      <c r="D38" s="217">
        <v>1971000</v>
      </c>
      <c r="E38" s="217">
        <v>1971000</v>
      </c>
      <c r="F38" s="217">
        <v>1971000</v>
      </c>
    </row>
    <row r="39" spans="1:6" ht="15" customHeight="1">
      <c r="A39" s="16" t="s">
        <v>431</v>
      </c>
      <c r="B39" s="5" t="s">
        <v>432</v>
      </c>
      <c r="C39" s="217"/>
      <c r="D39" s="217"/>
      <c r="E39" s="217"/>
      <c r="F39" s="217"/>
    </row>
    <row r="40" spans="1:6" ht="15" customHeight="1">
      <c r="A40" s="16" t="s">
        <v>660</v>
      </c>
      <c r="B40" s="5" t="s">
        <v>433</v>
      </c>
      <c r="C40" s="217">
        <v>1000</v>
      </c>
      <c r="D40" s="217"/>
      <c r="E40" s="217"/>
      <c r="F40" s="217"/>
    </row>
    <row r="41" spans="1:6" ht="15" customHeight="1">
      <c r="A41" s="16" t="s">
        <v>661</v>
      </c>
      <c r="B41" s="5" t="s">
        <v>435</v>
      </c>
      <c r="C41" s="217"/>
      <c r="D41" s="217"/>
      <c r="E41" s="217"/>
      <c r="F41" s="217"/>
    </row>
    <row r="42" spans="1:6" ht="15" customHeight="1">
      <c r="A42" s="16" t="s">
        <v>884</v>
      </c>
      <c r="B42" s="5" t="s">
        <v>440</v>
      </c>
      <c r="C42" s="217"/>
      <c r="D42" s="217"/>
      <c r="E42" s="217"/>
      <c r="F42" s="217"/>
    </row>
    <row r="43" spans="1:6" ht="15" customHeight="1">
      <c r="A43" s="16" t="s">
        <v>662</v>
      </c>
      <c r="B43" s="5" t="s">
        <v>883</v>
      </c>
      <c r="C43" s="217">
        <v>95000</v>
      </c>
      <c r="D43" s="217">
        <v>95000</v>
      </c>
      <c r="E43" s="217">
        <v>95000</v>
      </c>
      <c r="F43" s="217">
        <v>95000</v>
      </c>
    </row>
    <row r="44" spans="1:6" ht="15" customHeight="1">
      <c r="A44" s="62" t="s">
        <v>686</v>
      </c>
      <c r="B44" s="63" t="s">
        <v>444</v>
      </c>
      <c r="C44" s="217">
        <f>SUM(C33:C43)</f>
        <v>10351591</v>
      </c>
      <c r="D44" s="217">
        <f>SUM(D33:D43)</f>
        <v>10289000</v>
      </c>
      <c r="E44" s="217">
        <f>SUM(E33:E43)</f>
        <v>10209000</v>
      </c>
      <c r="F44" s="217">
        <f>SUM(F33:F43)</f>
        <v>10209000</v>
      </c>
    </row>
    <row r="45" spans="1:6" ht="15" customHeight="1">
      <c r="A45" s="16" t="s">
        <v>456</v>
      </c>
      <c r="B45" s="5" t="s">
        <v>457</v>
      </c>
      <c r="C45" s="217"/>
      <c r="D45" s="217"/>
      <c r="E45" s="217"/>
      <c r="F45" s="217"/>
    </row>
    <row r="46" spans="1:6" ht="15" customHeight="1">
      <c r="A46" s="4" t="s">
        <v>666</v>
      </c>
      <c r="B46" s="5" t="s">
        <v>458</v>
      </c>
      <c r="C46" s="217"/>
      <c r="D46" s="217"/>
      <c r="E46" s="217"/>
      <c r="F46" s="217"/>
    </row>
    <row r="47" spans="1:6" ht="15" customHeight="1">
      <c r="A47" s="16" t="s">
        <v>667</v>
      </c>
      <c r="B47" s="5" t="s">
        <v>459</v>
      </c>
      <c r="C47" s="217"/>
      <c r="D47" s="217"/>
      <c r="E47" s="217"/>
      <c r="F47" s="217"/>
    </row>
    <row r="48" spans="1:6" ht="15" customHeight="1">
      <c r="A48" s="48" t="s">
        <v>688</v>
      </c>
      <c r="B48" s="63" t="s">
        <v>460</v>
      </c>
      <c r="C48" s="217">
        <f>SUM(C45:C47)</f>
        <v>0</v>
      </c>
      <c r="D48" s="217">
        <f>SUM(D45:D47)</f>
        <v>0</v>
      </c>
      <c r="E48" s="217">
        <f>SUM(E45:E47)</f>
        <v>0</v>
      </c>
      <c r="F48" s="217">
        <f>SUM(F45:F47)</f>
        <v>0</v>
      </c>
    </row>
    <row r="49" spans="1:6" ht="15" customHeight="1">
      <c r="A49" s="178" t="s">
        <v>102</v>
      </c>
      <c r="B49" s="179"/>
      <c r="C49" s="222">
        <f>C48+C44+C32+C18</f>
        <v>48321484</v>
      </c>
      <c r="D49" s="222">
        <f>D48+D44+D32+D18</f>
        <v>47498370</v>
      </c>
      <c r="E49" s="222">
        <f>E48+E44+E32+E18</f>
        <v>47856070</v>
      </c>
      <c r="F49" s="222">
        <f>F48+F44+F32+F18</f>
        <v>47840070</v>
      </c>
    </row>
    <row r="50" spans="1:6" ht="15" customHeight="1">
      <c r="A50" s="4" t="s">
        <v>367</v>
      </c>
      <c r="B50" s="5" t="s">
        <v>368</v>
      </c>
      <c r="C50" s="217"/>
      <c r="D50" s="217"/>
      <c r="E50" s="217"/>
      <c r="F50" s="217"/>
    </row>
    <row r="51" spans="1:6" ht="15" customHeight="1">
      <c r="A51" s="4" t="s">
        <v>369</v>
      </c>
      <c r="B51" s="5" t="s">
        <v>370</v>
      </c>
      <c r="C51" s="217"/>
      <c r="D51" s="217"/>
      <c r="E51" s="217"/>
      <c r="F51" s="217"/>
    </row>
    <row r="52" spans="1:6" ht="15" customHeight="1">
      <c r="A52" s="4" t="s">
        <v>644</v>
      </c>
      <c r="B52" s="5" t="s">
        <v>371</v>
      </c>
      <c r="C52" s="217"/>
      <c r="D52" s="217"/>
      <c r="E52" s="217"/>
      <c r="F52" s="217"/>
    </row>
    <row r="53" spans="1:6" ht="15" customHeight="1">
      <c r="A53" s="4" t="s">
        <v>645</v>
      </c>
      <c r="B53" s="5" t="s">
        <v>372</v>
      </c>
      <c r="C53" s="217"/>
      <c r="D53" s="217"/>
      <c r="E53" s="217"/>
      <c r="F53" s="217"/>
    </row>
    <row r="54" spans="1:6" ht="15" customHeight="1">
      <c r="A54" s="4" t="s">
        <v>646</v>
      </c>
      <c r="B54" s="5" t="s">
        <v>373</v>
      </c>
      <c r="C54" s="217"/>
      <c r="D54" s="217"/>
      <c r="E54" s="217"/>
      <c r="F54" s="217"/>
    </row>
    <row r="55" spans="1:6" ht="15" customHeight="1">
      <c r="A55" s="48" t="s">
        <v>682</v>
      </c>
      <c r="B55" s="63" t="s">
        <v>374</v>
      </c>
      <c r="C55" s="217">
        <f>SUM(C50:C54)</f>
        <v>0</v>
      </c>
      <c r="D55" s="217">
        <f>SUM(D50:D54)</f>
        <v>0</v>
      </c>
      <c r="E55" s="217">
        <f>SUM(E50:E54)</f>
        <v>0</v>
      </c>
      <c r="F55" s="217">
        <f>SUM(F50:F54)</f>
        <v>0</v>
      </c>
    </row>
    <row r="56" spans="1:6" ht="15" customHeight="1">
      <c r="A56" s="16" t="s">
        <v>663</v>
      </c>
      <c r="B56" s="5" t="s">
        <v>445</v>
      </c>
      <c r="C56" s="217"/>
      <c r="D56" s="217"/>
      <c r="E56" s="217"/>
      <c r="F56" s="217"/>
    </row>
    <row r="57" spans="1:6" ht="15" customHeight="1">
      <c r="A57" s="16" t="s">
        <v>664</v>
      </c>
      <c r="B57" s="5" t="s">
        <v>447</v>
      </c>
      <c r="C57" s="217"/>
      <c r="D57" s="217">
        <v>2000000</v>
      </c>
      <c r="E57" s="217"/>
      <c r="F57" s="217">
        <v>0</v>
      </c>
    </row>
    <row r="58" spans="1:6" ht="15" customHeight="1">
      <c r="A58" s="16" t="s">
        <v>449</v>
      </c>
      <c r="B58" s="5" t="s">
        <v>450</v>
      </c>
      <c r="C58" s="217"/>
      <c r="D58" s="217">
        <v>250000</v>
      </c>
      <c r="E58" s="217"/>
      <c r="F58" s="217"/>
    </row>
    <row r="59" spans="1:6" ht="15" customHeight="1">
      <c r="A59" s="16" t="s">
        <v>665</v>
      </c>
      <c r="B59" s="5" t="s">
        <v>451</v>
      </c>
      <c r="C59" s="217"/>
      <c r="D59" s="217"/>
      <c r="E59" s="217"/>
      <c r="F59" s="217"/>
    </row>
    <row r="60" spans="1:6" ht="15" customHeight="1">
      <c r="A60" s="16" t="s">
        <v>453</v>
      </c>
      <c r="B60" s="5" t="s">
        <v>454</v>
      </c>
      <c r="C60" s="217"/>
      <c r="D60" s="217"/>
      <c r="E60" s="217"/>
      <c r="F60" s="217"/>
    </row>
    <row r="61" spans="1:6" ht="15" customHeight="1">
      <c r="A61" s="48" t="s">
        <v>687</v>
      </c>
      <c r="B61" s="63" t="s">
        <v>455</v>
      </c>
      <c r="C61" s="217">
        <f>SUM(C56:C60)</f>
        <v>0</v>
      </c>
      <c r="D61" s="217">
        <f>SUM(D56:D60)</f>
        <v>2250000</v>
      </c>
      <c r="E61" s="217">
        <f>SUM(E56:E60)</f>
        <v>0</v>
      </c>
      <c r="F61" s="217">
        <f>SUM(F56:F60)</f>
        <v>0</v>
      </c>
    </row>
    <row r="62" spans="1:6" ht="30">
      <c r="A62" s="16" t="s">
        <v>461</v>
      </c>
      <c r="B62" s="5" t="s">
        <v>462</v>
      </c>
      <c r="C62" s="217"/>
      <c r="D62" s="217"/>
      <c r="E62" s="217"/>
      <c r="F62" s="217"/>
    </row>
    <row r="63" spans="1:6" ht="15">
      <c r="A63" s="4" t="s">
        <v>886</v>
      </c>
      <c r="B63" s="5" t="s">
        <v>463</v>
      </c>
      <c r="C63" s="217"/>
      <c r="D63" s="217"/>
      <c r="E63" s="217"/>
      <c r="F63" s="217"/>
    </row>
    <row r="64" spans="1:6" ht="30">
      <c r="A64" s="4" t="s">
        <v>960</v>
      </c>
      <c r="B64" s="5" t="s">
        <v>464</v>
      </c>
      <c r="C64" s="217"/>
      <c r="D64" s="217"/>
      <c r="E64" s="217"/>
      <c r="F64" s="217"/>
    </row>
    <row r="65" spans="1:6" ht="30">
      <c r="A65" s="4" t="s">
        <v>668</v>
      </c>
      <c r="B65" s="5" t="s">
        <v>888</v>
      </c>
      <c r="C65" s="217">
        <v>1038000</v>
      </c>
      <c r="D65" s="217"/>
      <c r="E65" s="217"/>
      <c r="F65" s="217"/>
    </row>
    <row r="66" spans="1:6" ht="15" customHeight="1">
      <c r="A66" s="16" t="s">
        <v>669</v>
      </c>
      <c r="B66" s="5" t="s">
        <v>464</v>
      </c>
      <c r="C66" s="217"/>
      <c r="D66" s="217"/>
      <c r="E66" s="217"/>
      <c r="F66" s="217"/>
    </row>
    <row r="67" spans="1:6" ht="15">
      <c r="A67" s="48" t="s">
        <v>690</v>
      </c>
      <c r="B67" s="63" t="s">
        <v>465</v>
      </c>
      <c r="C67" s="217">
        <f>SUM(C62:C66)</f>
        <v>1038000</v>
      </c>
      <c r="D67" s="217">
        <f>SUM(D62:D66)</f>
        <v>0</v>
      </c>
      <c r="E67" s="217">
        <f>SUM(E62:E66)</f>
        <v>0</v>
      </c>
      <c r="F67" s="217">
        <f>SUM(F62:F66)</f>
        <v>0</v>
      </c>
    </row>
    <row r="68" spans="1:6" ht="15.75">
      <c r="A68" s="178" t="s">
        <v>103</v>
      </c>
      <c r="B68" s="179"/>
      <c r="C68" s="222">
        <f>C67+C61+C55</f>
        <v>1038000</v>
      </c>
      <c r="D68" s="222">
        <f>D67+D61+D55</f>
        <v>2250000</v>
      </c>
      <c r="E68" s="222">
        <f>E67+E61+E55</f>
        <v>0</v>
      </c>
      <c r="F68" s="222">
        <f>F67+F61+F55</f>
        <v>0</v>
      </c>
    </row>
    <row r="69" spans="1:6" ht="15.75">
      <c r="A69" s="176" t="s">
        <v>689</v>
      </c>
      <c r="B69" s="177" t="s">
        <v>466</v>
      </c>
      <c r="C69" s="223">
        <f>C68+C49</f>
        <v>49359484</v>
      </c>
      <c r="D69" s="223">
        <f>D68+D49</f>
        <v>49748370</v>
      </c>
      <c r="E69" s="223">
        <f>E68+E49</f>
        <v>47856070</v>
      </c>
      <c r="F69" s="223">
        <f>F68+F49</f>
        <v>47840070</v>
      </c>
    </row>
    <row r="70" spans="1:6" ht="15.75">
      <c r="A70" s="207" t="s">
        <v>104</v>
      </c>
      <c r="B70" s="208"/>
      <c r="C70" s="224"/>
      <c r="D70" s="224"/>
      <c r="E70" s="224"/>
      <c r="F70" s="224"/>
    </row>
    <row r="71" spans="1:6" ht="15.75">
      <c r="A71" s="207" t="s">
        <v>105</v>
      </c>
      <c r="B71" s="208"/>
      <c r="C71" s="224"/>
      <c r="D71" s="224"/>
      <c r="E71" s="224"/>
      <c r="F71" s="224"/>
    </row>
    <row r="72" spans="1:6" ht="15">
      <c r="A72" s="46" t="s">
        <v>671</v>
      </c>
      <c r="B72" s="4" t="s">
        <v>467</v>
      </c>
      <c r="C72" s="217"/>
      <c r="D72" s="217"/>
      <c r="E72" s="217"/>
      <c r="F72" s="217"/>
    </row>
    <row r="73" spans="1:6" ht="15">
      <c r="A73" s="16" t="s">
        <v>468</v>
      </c>
      <c r="B73" s="4" t="s">
        <v>469</v>
      </c>
      <c r="C73" s="217"/>
      <c r="D73" s="217"/>
      <c r="E73" s="217"/>
      <c r="F73" s="217"/>
    </row>
    <row r="74" spans="1:6" ht="15">
      <c r="A74" s="46" t="s">
        <v>672</v>
      </c>
      <c r="B74" s="4" t="s">
        <v>470</v>
      </c>
      <c r="C74" s="217"/>
      <c r="D74" s="217"/>
      <c r="E74" s="217"/>
      <c r="F74" s="217"/>
    </row>
    <row r="75" spans="1:6" ht="15">
      <c r="A75" s="19" t="s">
        <v>691</v>
      </c>
      <c r="B75" s="8" t="s">
        <v>471</v>
      </c>
      <c r="C75" s="217">
        <f>SUM(C72:C74)</f>
        <v>0</v>
      </c>
      <c r="D75" s="217">
        <f>SUM(D72:D74)</f>
        <v>0</v>
      </c>
      <c r="E75" s="217">
        <f>SUM(E72:E74)</f>
        <v>0</v>
      </c>
      <c r="F75" s="217">
        <f>SUM(F72:F74)</f>
        <v>0</v>
      </c>
    </row>
    <row r="76" spans="1:6" ht="15">
      <c r="A76" s="16" t="s">
        <v>673</v>
      </c>
      <c r="B76" s="4" t="s">
        <v>472</v>
      </c>
      <c r="C76" s="217"/>
      <c r="D76" s="217"/>
      <c r="E76" s="217"/>
      <c r="F76" s="217"/>
    </row>
    <row r="77" spans="1:6" ht="15">
      <c r="A77" s="46" t="s">
        <v>473</v>
      </c>
      <c r="B77" s="4" t="s">
        <v>474</v>
      </c>
      <c r="C77" s="217"/>
      <c r="D77" s="217"/>
      <c r="E77" s="217"/>
      <c r="F77" s="217"/>
    </row>
    <row r="78" spans="1:6" ht="15">
      <c r="A78" s="16" t="s">
        <v>674</v>
      </c>
      <c r="B78" s="4" t="s">
        <v>475</v>
      </c>
      <c r="C78" s="217"/>
      <c r="D78" s="217"/>
      <c r="E78" s="217"/>
      <c r="F78" s="217"/>
    </row>
    <row r="79" spans="1:6" ht="15">
      <c r="A79" s="46" t="s">
        <v>476</v>
      </c>
      <c r="B79" s="4" t="s">
        <v>477</v>
      </c>
      <c r="C79" s="217"/>
      <c r="D79" s="217"/>
      <c r="E79" s="217"/>
      <c r="F79" s="217"/>
    </row>
    <row r="80" spans="1:6" ht="15">
      <c r="A80" s="17" t="s">
        <v>692</v>
      </c>
      <c r="B80" s="8" t="s">
        <v>478</v>
      </c>
      <c r="C80" s="217">
        <f>SUM(C76:C79)</f>
        <v>0</v>
      </c>
      <c r="D80" s="217">
        <f>SUM(D76:D79)</f>
        <v>0</v>
      </c>
      <c r="E80" s="217">
        <f>SUM(E76:E79)</f>
        <v>0</v>
      </c>
      <c r="F80" s="217">
        <f>SUM(F76:F79)</f>
        <v>0</v>
      </c>
    </row>
    <row r="81" spans="1:6" ht="15">
      <c r="A81" s="4" t="s">
        <v>825</v>
      </c>
      <c r="B81" s="4" t="s">
        <v>479</v>
      </c>
      <c r="C81" s="217">
        <v>1346000</v>
      </c>
      <c r="D81" s="217"/>
      <c r="E81" s="217"/>
      <c r="F81" s="217"/>
    </row>
    <row r="82" spans="1:6" ht="15">
      <c r="A82" s="4" t="s">
        <v>826</v>
      </c>
      <c r="B82" s="4" t="s">
        <v>479</v>
      </c>
      <c r="C82" s="217"/>
      <c r="D82" s="217"/>
      <c r="E82" s="217"/>
      <c r="F82" s="217"/>
    </row>
    <row r="83" spans="1:6" ht="15">
      <c r="A83" s="4" t="s">
        <v>823</v>
      </c>
      <c r="B83" s="4" t="s">
        <v>480</v>
      </c>
      <c r="C83" s="217"/>
      <c r="D83" s="217"/>
      <c r="E83" s="217"/>
      <c r="F83" s="217"/>
    </row>
    <row r="84" spans="1:6" ht="15">
      <c r="A84" s="4" t="s">
        <v>824</v>
      </c>
      <c r="B84" s="4" t="s">
        <v>480</v>
      </c>
      <c r="C84" s="217"/>
      <c r="D84" s="217"/>
      <c r="E84" s="217"/>
      <c r="F84" s="217"/>
    </row>
    <row r="85" spans="1:6" ht="15">
      <c r="A85" s="8" t="s">
        <v>693</v>
      </c>
      <c r="B85" s="8" t="s">
        <v>481</v>
      </c>
      <c r="C85" s="217">
        <f>SUM(C81:C84)</f>
        <v>1346000</v>
      </c>
      <c r="D85" s="217">
        <f>SUM(D81:D84)</f>
        <v>0</v>
      </c>
      <c r="E85" s="217">
        <f>SUM(E81:E84)</f>
        <v>0</v>
      </c>
      <c r="F85" s="217">
        <f>SUM(F81:F84)</f>
        <v>0</v>
      </c>
    </row>
    <row r="86" spans="1:6" ht="15">
      <c r="A86" s="46" t="s">
        <v>482</v>
      </c>
      <c r="B86" s="4" t="s">
        <v>483</v>
      </c>
      <c r="C86" s="217"/>
      <c r="D86" s="217"/>
      <c r="E86" s="217"/>
      <c r="F86" s="217"/>
    </row>
    <row r="87" spans="1:6" ht="15">
      <c r="A87" s="46" t="s">
        <v>484</v>
      </c>
      <c r="B87" s="4" t="s">
        <v>485</v>
      </c>
      <c r="C87" s="217"/>
      <c r="D87" s="217"/>
      <c r="E87" s="217"/>
      <c r="F87" s="217"/>
    </row>
    <row r="88" spans="1:6" ht="15">
      <c r="A88" s="46" t="s">
        <v>486</v>
      </c>
      <c r="B88" s="4" t="s">
        <v>487</v>
      </c>
      <c r="C88" s="217"/>
      <c r="D88" s="217"/>
      <c r="E88" s="217"/>
      <c r="F88" s="217"/>
    </row>
    <row r="89" spans="1:6" ht="15">
      <c r="A89" s="46" t="s">
        <v>488</v>
      </c>
      <c r="B89" s="4" t="s">
        <v>489</v>
      </c>
      <c r="C89" s="217"/>
      <c r="D89" s="217"/>
      <c r="E89" s="217"/>
      <c r="F89" s="217"/>
    </row>
    <row r="90" spans="1:6" ht="15">
      <c r="A90" s="16" t="s">
        <v>675</v>
      </c>
      <c r="B90" s="4" t="s">
        <v>490</v>
      </c>
      <c r="C90" s="217"/>
      <c r="D90" s="217"/>
      <c r="E90" s="217"/>
      <c r="F90" s="217"/>
    </row>
    <row r="91" spans="1:6" ht="15">
      <c r="A91" s="19" t="s">
        <v>694</v>
      </c>
      <c r="B91" s="8" t="s">
        <v>492</v>
      </c>
      <c r="C91" s="217">
        <f>C90+C89+C88+C87+C86+C85+C80+C75</f>
        <v>1346000</v>
      </c>
      <c r="D91" s="217">
        <f>D90+D89+D88+D87+D86+D85+D80+D75</f>
        <v>0</v>
      </c>
      <c r="E91" s="217">
        <f>E90+E89+E88+E87+E86+E85+E80+E75</f>
        <v>0</v>
      </c>
      <c r="F91" s="217">
        <f>F90+F89+F88+F87+F86+F85+F80+F75</f>
        <v>0</v>
      </c>
    </row>
    <row r="92" spans="1:6" ht="15">
      <c r="A92" s="16" t="s">
        <v>493</v>
      </c>
      <c r="B92" s="4" t="s">
        <v>494</v>
      </c>
      <c r="C92" s="217"/>
      <c r="D92" s="217"/>
      <c r="E92" s="217"/>
      <c r="F92" s="217"/>
    </row>
    <row r="93" spans="1:6" ht="15">
      <c r="A93" s="16" t="s">
        <v>495</v>
      </c>
      <c r="B93" s="4" t="s">
        <v>496</v>
      </c>
      <c r="C93" s="217"/>
      <c r="D93" s="217"/>
      <c r="E93" s="217"/>
      <c r="F93" s="217"/>
    </row>
    <row r="94" spans="1:6" ht="15">
      <c r="A94" s="46" t="s">
        <v>497</v>
      </c>
      <c r="B94" s="4" t="s">
        <v>498</v>
      </c>
      <c r="C94" s="217"/>
      <c r="D94" s="217"/>
      <c r="E94" s="217"/>
      <c r="F94" s="217"/>
    </row>
    <row r="95" spans="1:6" ht="15">
      <c r="A95" s="46" t="s">
        <v>676</v>
      </c>
      <c r="B95" s="4" t="s">
        <v>499</v>
      </c>
      <c r="C95" s="217"/>
      <c r="D95" s="217"/>
      <c r="E95" s="217"/>
      <c r="F95" s="217"/>
    </row>
    <row r="96" spans="1:6" ht="15">
      <c r="A96" s="17" t="s">
        <v>695</v>
      </c>
      <c r="B96" s="8" t="s">
        <v>500</v>
      </c>
      <c r="C96" s="217">
        <f>SUM(C92:C95)</f>
        <v>0</v>
      </c>
      <c r="D96" s="217">
        <f>SUM(D92:D95)</f>
        <v>0</v>
      </c>
      <c r="E96" s="217">
        <f>SUM(E92:E95)</f>
        <v>0</v>
      </c>
      <c r="F96" s="217">
        <f>SUM(F92:F95)</f>
        <v>0</v>
      </c>
    </row>
    <row r="97" spans="1:6" ht="15">
      <c r="A97" s="19" t="s">
        <v>501</v>
      </c>
      <c r="B97" s="8" t="s">
        <v>502</v>
      </c>
      <c r="C97" s="217"/>
      <c r="D97" s="217"/>
      <c r="E97" s="217"/>
      <c r="F97" s="217"/>
    </row>
    <row r="98" spans="1:6" ht="15.75">
      <c r="A98" s="174" t="s">
        <v>696</v>
      </c>
      <c r="B98" s="175" t="s">
        <v>503</v>
      </c>
      <c r="C98" s="223">
        <f>C97+C96+C91</f>
        <v>1346000</v>
      </c>
      <c r="D98" s="223">
        <f>D97+D96+D91</f>
        <v>0</v>
      </c>
      <c r="E98" s="223">
        <f>E97+E96+E91</f>
        <v>0</v>
      </c>
      <c r="F98" s="223">
        <f>F97+F96+F91</f>
        <v>0</v>
      </c>
    </row>
    <row r="99" spans="1:6" ht="15.75">
      <c r="A99" s="205" t="s">
        <v>678</v>
      </c>
      <c r="B99" s="206"/>
      <c r="C99" s="225">
        <f>C98+C69</f>
        <v>50705484</v>
      </c>
      <c r="D99" s="225">
        <f>D98+D69</f>
        <v>49748370</v>
      </c>
      <c r="E99" s="225">
        <f>E98+E69</f>
        <v>47856070</v>
      </c>
      <c r="F99" s="225">
        <f>F98+F69</f>
        <v>47840070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&amp;C5. melléklet az .../2016. (...) önkormányzati rendelethez</oddHeader>
    <oddFooter>&amp;C- 14 -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view="pageLayout" workbookViewId="0" topLeftCell="A1">
      <selection activeCell="A5" sqref="A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28" customFormat="1" ht="15">
      <c r="A1" s="209"/>
    </row>
    <row r="2" spans="1:10" ht="30" customHeight="1">
      <c r="A2" s="374" t="s">
        <v>869</v>
      </c>
      <c r="B2" s="375"/>
      <c r="C2" s="375"/>
      <c r="D2" s="375"/>
      <c r="E2" s="375"/>
      <c r="F2" s="375"/>
      <c r="G2" s="137"/>
      <c r="H2" s="137"/>
      <c r="I2" s="137"/>
      <c r="J2" s="137"/>
    </row>
    <row r="4" ht="15.75">
      <c r="A4" s="129"/>
    </row>
    <row r="5" ht="15">
      <c r="A5" s="3" t="s">
        <v>5</v>
      </c>
    </row>
    <row r="6" spans="1:6" ht="18.75">
      <c r="A6" s="383" t="s">
        <v>133</v>
      </c>
      <c r="B6" s="384"/>
      <c r="C6" s="384"/>
      <c r="D6" s="384"/>
      <c r="E6" s="384"/>
      <c r="F6" s="385"/>
    </row>
    <row r="7" spans="1:10" ht="36" customHeight="1">
      <c r="A7" s="1" t="s">
        <v>155</v>
      </c>
      <c r="B7" s="2" t="s">
        <v>156</v>
      </c>
      <c r="C7" s="156" t="s">
        <v>130</v>
      </c>
      <c r="D7" s="156" t="s">
        <v>131</v>
      </c>
      <c r="E7" s="156" t="s">
        <v>132</v>
      </c>
      <c r="F7" s="156" t="s">
        <v>870</v>
      </c>
      <c r="G7" s="144"/>
      <c r="H7" s="145"/>
      <c r="I7" s="145"/>
      <c r="J7" s="145"/>
    </row>
    <row r="8" spans="1:10" ht="15">
      <c r="A8" s="149" t="s">
        <v>127</v>
      </c>
      <c r="B8" s="4"/>
      <c r="C8" s="51"/>
      <c r="D8" s="51"/>
      <c r="E8" s="83"/>
      <c r="F8" s="83"/>
      <c r="G8" s="146"/>
      <c r="H8" s="147"/>
      <c r="I8" s="147"/>
      <c r="J8" s="32"/>
    </row>
    <row r="9" spans="1:10" ht="38.25">
      <c r="A9" s="149" t="s">
        <v>107</v>
      </c>
      <c r="B9" s="67"/>
      <c r="C9" s="51"/>
      <c r="D9" s="51"/>
      <c r="E9" s="51"/>
      <c r="F9" s="51"/>
      <c r="G9" s="146"/>
      <c r="H9" s="147"/>
      <c r="I9" s="147"/>
      <c r="J9" s="32"/>
    </row>
    <row r="10" spans="1:10" ht="25.5">
      <c r="A10" s="149" t="s">
        <v>108</v>
      </c>
      <c r="B10" s="4"/>
      <c r="C10" s="51"/>
      <c r="D10" s="51"/>
      <c r="E10" s="51"/>
      <c r="F10" s="51"/>
      <c r="G10" s="146"/>
      <c r="H10" s="147"/>
      <c r="I10" s="147"/>
      <c r="J10" s="32"/>
    </row>
    <row r="11" spans="1:10" ht="25.5">
      <c r="A11" s="149" t="s">
        <v>109</v>
      </c>
      <c r="B11" s="4"/>
      <c r="C11" s="51"/>
      <c r="D11" s="51"/>
      <c r="E11" s="51"/>
      <c r="F11" s="51"/>
      <c r="G11" s="146"/>
      <c r="H11" s="147"/>
      <c r="I11" s="147"/>
      <c r="J11" s="32"/>
    </row>
    <row r="12" spans="1:10" ht="25.5">
      <c r="A12" s="149" t="s">
        <v>110</v>
      </c>
      <c r="B12" s="67"/>
      <c r="C12" s="51"/>
      <c r="D12" s="51"/>
      <c r="E12" s="51"/>
      <c r="F12" s="51"/>
      <c r="G12" s="146"/>
      <c r="H12" s="147"/>
      <c r="I12" s="147"/>
      <c r="J12" s="32"/>
    </row>
    <row r="13" spans="1:10" ht="25.5">
      <c r="A13" s="149" t="s">
        <v>111</v>
      </c>
      <c r="B13" s="8"/>
      <c r="C13" s="51"/>
      <c r="D13" s="51"/>
      <c r="E13" s="51"/>
      <c r="F13" s="51"/>
      <c r="G13" s="146"/>
      <c r="H13" s="147"/>
      <c r="I13" s="147"/>
      <c r="J13" s="32"/>
    </row>
    <row r="14" spans="1:10" ht="25.5">
      <c r="A14" s="149" t="s">
        <v>128</v>
      </c>
      <c r="B14" s="4"/>
      <c r="C14" s="51"/>
      <c r="D14" s="51"/>
      <c r="E14" s="51"/>
      <c r="F14" s="51"/>
      <c r="G14" s="146"/>
      <c r="H14" s="147"/>
      <c r="I14" s="147"/>
      <c r="J14" s="32"/>
    </row>
    <row r="15" spans="1:10" ht="26.25" customHeight="1">
      <c r="A15" s="57" t="s">
        <v>60</v>
      </c>
      <c r="B15" s="151" t="s">
        <v>345</v>
      </c>
      <c r="C15" s="150">
        <f>SUM(C8:C14)</f>
        <v>0</v>
      </c>
      <c r="D15" s="150">
        <f>SUM(D8:D14)</f>
        <v>0</v>
      </c>
      <c r="E15" s="150">
        <f>SUM(E8:E14)</f>
        <v>0</v>
      </c>
      <c r="F15" s="150">
        <f>SUM(F8:F14)</f>
        <v>0</v>
      </c>
      <c r="G15" s="32"/>
      <c r="H15" s="32"/>
      <c r="I15" s="32"/>
      <c r="J15" s="32"/>
    </row>
    <row r="16" spans="1:10" ht="26.25" customHeight="1">
      <c r="A16" s="130"/>
      <c r="B16" s="152"/>
      <c r="C16" s="153"/>
      <c r="D16" s="153"/>
      <c r="E16" s="153"/>
      <c r="F16" s="153"/>
      <c r="G16" s="153"/>
      <c r="H16" s="153"/>
      <c r="I16" s="153"/>
      <c r="J16" s="32"/>
    </row>
    <row r="17" spans="1:10" ht="15">
      <c r="A17" s="130"/>
      <c r="B17" s="131"/>
      <c r="C17" s="32"/>
      <c r="D17" s="32"/>
      <c r="E17" s="32"/>
      <c r="F17" s="32"/>
      <c r="G17" s="32"/>
      <c r="H17" s="32"/>
      <c r="I17" s="32"/>
      <c r="J17" s="32"/>
    </row>
    <row r="18" spans="1:6" ht="18.75">
      <c r="A18" s="386" t="s">
        <v>134</v>
      </c>
      <c r="B18" s="387"/>
      <c r="C18" s="387"/>
      <c r="D18" s="387"/>
      <c r="E18" s="387"/>
      <c r="F18" s="388"/>
    </row>
    <row r="19" spans="1:9" ht="25.5">
      <c r="A19" s="1" t="s">
        <v>155</v>
      </c>
      <c r="B19" s="2" t="s">
        <v>156</v>
      </c>
      <c r="C19" s="156" t="s">
        <v>846</v>
      </c>
      <c r="D19" s="156" t="s">
        <v>93</v>
      </c>
      <c r="E19" s="156" t="s">
        <v>116</v>
      </c>
      <c r="F19" s="156" t="s">
        <v>871</v>
      </c>
      <c r="G19" s="148"/>
      <c r="H19" s="32"/>
      <c r="I19" s="32"/>
    </row>
    <row r="20" spans="1:9" ht="15">
      <c r="A20" s="155" t="s">
        <v>92</v>
      </c>
      <c r="B20" s="48"/>
      <c r="C20" s="36"/>
      <c r="D20" s="36"/>
      <c r="E20" s="36"/>
      <c r="F20" s="36"/>
      <c r="G20" s="148"/>
      <c r="H20" s="32"/>
      <c r="I20" s="32"/>
    </row>
    <row r="21" spans="1:9" ht="15.75">
      <c r="A21" s="156" t="s">
        <v>849</v>
      </c>
      <c r="B21" s="154" t="s">
        <v>413</v>
      </c>
      <c r="C21" s="36">
        <v>5137000</v>
      </c>
      <c r="D21" s="36">
        <v>5137000</v>
      </c>
      <c r="E21" s="36">
        <v>5137000</v>
      </c>
      <c r="F21" s="36">
        <v>5137000</v>
      </c>
      <c r="G21" s="148"/>
      <c r="H21" s="32"/>
      <c r="I21" s="32"/>
    </row>
    <row r="22" spans="1:9" ht="30">
      <c r="A22" s="156" t="s">
        <v>87</v>
      </c>
      <c r="B22" s="154" t="s">
        <v>455</v>
      </c>
      <c r="C22" s="36">
        <v>1413000</v>
      </c>
      <c r="D22" s="36">
        <v>3413000</v>
      </c>
      <c r="E22" s="36">
        <v>1333000</v>
      </c>
      <c r="F22" s="36">
        <v>1333000</v>
      </c>
      <c r="G22" s="148"/>
      <c r="H22" s="32"/>
      <c r="I22" s="32"/>
    </row>
    <row r="23" spans="1:9" ht="15.75">
      <c r="A23" s="156" t="s">
        <v>88</v>
      </c>
      <c r="B23" s="154" t="s">
        <v>455</v>
      </c>
      <c r="C23" s="36"/>
      <c r="D23" s="36"/>
      <c r="E23" s="36"/>
      <c r="F23" s="36"/>
      <c r="G23" s="148"/>
      <c r="H23" s="32"/>
      <c r="I23" s="32"/>
    </row>
    <row r="24" spans="1:9" ht="30">
      <c r="A24" s="156" t="s">
        <v>89</v>
      </c>
      <c r="B24" s="154" t="s">
        <v>455</v>
      </c>
      <c r="C24" s="36"/>
      <c r="D24" s="36"/>
      <c r="E24" s="36"/>
      <c r="F24" s="36"/>
      <c r="G24" s="148"/>
      <c r="H24" s="32"/>
      <c r="I24" s="32"/>
    </row>
    <row r="25" spans="1:9" ht="15.75">
      <c r="A25" s="156" t="s">
        <v>90</v>
      </c>
      <c r="B25" s="154" t="s">
        <v>413</v>
      </c>
      <c r="C25" s="36">
        <v>30000</v>
      </c>
      <c r="D25" s="36">
        <v>30000</v>
      </c>
      <c r="E25" s="36">
        <v>30000</v>
      </c>
      <c r="F25" s="36">
        <v>30000</v>
      </c>
      <c r="G25" s="148"/>
      <c r="H25" s="32"/>
      <c r="I25" s="32"/>
    </row>
    <row r="26" spans="1:9" ht="15.75">
      <c r="A26" s="156" t="s">
        <v>91</v>
      </c>
      <c r="B26" s="94" t="s">
        <v>135</v>
      </c>
      <c r="C26" s="36"/>
      <c r="D26" s="36"/>
      <c r="E26" s="36"/>
      <c r="F26" s="36"/>
      <c r="G26" s="148"/>
      <c r="H26" s="32"/>
      <c r="I26" s="32"/>
    </row>
    <row r="27" spans="1:9" ht="24" customHeight="1">
      <c r="A27" s="57" t="s">
        <v>60</v>
      </c>
      <c r="B27" s="58"/>
      <c r="C27" s="150">
        <f>SUM(C21:C26)</f>
        <v>6580000</v>
      </c>
      <c r="D27" s="150">
        <f>SUM(D21:D26)</f>
        <v>8580000</v>
      </c>
      <c r="E27" s="150">
        <f>SUM(E21:E26)</f>
        <v>6500000</v>
      </c>
      <c r="F27" s="150">
        <f>SUM(F21:F26)</f>
        <v>6500000</v>
      </c>
      <c r="G27" s="148"/>
      <c r="H27" s="32"/>
      <c r="I27" s="32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&amp;C6. melléklet az .../2016. (...) önkormányzati rendelethez</oddHeader>
    <oddFooter>&amp;C- 15 -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5"/>
  <sheetViews>
    <sheetView view="pageLayout" workbookViewId="0" topLeftCell="A1">
      <selection activeCell="D13" sqref="D13"/>
    </sheetView>
  </sheetViews>
  <sheetFormatPr defaultColWidth="9.140625" defaultRowHeight="15"/>
  <cols>
    <col min="1" max="1" width="82.57421875" style="0" customWidth="1"/>
    <col min="3" max="5" width="16.28125" style="157" customWidth="1"/>
  </cols>
  <sheetData>
    <row r="1" spans="1:5" ht="27" customHeight="1">
      <c r="A1" s="374" t="s">
        <v>977</v>
      </c>
      <c r="B1" s="375"/>
      <c r="C1" s="375"/>
      <c r="D1"/>
      <c r="E1"/>
    </row>
    <row r="2" spans="1:5" ht="25.5" customHeight="1">
      <c r="A2" s="377" t="s">
        <v>860</v>
      </c>
      <c r="B2" s="375"/>
      <c r="C2" s="375"/>
      <c r="D2"/>
      <c r="E2"/>
    </row>
    <row r="3" spans="1:5" ht="15.75" customHeight="1">
      <c r="A3" s="87"/>
      <c r="B3" s="88"/>
      <c r="C3" s="212"/>
      <c r="D3" s="229"/>
      <c r="E3" s="229"/>
    </row>
    <row r="4" ht="21" customHeight="1">
      <c r="A4" s="3" t="s">
        <v>1</v>
      </c>
    </row>
    <row r="5" spans="1:5" ht="25.5">
      <c r="A5" s="52" t="s">
        <v>833</v>
      </c>
      <c r="B5" s="2" t="s">
        <v>156</v>
      </c>
      <c r="C5" s="325" t="s">
        <v>61</v>
      </c>
      <c r="D5" s="325" t="s">
        <v>963</v>
      </c>
      <c r="E5" s="325" t="s">
        <v>964</v>
      </c>
    </row>
    <row r="6" spans="1:5" s="204" customFormat="1" ht="15">
      <c r="A6" s="228" t="s">
        <v>950</v>
      </c>
      <c r="B6" s="8" t="s">
        <v>360</v>
      </c>
      <c r="C6" s="227"/>
      <c r="D6" s="227"/>
      <c r="E6" s="227"/>
    </row>
    <row r="7" spans="1:5" ht="15">
      <c r="A7" s="16" t="s">
        <v>799</v>
      </c>
      <c r="B7" s="5" t="s">
        <v>362</v>
      </c>
      <c r="C7" s="160"/>
      <c r="D7" s="160"/>
      <c r="E7" s="160"/>
    </row>
    <row r="8" spans="1:5" ht="15">
      <c r="A8" s="16" t="s">
        <v>808</v>
      </c>
      <c r="B8" s="5" t="s">
        <v>362</v>
      </c>
      <c r="C8" s="160"/>
      <c r="D8" s="160"/>
      <c r="E8" s="160"/>
    </row>
    <row r="9" spans="1:5" ht="30">
      <c r="A9" s="16" t="s">
        <v>809</v>
      </c>
      <c r="B9" s="5" t="s">
        <v>362</v>
      </c>
      <c r="C9" s="160"/>
      <c r="D9" s="160"/>
      <c r="E9" s="160"/>
    </row>
    <row r="10" spans="1:5" ht="15">
      <c r="A10" s="16" t="s">
        <v>807</v>
      </c>
      <c r="B10" s="5" t="s">
        <v>362</v>
      </c>
      <c r="C10" s="160"/>
      <c r="D10" s="160"/>
      <c r="E10" s="160"/>
    </row>
    <row r="11" spans="1:5" ht="15">
      <c r="A11" s="16" t="s">
        <v>806</v>
      </c>
      <c r="B11" s="5" t="s">
        <v>362</v>
      </c>
      <c r="C11" s="160"/>
      <c r="D11" s="160"/>
      <c r="E11" s="160"/>
    </row>
    <row r="12" spans="1:5" ht="15">
      <c r="A12" s="16" t="s">
        <v>805</v>
      </c>
      <c r="B12" s="5" t="s">
        <v>362</v>
      </c>
      <c r="C12" s="160"/>
      <c r="D12" s="160"/>
      <c r="E12" s="160"/>
    </row>
    <row r="13" spans="1:5" ht="15">
      <c r="A13" s="16" t="s">
        <v>800</v>
      </c>
      <c r="B13" s="5" t="s">
        <v>362</v>
      </c>
      <c r="C13" s="160"/>
      <c r="D13" s="160"/>
      <c r="E13" s="160"/>
    </row>
    <row r="14" spans="1:5" ht="15">
      <c r="A14" s="16" t="s">
        <v>801</v>
      </c>
      <c r="B14" s="5" t="s">
        <v>362</v>
      </c>
      <c r="C14" s="160"/>
      <c r="D14" s="160"/>
      <c r="E14" s="160"/>
    </row>
    <row r="15" spans="1:5" ht="15">
      <c r="A15" s="16" t="s">
        <v>802</v>
      </c>
      <c r="B15" s="5" t="s">
        <v>362</v>
      </c>
      <c r="C15" s="160"/>
      <c r="D15" s="160"/>
      <c r="E15" s="160"/>
    </row>
    <row r="16" spans="1:5" ht="15">
      <c r="A16" s="16" t="s">
        <v>803</v>
      </c>
      <c r="B16" s="5" t="s">
        <v>362</v>
      </c>
      <c r="C16" s="160"/>
      <c r="D16" s="160"/>
      <c r="E16" s="160"/>
    </row>
    <row r="17" spans="1:5" ht="25.5">
      <c r="A17" s="8" t="s">
        <v>951</v>
      </c>
      <c r="B17" s="9" t="s">
        <v>362</v>
      </c>
      <c r="C17" s="160">
        <f>SUM(C7:C16)</f>
        <v>0</v>
      </c>
      <c r="D17" s="160">
        <f>SUM(D7:D16)</f>
        <v>0</v>
      </c>
      <c r="E17" s="160">
        <f>SUM(E7:E16)</f>
        <v>0</v>
      </c>
    </row>
    <row r="18" spans="1:5" ht="15">
      <c r="A18" s="16" t="s">
        <v>799</v>
      </c>
      <c r="B18" s="5" t="s">
        <v>363</v>
      </c>
      <c r="C18" s="160"/>
      <c r="D18" s="160"/>
      <c r="E18" s="160"/>
    </row>
    <row r="19" spans="1:5" ht="15">
      <c r="A19" s="16" t="s">
        <v>808</v>
      </c>
      <c r="B19" s="5" t="s">
        <v>363</v>
      </c>
      <c r="C19" s="160"/>
      <c r="D19" s="160"/>
      <c r="E19" s="160"/>
    </row>
    <row r="20" spans="1:5" ht="30">
      <c r="A20" s="16" t="s">
        <v>809</v>
      </c>
      <c r="B20" s="5" t="s">
        <v>363</v>
      </c>
      <c r="C20" s="160"/>
      <c r="D20" s="160"/>
      <c r="E20" s="160"/>
    </row>
    <row r="21" spans="1:5" ht="15">
      <c r="A21" s="16" t="s">
        <v>807</v>
      </c>
      <c r="B21" s="5" t="s">
        <v>363</v>
      </c>
      <c r="C21" s="160"/>
      <c r="D21" s="160"/>
      <c r="E21" s="160"/>
    </row>
    <row r="22" spans="1:5" ht="15">
      <c r="A22" s="16" t="s">
        <v>806</v>
      </c>
      <c r="B22" s="5" t="s">
        <v>363</v>
      </c>
      <c r="C22" s="160"/>
      <c r="D22" s="160"/>
      <c r="E22" s="160"/>
    </row>
    <row r="23" spans="1:5" ht="15">
      <c r="A23" s="16" t="s">
        <v>805</v>
      </c>
      <c r="B23" s="5" t="s">
        <v>363</v>
      </c>
      <c r="C23" s="160"/>
      <c r="D23" s="160"/>
      <c r="E23" s="160"/>
    </row>
    <row r="24" spans="1:5" ht="15">
      <c r="A24" s="16" t="s">
        <v>800</v>
      </c>
      <c r="B24" s="5" t="s">
        <v>363</v>
      </c>
      <c r="C24" s="160"/>
      <c r="D24" s="160"/>
      <c r="E24" s="160"/>
    </row>
    <row r="25" spans="1:5" ht="15">
      <c r="A25" s="16" t="s">
        <v>801</v>
      </c>
      <c r="B25" s="5" t="s">
        <v>363</v>
      </c>
      <c r="C25" s="160"/>
      <c r="D25" s="160"/>
      <c r="E25" s="160"/>
    </row>
    <row r="26" spans="1:5" ht="15">
      <c r="A26" s="16" t="s">
        <v>802</v>
      </c>
      <c r="B26" s="5" t="s">
        <v>363</v>
      </c>
      <c r="C26" s="160"/>
      <c r="D26" s="160"/>
      <c r="E26" s="160"/>
    </row>
    <row r="27" spans="1:5" ht="15">
      <c r="A27" s="16" t="s">
        <v>803</v>
      </c>
      <c r="B27" s="5" t="s">
        <v>363</v>
      </c>
      <c r="C27" s="160"/>
      <c r="D27" s="160"/>
      <c r="E27" s="160"/>
    </row>
    <row r="28" spans="1:5" ht="25.5">
      <c r="A28" s="8" t="s">
        <v>641</v>
      </c>
      <c r="B28" s="9" t="s">
        <v>363</v>
      </c>
      <c r="C28" s="160">
        <f>SUM(C18:C27)</f>
        <v>0</v>
      </c>
      <c r="D28" s="160">
        <f>SUM(D18:D27)</f>
        <v>0</v>
      </c>
      <c r="E28" s="160">
        <f>SUM(E18:E27)</f>
        <v>0</v>
      </c>
    </row>
    <row r="29" spans="1:5" ht="15">
      <c r="A29" s="16" t="s">
        <v>799</v>
      </c>
      <c r="B29" s="5" t="s">
        <v>364</v>
      </c>
      <c r="C29" s="160"/>
      <c r="D29" s="160"/>
      <c r="E29" s="160"/>
    </row>
    <row r="30" spans="1:5" ht="15">
      <c r="A30" s="16" t="s">
        <v>808</v>
      </c>
      <c r="B30" s="5" t="s">
        <v>364</v>
      </c>
      <c r="C30" s="160"/>
      <c r="D30" s="160"/>
      <c r="E30" s="160"/>
    </row>
    <row r="31" spans="1:5" ht="30">
      <c r="A31" s="16" t="s">
        <v>809</v>
      </c>
      <c r="B31" s="5" t="s">
        <v>364</v>
      </c>
      <c r="C31" s="160"/>
      <c r="D31" s="160"/>
      <c r="E31" s="160"/>
    </row>
    <row r="32" spans="1:5" ht="15">
      <c r="A32" s="16" t="s">
        <v>807</v>
      </c>
      <c r="B32" s="5" t="s">
        <v>364</v>
      </c>
      <c r="C32" s="160"/>
      <c r="D32" s="160"/>
      <c r="E32" s="160"/>
    </row>
    <row r="33" spans="1:5" ht="15">
      <c r="A33" s="16" t="s">
        <v>806</v>
      </c>
      <c r="B33" s="5" t="s">
        <v>364</v>
      </c>
      <c r="C33" s="160"/>
      <c r="D33" s="160"/>
      <c r="E33" s="160"/>
    </row>
    <row r="34" spans="1:5" ht="15">
      <c r="A34" s="16" t="s">
        <v>805</v>
      </c>
      <c r="B34" s="5" t="s">
        <v>364</v>
      </c>
      <c r="C34" s="160"/>
      <c r="D34" s="160"/>
      <c r="E34" s="160"/>
    </row>
    <row r="35" spans="1:5" ht="15">
      <c r="A35" s="16" t="s">
        <v>800</v>
      </c>
      <c r="B35" s="5" t="s">
        <v>364</v>
      </c>
      <c r="C35" s="160"/>
      <c r="D35" s="160"/>
      <c r="E35" s="160"/>
    </row>
    <row r="36" spans="1:5" ht="15">
      <c r="A36" s="16" t="s">
        <v>801</v>
      </c>
      <c r="B36" s="5" t="s">
        <v>364</v>
      </c>
      <c r="C36" s="160"/>
      <c r="D36" s="160"/>
      <c r="E36" s="160"/>
    </row>
    <row r="37" spans="1:5" ht="15">
      <c r="A37" s="16" t="s">
        <v>802</v>
      </c>
      <c r="B37" s="5" t="s">
        <v>364</v>
      </c>
      <c r="C37" s="160"/>
      <c r="D37" s="160"/>
      <c r="E37" s="160"/>
    </row>
    <row r="38" spans="1:5" ht="15">
      <c r="A38" s="16" t="s">
        <v>803</v>
      </c>
      <c r="B38" s="5" t="s">
        <v>364</v>
      </c>
      <c r="C38" s="160"/>
      <c r="D38" s="160"/>
      <c r="E38" s="160"/>
    </row>
    <row r="39" spans="1:5" ht="25.5">
      <c r="A39" s="8" t="s">
        <v>700</v>
      </c>
      <c r="B39" s="9" t="s">
        <v>364</v>
      </c>
      <c r="C39" s="160">
        <f>SUM(C29:C38)</f>
        <v>0</v>
      </c>
      <c r="D39" s="160">
        <f>SUM(D29:D38)</f>
        <v>0</v>
      </c>
      <c r="E39" s="160">
        <f>SUM(E29:E38)</f>
        <v>0</v>
      </c>
    </row>
    <row r="40" spans="1:5" ht="15">
      <c r="A40" s="16" t="s">
        <v>799</v>
      </c>
      <c r="B40" s="5" t="s">
        <v>365</v>
      </c>
      <c r="C40" s="160"/>
      <c r="D40" s="160"/>
      <c r="E40" s="160"/>
    </row>
    <row r="41" spans="1:5" ht="15">
      <c r="A41" s="16" t="s">
        <v>808</v>
      </c>
      <c r="B41" s="5" t="s">
        <v>365</v>
      </c>
      <c r="C41" s="160"/>
      <c r="D41" s="160">
        <v>92800</v>
      </c>
      <c r="E41" s="160">
        <v>92800</v>
      </c>
    </row>
    <row r="42" spans="1:5" ht="30">
      <c r="A42" s="16" t="s">
        <v>809</v>
      </c>
      <c r="B42" s="5" t="s">
        <v>365</v>
      </c>
      <c r="C42" s="160"/>
      <c r="D42" s="160"/>
      <c r="E42" s="160"/>
    </row>
    <row r="43" spans="1:5" ht="15">
      <c r="A43" s="16" t="s">
        <v>807</v>
      </c>
      <c r="B43" s="5" t="s">
        <v>365</v>
      </c>
      <c r="C43" s="160"/>
      <c r="D43" s="160">
        <v>300000</v>
      </c>
      <c r="E43" s="160">
        <v>300000</v>
      </c>
    </row>
    <row r="44" spans="1:5" ht="15">
      <c r="A44" s="16" t="s">
        <v>806</v>
      </c>
      <c r="B44" s="5" t="s">
        <v>365</v>
      </c>
      <c r="C44" s="160"/>
      <c r="D44" s="160"/>
      <c r="E44" s="160"/>
    </row>
    <row r="45" spans="1:5" ht="15">
      <c r="A45" s="16" t="s">
        <v>805</v>
      </c>
      <c r="B45" s="5" t="s">
        <v>365</v>
      </c>
      <c r="C45" s="160"/>
      <c r="D45" s="160">
        <v>3122373</v>
      </c>
      <c r="E45" s="160">
        <v>3122373</v>
      </c>
    </row>
    <row r="46" spans="1:5" ht="15">
      <c r="A46" s="16" t="s">
        <v>800</v>
      </c>
      <c r="B46" s="5" t="s">
        <v>365</v>
      </c>
      <c r="C46" s="160"/>
      <c r="D46" s="160"/>
      <c r="E46" s="160"/>
    </row>
    <row r="47" spans="1:5" ht="15">
      <c r="A47" s="16" t="s">
        <v>801</v>
      </c>
      <c r="B47" s="5" t="s">
        <v>365</v>
      </c>
      <c r="C47" s="160"/>
      <c r="D47" s="160">
        <v>871588</v>
      </c>
      <c r="E47" s="160">
        <v>871588</v>
      </c>
    </row>
    <row r="48" spans="1:5" ht="15">
      <c r="A48" s="16" t="s">
        <v>802</v>
      </c>
      <c r="B48" s="5" t="s">
        <v>365</v>
      </c>
      <c r="C48" s="160"/>
      <c r="D48" s="160"/>
      <c r="E48" s="160"/>
    </row>
    <row r="49" spans="1:5" ht="15">
      <c r="A49" s="16" t="s">
        <v>803</v>
      </c>
      <c r="B49" s="5" t="s">
        <v>365</v>
      </c>
      <c r="C49" s="160"/>
      <c r="D49" s="160"/>
      <c r="E49" s="160"/>
    </row>
    <row r="50" spans="1:5" ht="15">
      <c r="A50" s="8" t="s">
        <v>699</v>
      </c>
      <c r="B50" s="9" t="s">
        <v>365</v>
      </c>
      <c r="C50" s="160">
        <f>SUM(C40:C49)</f>
        <v>0</v>
      </c>
      <c r="D50" s="160">
        <f>SUM(D40:D49)</f>
        <v>4386761</v>
      </c>
      <c r="E50" s="160">
        <f>SUM(E40:E49)</f>
        <v>4386761</v>
      </c>
    </row>
    <row r="51" spans="1:5" ht="15">
      <c r="A51" s="16" t="s">
        <v>799</v>
      </c>
      <c r="B51" s="5" t="s">
        <v>368</v>
      </c>
      <c r="C51" s="160"/>
      <c r="D51" s="160"/>
      <c r="E51" s="160"/>
    </row>
    <row r="52" spans="1:5" ht="15">
      <c r="A52" s="16" t="s">
        <v>808</v>
      </c>
      <c r="B52" s="5" t="s">
        <v>368</v>
      </c>
      <c r="C52" s="160"/>
      <c r="D52" s="160"/>
      <c r="E52" s="160"/>
    </row>
    <row r="53" spans="1:5" ht="30">
      <c r="A53" s="16" t="s">
        <v>809</v>
      </c>
      <c r="B53" s="5" t="s">
        <v>368</v>
      </c>
      <c r="C53" s="160"/>
      <c r="D53" s="160"/>
      <c r="E53" s="160"/>
    </row>
    <row r="54" spans="1:5" ht="15">
      <c r="A54" s="16" t="s">
        <v>807</v>
      </c>
      <c r="B54" s="5" t="s">
        <v>368</v>
      </c>
      <c r="C54" s="160"/>
      <c r="D54" s="160"/>
      <c r="E54" s="160"/>
    </row>
    <row r="55" spans="1:5" ht="15">
      <c r="A55" s="16" t="s">
        <v>806</v>
      </c>
      <c r="B55" s="5" t="s">
        <v>368</v>
      </c>
      <c r="C55" s="160"/>
      <c r="D55" s="160"/>
      <c r="E55" s="160"/>
    </row>
    <row r="56" spans="1:5" ht="15">
      <c r="A56" s="16" t="s">
        <v>805</v>
      </c>
      <c r="B56" s="5" t="s">
        <v>368</v>
      </c>
      <c r="C56" s="160"/>
      <c r="D56" s="160"/>
      <c r="E56" s="160"/>
    </row>
    <row r="57" spans="1:5" ht="15">
      <c r="A57" s="16" t="s">
        <v>800</v>
      </c>
      <c r="B57" s="5" t="s">
        <v>368</v>
      </c>
      <c r="C57" s="160"/>
      <c r="D57" s="160"/>
      <c r="E57" s="160"/>
    </row>
    <row r="58" spans="1:5" ht="15">
      <c r="A58" s="16" t="s">
        <v>801</v>
      </c>
      <c r="B58" s="5" t="s">
        <v>368</v>
      </c>
      <c r="C58" s="160"/>
      <c r="D58" s="160"/>
      <c r="E58" s="160"/>
    </row>
    <row r="59" spans="1:5" ht="15">
      <c r="A59" s="16" t="s">
        <v>802</v>
      </c>
      <c r="B59" s="5" t="s">
        <v>368</v>
      </c>
      <c r="C59" s="160"/>
      <c r="D59" s="160"/>
      <c r="E59" s="160"/>
    </row>
    <row r="60" spans="1:5" ht="15">
      <c r="A60" s="16" t="s">
        <v>803</v>
      </c>
      <c r="B60" s="5" t="s">
        <v>368</v>
      </c>
      <c r="C60" s="160"/>
      <c r="D60" s="160"/>
      <c r="E60" s="160"/>
    </row>
    <row r="61" spans="1:5" ht="15">
      <c r="A61" s="8" t="s">
        <v>952</v>
      </c>
      <c r="B61" s="9" t="s">
        <v>368</v>
      </c>
      <c r="C61" s="160">
        <f>SUM(C51:C60)</f>
        <v>0</v>
      </c>
      <c r="D61" s="160">
        <f>SUM(D51:D60)</f>
        <v>0</v>
      </c>
      <c r="E61" s="160">
        <f>SUM(E51:E60)</f>
        <v>0</v>
      </c>
    </row>
    <row r="62" spans="1:5" ht="15">
      <c r="A62" s="16" t="s">
        <v>799</v>
      </c>
      <c r="B62" s="5" t="s">
        <v>370</v>
      </c>
      <c r="C62" s="160"/>
      <c r="D62" s="160"/>
      <c r="E62" s="160"/>
    </row>
    <row r="63" spans="1:5" ht="15">
      <c r="A63" s="16" t="s">
        <v>808</v>
      </c>
      <c r="B63" s="5" t="s">
        <v>370</v>
      </c>
      <c r="C63" s="160"/>
      <c r="D63" s="160"/>
      <c r="E63" s="160"/>
    </row>
    <row r="64" spans="1:5" ht="30">
      <c r="A64" s="16" t="s">
        <v>809</v>
      </c>
      <c r="B64" s="5" t="s">
        <v>370</v>
      </c>
      <c r="C64" s="160"/>
      <c r="D64" s="160"/>
      <c r="E64" s="160"/>
    </row>
    <row r="65" spans="1:5" ht="15">
      <c r="A65" s="16" t="s">
        <v>807</v>
      </c>
      <c r="B65" s="5" t="s">
        <v>370</v>
      </c>
      <c r="C65" s="160"/>
      <c r="D65" s="160"/>
      <c r="E65" s="160"/>
    </row>
    <row r="66" spans="1:5" ht="15">
      <c r="A66" s="16" t="s">
        <v>806</v>
      </c>
      <c r="B66" s="5" t="s">
        <v>370</v>
      </c>
      <c r="C66" s="160"/>
      <c r="D66" s="160"/>
      <c r="E66" s="160"/>
    </row>
    <row r="67" spans="1:5" ht="15">
      <c r="A67" s="16" t="s">
        <v>805</v>
      </c>
      <c r="B67" s="5" t="s">
        <v>370</v>
      </c>
      <c r="C67" s="160"/>
      <c r="D67" s="160"/>
      <c r="E67" s="160"/>
    </row>
    <row r="68" spans="1:5" ht="15">
      <c r="A68" s="16" t="s">
        <v>800</v>
      </c>
      <c r="B68" s="5" t="s">
        <v>370</v>
      </c>
      <c r="C68" s="160"/>
      <c r="D68" s="160"/>
      <c r="E68" s="160"/>
    </row>
    <row r="69" spans="1:5" ht="15">
      <c r="A69" s="16" t="s">
        <v>801</v>
      </c>
      <c r="B69" s="5" t="s">
        <v>370</v>
      </c>
      <c r="C69" s="160"/>
      <c r="D69" s="160"/>
      <c r="E69" s="160"/>
    </row>
    <row r="70" spans="1:5" ht="15">
      <c r="A70" s="16" t="s">
        <v>802</v>
      </c>
      <c r="B70" s="5" t="s">
        <v>370</v>
      </c>
      <c r="C70" s="160"/>
      <c r="D70" s="160"/>
      <c r="E70" s="160"/>
    </row>
    <row r="71" spans="1:5" ht="15">
      <c r="A71" s="16" t="s">
        <v>803</v>
      </c>
      <c r="B71" s="5" t="s">
        <v>370</v>
      </c>
      <c r="C71" s="160"/>
      <c r="D71" s="160"/>
      <c r="E71" s="160"/>
    </row>
    <row r="72" spans="1:5" ht="25.5">
      <c r="A72" s="8" t="s">
        <v>953</v>
      </c>
      <c r="B72" s="9" t="s">
        <v>370</v>
      </c>
      <c r="C72" s="160">
        <f>SUM(C62:C71)</f>
        <v>0</v>
      </c>
      <c r="D72" s="160">
        <f>SUM(D62:D71)</f>
        <v>0</v>
      </c>
      <c r="E72" s="160">
        <f>SUM(E62:E71)</f>
        <v>0</v>
      </c>
    </row>
    <row r="73" spans="1:5" ht="15">
      <c r="A73" s="16" t="s">
        <v>799</v>
      </c>
      <c r="B73" s="5" t="s">
        <v>371</v>
      </c>
      <c r="C73" s="160"/>
      <c r="D73" s="160"/>
      <c r="E73" s="160"/>
    </row>
    <row r="74" spans="1:5" ht="15">
      <c r="A74" s="16" t="s">
        <v>808</v>
      </c>
      <c r="B74" s="5" t="s">
        <v>371</v>
      </c>
      <c r="C74" s="160"/>
      <c r="D74" s="160"/>
      <c r="E74" s="160"/>
    </row>
    <row r="75" spans="1:5" ht="30">
      <c r="A75" s="16" t="s">
        <v>809</v>
      </c>
      <c r="B75" s="5" t="s">
        <v>371</v>
      </c>
      <c r="C75" s="160"/>
      <c r="D75" s="160"/>
      <c r="E75" s="160"/>
    </row>
    <row r="76" spans="1:5" ht="15">
      <c r="A76" s="16" t="s">
        <v>807</v>
      </c>
      <c r="B76" s="5" t="s">
        <v>371</v>
      </c>
      <c r="C76" s="160"/>
      <c r="D76" s="160"/>
      <c r="E76" s="160"/>
    </row>
    <row r="77" spans="1:5" ht="15">
      <c r="A77" s="16" t="s">
        <v>806</v>
      </c>
      <c r="B77" s="5" t="s">
        <v>371</v>
      </c>
      <c r="C77" s="160"/>
      <c r="D77" s="160"/>
      <c r="E77" s="160"/>
    </row>
    <row r="78" spans="1:5" ht="15">
      <c r="A78" s="16" t="s">
        <v>805</v>
      </c>
      <c r="B78" s="5" t="s">
        <v>371</v>
      </c>
      <c r="C78" s="160"/>
      <c r="D78" s="160"/>
      <c r="E78" s="160"/>
    </row>
    <row r="79" spans="1:5" ht="15">
      <c r="A79" s="16" t="s">
        <v>800</v>
      </c>
      <c r="B79" s="5" t="s">
        <v>371</v>
      </c>
      <c r="C79" s="160"/>
      <c r="D79" s="160"/>
      <c r="E79" s="160"/>
    </row>
    <row r="80" spans="1:5" ht="15">
      <c r="A80" s="16" t="s">
        <v>801</v>
      </c>
      <c r="B80" s="5" t="s">
        <v>371</v>
      </c>
      <c r="C80" s="160"/>
      <c r="D80" s="160"/>
      <c r="E80" s="160"/>
    </row>
    <row r="81" spans="1:5" ht="15">
      <c r="A81" s="16" t="s">
        <v>802</v>
      </c>
      <c r="B81" s="5" t="s">
        <v>371</v>
      </c>
      <c r="C81" s="160"/>
      <c r="D81" s="160"/>
      <c r="E81" s="160"/>
    </row>
    <row r="82" spans="1:5" ht="15">
      <c r="A82" s="16" t="s">
        <v>803</v>
      </c>
      <c r="B82" s="5" t="s">
        <v>371</v>
      </c>
      <c r="C82" s="160"/>
      <c r="D82" s="160"/>
      <c r="E82" s="160"/>
    </row>
    <row r="83" spans="1:5" ht="25.5">
      <c r="A83" s="8" t="s">
        <v>697</v>
      </c>
      <c r="B83" s="9" t="s">
        <v>371</v>
      </c>
      <c r="C83" s="160">
        <f>SUM(C73:C82)</f>
        <v>0</v>
      </c>
      <c r="D83" s="160">
        <f>SUM(D73:D82)</f>
        <v>0</v>
      </c>
      <c r="E83" s="160">
        <f>SUM(E73:E82)</f>
        <v>0</v>
      </c>
    </row>
    <row r="84" spans="1:5" ht="15">
      <c r="A84" s="16" t="s">
        <v>804</v>
      </c>
      <c r="B84" s="5" t="s">
        <v>372</v>
      </c>
      <c r="C84" s="160"/>
      <c r="D84" s="160"/>
      <c r="E84" s="160"/>
    </row>
    <row r="85" spans="1:5" ht="15">
      <c r="A85" s="16" t="s">
        <v>808</v>
      </c>
      <c r="B85" s="5" t="s">
        <v>372</v>
      </c>
      <c r="C85" s="160"/>
      <c r="D85" s="160"/>
      <c r="E85" s="160"/>
    </row>
    <row r="86" spans="1:5" ht="30">
      <c r="A86" s="16" t="s">
        <v>809</v>
      </c>
      <c r="B86" s="5" t="s">
        <v>372</v>
      </c>
      <c r="C86" s="160"/>
      <c r="D86" s="160"/>
      <c r="E86" s="160"/>
    </row>
    <row r="87" spans="1:5" ht="15">
      <c r="A87" s="16" t="s">
        <v>807</v>
      </c>
      <c r="B87" s="5" t="s">
        <v>372</v>
      </c>
      <c r="C87" s="160"/>
      <c r="D87" s="160"/>
      <c r="E87" s="160"/>
    </row>
    <row r="88" spans="1:5" ht="15">
      <c r="A88" s="16" t="s">
        <v>806</v>
      </c>
      <c r="B88" s="5" t="s">
        <v>372</v>
      </c>
      <c r="C88" s="160"/>
      <c r="D88" s="160"/>
      <c r="E88" s="160"/>
    </row>
    <row r="89" spans="1:5" ht="15">
      <c r="A89" s="16" t="s">
        <v>805</v>
      </c>
      <c r="B89" s="5" t="s">
        <v>372</v>
      </c>
      <c r="C89" s="160"/>
      <c r="D89" s="160"/>
      <c r="E89" s="160"/>
    </row>
    <row r="90" spans="1:5" ht="15">
      <c r="A90" s="16" t="s">
        <v>800</v>
      </c>
      <c r="B90" s="5" t="s">
        <v>372</v>
      </c>
      <c r="C90" s="160"/>
      <c r="D90" s="160"/>
      <c r="E90" s="160"/>
    </row>
    <row r="91" spans="1:5" ht="15">
      <c r="A91" s="16" t="s">
        <v>801</v>
      </c>
      <c r="B91" s="5" t="s">
        <v>372</v>
      </c>
      <c r="C91" s="160"/>
      <c r="D91" s="160"/>
      <c r="E91" s="160"/>
    </row>
    <row r="92" spans="1:5" ht="15">
      <c r="A92" s="16" t="s">
        <v>802</v>
      </c>
      <c r="B92" s="5" t="s">
        <v>372</v>
      </c>
      <c r="C92" s="160"/>
      <c r="D92" s="160"/>
      <c r="E92" s="160"/>
    </row>
    <row r="93" spans="1:5" ht="15">
      <c r="A93" s="16" t="s">
        <v>803</v>
      </c>
      <c r="B93" s="5" t="s">
        <v>372</v>
      </c>
      <c r="C93" s="160"/>
      <c r="D93" s="160"/>
      <c r="E93" s="160"/>
    </row>
    <row r="94" spans="1:5" ht="25.5">
      <c r="A94" s="8" t="s">
        <v>701</v>
      </c>
      <c r="B94" s="9" t="s">
        <v>372</v>
      </c>
      <c r="C94" s="160">
        <f>SUM(C84:C93)</f>
        <v>0</v>
      </c>
      <c r="D94" s="160">
        <f>SUM(D84:D93)</f>
        <v>0</v>
      </c>
      <c r="E94" s="160">
        <f>SUM(E84:E93)</f>
        <v>0</v>
      </c>
    </row>
    <row r="95" spans="1:5" ht="15">
      <c r="A95" s="16" t="s">
        <v>799</v>
      </c>
      <c r="B95" s="5" t="s">
        <v>373</v>
      </c>
      <c r="C95" s="160"/>
      <c r="D95" s="160"/>
      <c r="E95" s="160"/>
    </row>
    <row r="96" spans="1:5" ht="15">
      <c r="A96" s="16" t="s">
        <v>808</v>
      </c>
      <c r="B96" s="5" t="s">
        <v>373</v>
      </c>
      <c r="C96" s="160"/>
      <c r="D96" s="160"/>
      <c r="E96" s="160"/>
    </row>
    <row r="97" spans="1:5" ht="30">
      <c r="A97" s="16" t="s">
        <v>809</v>
      </c>
      <c r="B97" s="5" t="s">
        <v>373</v>
      </c>
      <c r="C97" s="160"/>
      <c r="D97" s="160"/>
      <c r="E97" s="160"/>
    </row>
    <row r="98" spans="1:5" ht="15">
      <c r="A98" s="16" t="s">
        <v>807</v>
      </c>
      <c r="B98" s="5" t="s">
        <v>373</v>
      </c>
      <c r="C98" s="160"/>
      <c r="D98" s="160"/>
      <c r="E98" s="160"/>
    </row>
    <row r="99" spans="1:5" ht="15">
      <c r="A99" s="16" t="s">
        <v>806</v>
      </c>
      <c r="B99" s="5" t="s">
        <v>373</v>
      </c>
      <c r="C99" s="160"/>
      <c r="D99" s="160"/>
      <c r="E99" s="160"/>
    </row>
    <row r="100" spans="1:5" ht="15">
      <c r="A100" s="16" t="s">
        <v>805</v>
      </c>
      <c r="B100" s="5" t="s">
        <v>373</v>
      </c>
      <c r="C100" s="160"/>
      <c r="D100" s="160"/>
      <c r="E100" s="160"/>
    </row>
    <row r="101" spans="1:5" ht="15">
      <c r="A101" s="16" t="s">
        <v>800</v>
      </c>
      <c r="B101" s="5" t="s">
        <v>373</v>
      </c>
      <c r="C101" s="160"/>
      <c r="D101" s="160"/>
      <c r="E101" s="160"/>
    </row>
    <row r="102" spans="1:5" ht="15">
      <c r="A102" s="16" t="s">
        <v>801</v>
      </c>
      <c r="B102" s="5" t="s">
        <v>373</v>
      </c>
      <c r="C102" s="160"/>
      <c r="D102" s="160"/>
      <c r="E102" s="160"/>
    </row>
    <row r="103" spans="1:5" ht="15">
      <c r="A103" s="16" t="s">
        <v>802</v>
      </c>
      <c r="B103" s="5" t="s">
        <v>373</v>
      </c>
      <c r="C103" s="160"/>
      <c r="D103" s="160"/>
      <c r="E103" s="160"/>
    </row>
    <row r="104" spans="1:5" ht="15">
      <c r="A104" s="16" t="s">
        <v>803</v>
      </c>
      <c r="B104" s="5" t="s">
        <v>373</v>
      </c>
      <c r="C104" s="160"/>
      <c r="D104" s="160"/>
      <c r="E104" s="160"/>
    </row>
    <row r="105" spans="1:5" ht="15">
      <c r="A105" s="8" t="s">
        <v>646</v>
      </c>
      <c r="B105" s="9" t="s">
        <v>373</v>
      </c>
      <c r="C105" s="160">
        <f>SUM(C95:C104)</f>
        <v>0</v>
      </c>
      <c r="D105" s="160">
        <f>SUM(D95:D104)</f>
        <v>0</v>
      </c>
      <c r="E105" s="160">
        <f>SUM(E95:E104)</f>
        <v>0</v>
      </c>
    </row>
    <row r="106" spans="1:5" ht="15">
      <c r="A106" s="16" t="s">
        <v>810</v>
      </c>
      <c r="B106" s="4" t="s">
        <v>457</v>
      </c>
      <c r="C106" s="160"/>
      <c r="D106" s="160"/>
      <c r="E106" s="160"/>
    </row>
    <row r="107" spans="1:5" ht="15">
      <c r="A107" s="16" t="s">
        <v>811</v>
      </c>
      <c r="B107" s="4" t="s">
        <v>457</v>
      </c>
      <c r="C107" s="160"/>
      <c r="D107" s="160"/>
      <c r="E107" s="160"/>
    </row>
    <row r="108" spans="1:5" ht="15">
      <c r="A108" s="16" t="s">
        <v>819</v>
      </c>
      <c r="B108" s="4" t="s">
        <v>457</v>
      </c>
      <c r="C108" s="160"/>
      <c r="D108" s="160"/>
      <c r="E108" s="160"/>
    </row>
    <row r="109" spans="1:5" ht="15">
      <c r="A109" s="4" t="s">
        <v>818</v>
      </c>
      <c r="B109" s="4" t="s">
        <v>457</v>
      </c>
      <c r="C109" s="160"/>
      <c r="D109" s="160"/>
      <c r="E109" s="160"/>
    </row>
    <row r="110" spans="1:5" ht="15">
      <c r="A110" s="4" t="s">
        <v>817</v>
      </c>
      <c r="B110" s="4" t="s">
        <v>457</v>
      </c>
      <c r="C110" s="160"/>
      <c r="D110" s="160"/>
      <c r="E110" s="160"/>
    </row>
    <row r="111" spans="1:5" ht="15">
      <c r="A111" s="4" t="s">
        <v>816</v>
      </c>
      <c r="B111" s="4" t="s">
        <v>457</v>
      </c>
      <c r="C111" s="160"/>
      <c r="D111" s="160"/>
      <c r="E111" s="160"/>
    </row>
    <row r="112" spans="1:5" ht="15">
      <c r="A112" s="16" t="s">
        <v>815</v>
      </c>
      <c r="B112" s="4" t="s">
        <v>457</v>
      </c>
      <c r="C112" s="160"/>
      <c r="D112" s="160"/>
      <c r="E112" s="160"/>
    </row>
    <row r="113" spans="1:5" ht="15">
      <c r="A113" s="16" t="s">
        <v>820</v>
      </c>
      <c r="B113" s="4" t="s">
        <v>457</v>
      </c>
      <c r="C113" s="160"/>
      <c r="D113" s="160"/>
      <c r="E113" s="160"/>
    </row>
    <row r="114" spans="1:5" ht="15">
      <c r="A114" s="16" t="s">
        <v>812</v>
      </c>
      <c r="B114" s="4" t="s">
        <v>457</v>
      </c>
      <c r="C114" s="160"/>
      <c r="D114" s="160"/>
      <c r="E114" s="160"/>
    </row>
    <row r="115" spans="1:5" ht="15">
      <c r="A115" s="16" t="s">
        <v>813</v>
      </c>
      <c r="B115" s="4" t="s">
        <v>457</v>
      </c>
      <c r="C115" s="160"/>
      <c r="D115" s="160"/>
      <c r="E115" s="160"/>
    </row>
    <row r="116" spans="1:5" ht="25.5">
      <c r="A116" s="8" t="s">
        <v>954</v>
      </c>
      <c r="B116" s="9" t="s">
        <v>457</v>
      </c>
      <c r="C116" s="160">
        <f>SUM(C106:C115)</f>
        <v>0</v>
      </c>
      <c r="D116" s="160">
        <f>SUM(D106:D115)</f>
        <v>0</v>
      </c>
      <c r="E116" s="160">
        <f>SUM(E106:E115)</f>
        <v>0</v>
      </c>
    </row>
    <row r="117" spans="1:5" ht="15">
      <c r="A117" s="16" t="s">
        <v>810</v>
      </c>
      <c r="B117" s="4" t="s">
        <v>458</v>
      </c>
      <c r="C117" s="160"/>
      <c r="D117" s="160"/>
      <c r="E117" s="160"/>
    </row>
    <row r="118" spans="1:5" ht="15">
      <c r="A118" s="16" t="s">
        <v>811</v>
      </c>
      <c r="B118" s="4" t="s">
        <v>458</v>
      </c>
      <c r="C118" s="160"/>
      <c r="D118" s="160"/>
      <c r="E118" s="160"/>
    </row>
    <row r="119" spans="1:5" ht="15">
      <c r="A119" s="16" t="s">
        <v>819</v>
      </c>
      <c r="B119" s="4" t="s">
        <v>458</v>
      </c>
      <c r="C119" s="160"/>
      <c r="D119" s="160"/>
      <c r="E119" s="160"/>
    </row>
    <row r="120" spans="1:5" ht="15">
      <c r="A120" s="4" t="s">
        <v>818</v>
      </c>
      <c r="B120" s="4" t="s">
        <v>458</v>
      </c>
      <c r="C120" s="160"/>
      <c r="D120" s="160"/>
      <c r="E120" s="160"/>
    </row>
    <row r="121" spans="1:5" ht="15">
      <c r="A121" s="4" t="s">
        <v>817</v>
      </c>
      <c r="B121" s="4" t="s">
        <v>458</v>
      </c>
      <c r="C121" s="160"/>
      <c r="D121" s="160"/>
      <c r="E121" s="160"/>
    </row>
    <row r="122" spans="1:5" ht="15">
      <c r="A122" s="4" t="s">
        <v>816</v>
      </c>
      <c r="B122" s="4" t="s">
        <v>458</v>
      </c>
      <c r="C122" s="160"/>
      <c r="D122" s="160"/>
      <c r="E122" s="160"/>
    </row>
    <row r="123" spans="1:5" ht="15">
      <c r="A123" s="16" t="s">
        <v>815</v>
      </c>
      <c r="B123" s="4" t="s">
        <v>458</v>
      </c>
      <c r="C123" s="160"/>
      <c r="D123" s="160"/>
      <c r="E123" s="160"/>
    </row>
    <row r="124" spans="1:5" ht="15">
      <c r="A124" s="16" t="s">
        <v>820</v>
      </c>
      <c r="B124" s="4" t="s">
        <v>458</v>
      </c>
      <c r="C124" s="160"/>
      <c r="D124" s="160"/>
      <c r="E124" s="160"/>
    </row>
    <row r="125" spans="1:5" ht="15">
      <c r="A125" s="16" t="s">
        <v>812</v>
      </c>
      <c r="B125" s="4" t="s">
        <v>458</v>
      </c>
      <c r="C125" s="160"/>
      <c r="D125" s="160"/>
      <c r="E125" s="160"/>
    </row>
    <row r="126" spans="1:5" ht="15">
      <c r="A126" s="16" t="s">
        <v>813</v>
      </c>
      <c r="B126" s="4" t="s">
        <v>458</v>
      </c>
      <c r="C126" s="160"/>
      <c r="D126" s="160"/>
      <c r="E126" s="160"/>
    </row>
    <row r="127" spans="1:5" ht="25.5">
      <c r="A127" s="8" t="s">
        <v>955</v>
      </c>
      <c r="B127" s="9" t="s">
        <v>458</v>
      </c>
      <c r="C127" s="160">
        <f>SUM(C117:C126)</f>
        <v>0</v>
      </c>
      <c r="D127" s="160">
        <f>SUM(D117:D126)</f>
        <v>0</v>
      </c>
      <c r="E127" s="160">
        <f>SUM(E117:E126)</f>
        <v>0</v>
      </c>
    </row>
    <row r="128" spans="1:5" ht="15">
      <c r="A128" s="16" t="s">
        <v>810</v>
      </c>
      <c r="B128" s="4" t="s">
        <v>459</v>
      </c>
      <c r="C128" s="160"/>
      <c r="D128" s="160"/>
      <c r="E128" s="160"/>
    </row>
    <row r="129" spans="1:5" ht="15">
      <c r="A129" s="16" t="s">
        <v>811</v>
      </c>
      <c r="B129" s="4" t="s">
        <v>459</v>
      </c>
      <c r="C129" s="160"/>
      <c r="D129" s="160"/>
      <c r="E129" s="160"/>
    </row>
    <row r="130" spans="1:5" ht="15">
      <c r="A130" s="16" t="s">
        <v>819</v>
      </c>
      <c r="B130" s="4" t="s">
        <v>459</v>
      </c>
      <c r="C130" s="160"/>
      <c r="D130" s="160"/>
      <c r="E130" s="160"/>
    </row>
    <row r="131" spans="1:5" ht="15">
      <c r="A131" s="4" t="s">
        <v>818</v>
      </c>
      <c r="B131" s="4" t="s">
        <v>459</v>
      </c>
      <c r="C131" s="160"/>
      <c r="D131" s="160"/>
      <c r="E131" s="160"/>
    </row>
    <row r="132" spans="1:5" ht="15">
      <c r="A132" s="4" t="s">
        <v>817</v>
      </c>
      <c r="B132" s="4" t="s">
        <v>459</v>
      </c>
      <c r="C132" s="160"/>
      <c r="D132" s="160"/>
      <c r="E132" s="160"/>
    </row>
    <row r="133" spans="1:5" ht="15">
      <c r="A133" s="4" t="s">
        <v>816</v>
      </c>
      <c r="B133" s="4" t="s">
        <v>459</v>
      </c>
      <c r="C133" s="160"/>
      <c r="D133" s="160"/>
      <c r="E133" s="160"/>
    </row>
    <row r="134" spans="1:5" ht="15">
      <c r="A134" s="16" t="s">
        <v>815</v>
      </c>
      <c r="B134" s="4" t="s">
        <v>459</v>
      </c>
      <c r="C134" s="160"/>
      <c r="D134" s="160"/>
      <c r="E134" s="160"/>
    </row>
    <row r="135" spans="1:5" ht="15">
      <c r="A135" s="16" t="s">
        <v>814</v>
      </c>
      <c r="B135" s="4" t="s">
        <v>459</v>
      </c>
      <c r="C135" s="160"/>
      <c r="D135" s="160"/>
      <c r="E135" s="160"/>
    </row>
    <row r="136" spans="1:5" ht="15">
      <c r="A136" s="16" t="s">
        <v>812</v>
      </c>
      <c r="B136" s="4" t="s">
        <v>459</v>
      </c>
      <c r="C136" s="160"/>
      <c r="D136" s="160"/>
      <c r="E136" s="160"/>
    </row>
    <row r="137" spans="1:5" ht="15">
      <c r="A137" s="16" t="s">
        <v>813</v>
      </c>
      <c r="B137" s="4" t="s">
        <v>459</v>
      </c>
      <c r="C137" s="160"/>
      <c r="D137" s="160"/>
      <c r="E137" s="160"/>
    </row>
    <row r="138" spans="1:5" ht="25.5">
      <c r="A138" s="19" t="s">
        <v>956</v>
      </c>
      <c r="B138" s="9" t="s">
        <v>459</v>
      </c>
      <c r="C138" s="160">
        <f>SUM(C128:C137)</f>
        <v>0</v>
      </c>
      <c r="D138" s="160">
        <f>SUM(D128:D137)</f>
        <v>0</v>
      </c>
      <c r="E138" s="160">
        <f>SUM(E128:E137)</f>
        <v>0</v>
      </c>
    </row>
    <row r="139" spans="1:5" ht="15">
      <c r="A139" s="16" t="s">
        <v>810</v>
      </c>
      <c r="B139" s="4" t="s">
        <v>941</v>
      </c>
      <c r="C139" s="160"/>
      <c r="D139" s="160"/>
      <c r="E139" s="160"/>
    </row>
    <row r="140" spans="1:5" ht="15">
      <c r="A140" s="16" t="s">
        <v>811</v>
      </c>
      <c r="B140" s="4" t="s">
        <v>941</v>
      </c>
      <c r="C140" s="160"/>
      <c r="D140" s="160"/>
      <c r="E140" s="160"/>
    </row>
    <row r="141" spans="1:5" ht="15">
      <c r="A141" s="16" t="s">
        <v>819</v>
      </c>
      <c r="B141" s="4" t="s">
        <v>941</v>
      </c>
      <c r="C141" s="160"/>
      <c r="D141" s="160"/>
      <c r="E141" s="160"/>
    </row>
    <row r="142" spans="1:5" ht="15">
      <c r="A142" s="4" t="s">
        <v>818</v>
      </c>
      <c r="B142" s="4" t="s">
        <v>941</v>
      </c>
      <c r="C142" s="160"/>
      <c r="D142" s="160"/>
      <c r="E142" s="160"/>
    </row>
    <row r="143" spans="1:5" ht="15">
      <c r="A143" s="4" t="s">
        <v>817</v>
      </c>
      <c r="B143" s="4" t="s">
        <v>941</v>
      </c>
      <c r="C143" s="160"/>
      <c r="D143" s="160"/>
      <c r="E143" s="160"/>
    </row>
    <row r="144" spans="1:5" ht="15">
      <c r="A144" s="4" t="s">
        <v>816</v>
      </c>
      <c r="B144" s="4" t="s">
        <v>941</v>
      </c>
      <c r="C144" s="160"/>
      <c r="D144" s="160"/>
      <c r="E144" s="160"/>
    </row>
    <row r="145" spans="1:5" ht="15">
      <c r="A145" s="16" t="s">
        <v>815</v>
      </c>
      <c r="B145" s="4" t="s">
        <v>941</v>
      </c>
      <c r="C145" s="160"/>
      <c r="D145" s="160"/>
      <c r="E145" s="160"/>
    </row>
    <row r="146" spans="1:5" ht="15">
      <c r="A146" s="16" t="s">
        <v>814</v>
      </c>
      <c r="B146" s="4" t="s">
        <v>941</v>
      </c>
      <c r="C146" s="160"/>
      <c r="D146" s="160"/>
      <c r="E146" s="160"/>
    </row>
    <row r="147" spans="1:5" ht="15">
      <c r="A147" s="16" t="s">
        <v>812</v>
      </c>
      <c r="B147" s="4" t="s">
        <v>941</v>
      </c>
      <c r="C147" s="160"/>
      <c r="D147" s="160"/>
      <c r="E147" s="160"/>
    </row>
    <row r="148" spans="1:5" ht="15">
      <c r="A148" s="16" t="s">
        <v>813</v>
      </c>
      <c r="B148" s="4" t="s">
        <v>941</v>
      </c>
      <c r="C148" s="160"/>
      <c r="D148" s="160"/>
      <c r="E148" s="160"/>
    </row>
    <row r="149" spans="1:5" ht="25.5">
      <c r="A149" s="19" t="s">
        <v>957</v>
      </c>
      <c r="B149" s="9" t="s">
        <v>941</v>
      </c>
      <c r="C149" s="160">
        <f>SUM(C139:C148)</f>
        <v>0</v>
      </c>
      <c r="D149" s="160">
        <f>SUM(D139:D148)</f>
        <v>0</v>
      </c>
      <c r="E149" s="160">
        <f>SUM(E139:E148)</f>
        <v>0</v>
      </c>
    </row>
    <row r="150" spans="1:5" ht="15">
      <c r="A150" s="16" t="s">
        <v>810</v>
      </c>
      <c r="B150" s="4" t="s">
        <v>942</v>
      </c>
      <c r="C150" s="160"/>
      <c r="D150" s="160"/>
      <c r="E150" s="160"/>
    </row>
    <row r="151" spans="1:5" ht="15">
      <c r="A151" s="16" t="s">
        <v>811</v>
      </c>
      <c r="B151" s="4" t="s">
        <v>942</v>
      </c>
      <c r="C151" s="160"/>
      <c r="D151" s="160"/>
      <c r="E151" s="160"/>
    </row>
    <row r="152" spans="1:5" ht="15">
      <c r="A152" s="16" t="s">
        <v>819</v>
      </c>
      <c r="B152" s="4" t="s">
        <v>942</v>
      </c>
      <c r="C152" s="160"/>
      <c r="D152" s="160"/>
      <c r="E152" s="160"/>
    </row>
    <row r="153" spans="1:5" ht="15">
      <c r="A153" s="4" t="s">
        <v>818</v>
      </c>
      <c r="B153" s="4" t="s">
        <v>942</v>
      </c>
      <c r="C153" s="160"/>
      <c r="D153" s="160"/>
      <c r="E153" s="160"/>
    </row>
    <row r="154" spans="1:5" ht="15">
      <c r="A154" s="4" t="s">
        <v>817</v>
      </c>
      <c r="B154" s="4" t="s">
        <v>942</v>
      </c>
      <c r="C154" s="160"/>
      <c r="D154" s="160"/>
      <c r="E154" s="160"/>
    </row>
    <row r="155" spans="1:5" ht="15">
      <c r="A155" s="4" t="s">
        <v>816</v>
      </c>
      <c r="B155" s="4" t="s">
        <v>942</v>
      </c>
      <c r="C155" s="160"/>
      <c r="D155" s="160"/>
      <c r="E155" s="160"/>
    </row>
    <row r="156" spans="1:5" ht="15">
      <c r="A156" s="16" t="s">
        <v>815</v>
      </c>
      <c r="B156" s="4" t="s">
        <v>942</v>
      </c>
      <c r="C156" s="160"/>
      <c r="D156" s="160"/>
      <c r="E156" s="160"/>
    </row>
    <row r="157" spans="1:5" ht="15">
      <c r="A157" s="16" t="s">
        <v>814</v>
      </c>
      <c r="B157" s="4" t="s">
        <v>942</v>
      </c>
      <c r="C157" s="160"/>
      <c r="D157" s="160"/>
      <c r="E157" s="160"/>
    </row>
    <row r="158" spans="1:5" ht="15">
      <c r="A158" s="16" t="s">
        <v>812</v>
      </c>
      <c r="B158" s="4" t="s">
        <v>942</v>
      </c>
      <c r="C158" s="160"/>
      <c r="D158" s="160"/>
      <c r="E158" s="160"/>
    </row>
    <row r="159" spans="1:5" ht="15">
      <c r="A159" s="16" t="s">
        <v>813</v>
      </c>
      <c r="B159" s="4" t="s">
        <v>942</v>
      </c>
      <c r="C159" s="160"/>
      <c r="D159" s="160"/>
      <c r="E159" s="160"/>
    </row>
    <row r="160" spans="1:5" ht="15">
      <c r="A160" s="19" t="s">
        <v>958</v>
      </c>
      <c r="B160" s="9" t="s">
        <v>942</v>
      </c>
      <c r="C160" s="160">
        <f>SUM(C150:C159)</f>
        <v>0</v>
      </c>
      <c r="D160" s="160">
        <f>SUM(D150:D159)</f>
        <v>0</v>
      </c>
      <c r="E160" s="160">
        <f>SUM(E150:E159)</f>
        <v>0</v>
      </c>
    </row>
    <row r="161" spans="1:5" ht="15">
      <c r="A161" s="16" t="s">
        <v>810</v>
      </c>
      <c r="B161" s="4" t="s">
        <v>462</v>
      </c>
      <c r="C161" s="160"/>
      <c r="D161" s="160"/>
      <c r="E161" s="160"/>
    </row>
    <row r="162" spans="1:5" ht="15">
      <c r="A162" s="16" t="s">
        <v>811</v>
      </c>
      <c r="B162" s="4" t="s">
        <v>462</v>
      </c>
      <c r="C162" s="160"/>
      <c r="D162" s="160"/>
      <c r="E162" s="160"/>
    </row>
    <row r="163" spans="1:5" ht="15">
      <c r="A163" s="16" t="s">
        <v>819</v>
      </c>
      <c r="B163" s="4" t="s">
        <v>462</v>
      </c>
      <c r="C163" s="160"/>
      <c r="D163" s="160"/>
      <c r="E163" s="160"/>
    </row>
    <row r="164" spans="1:5" ht="15">
      <c r="A164" s="4" t="s">
        <v>818</v>
      </c>
      <c r="B164" s="4" t="s">
        <v>462</v>
      </c>
      <c r="C164" s="160"/>
      <c r="D164" s="160"/>
      <c r="E164" s="160"/>
    </row>
    <row r="165" spans="1:5" ht="15">
      <c r="A165" s="4" t="s">
        <v>817</v>
      </c>
      <c r="B165" s="4" t="s">
        <v>462</v>
      </c>
      <c r="C165" s="160"/>
      <c r="D165" s="160"/>
      <c r="E165" s="160"/>
    </row>
    <row r="166" spans="1:5" ht="15">
      <c r="A166" s="4" t="s">
        <v>816</v>
      </c>
      <c r="B166" s="4" t="s">
        <v>462</v>
      </c>
      <c r="C166" s="160"/>
      <c r="D166" s="160"/>
      <c r="E166" s="160"/>
    </row>
    <row r="167" spans="1:5" ht="15">
      <c r="A167" s="16" t="s">
        <v>815</v>
      </c>
      <c r="B167" s="4" t="s">
        <v>462</v>
      </c>
      <c r="C167" s="160"/>
      <c r="D167" s="160"/>
      <c r="E167" s="160"/>
    </row>
    <row r="168" spans="1:5" ht="15">
      <c r="A168" s="16" t="s">
        <v>820</v>
      </c>
      <c r="B168" s="4" t="s">
        <v>462</v>
      </c>
      <c r="C168" s="160"/>
      <c r="D168" s="160"/>
      <c r="E168" s="160"/>
    </row>
    <row r="169" spans="1:5" ht="15">
      <c r="A169" s="16" t="s">
        <v>812</v>
      </c>
      <c r="B169" s="4" t="s">
        <v>462</v>
      </c>
      <c r="C169" s="160"/>
      <c r="D169" s="160"/>
      <c r="E169" s="160"/>
    </row>
    <row r="170" spans="1:5" ht="15">
      <c r="A170" s="16" t="s">
        <v>813</v>
      </c>
      <c r="B170" s="4" t="s">
        <v>462</v>
      </c>
      <c r="C170" s="160"/>
      <c r="D170" s="160"/>
      <c r="E170" s="160"/>
    </row>
    <row r="171" spans="1:5" ht="25.5">
      <c r="A171" s="8" t="s">
        <v>959</v>
      </c>
      <c r="B171" s="9" t="s">
        <v>462</v>
      </c>
      <c r="C171" s="160">
        <f>SUM(C161:C170)</f>
        <v>0</v>
      </c>
      <c r="D171" s="160">
        <f>SUM(D161:D170)</f>
        <v>0</v>
      </c>
      <c r="E171" s="160">
        <f>SUM(E161:E170)</f>
        <v>0</v>
      </c>
    </row>
    <row r="172" spans="1:5" ht="15">
      <c r="A172" s="16" t="s">
        <v>810</v>
      </c>
      <c r="B172" s="4" t="s">
        <v>463</v>
      </c>
      <c r="C172" s="160"/>
      <c r="D172" s="160"/>
      <c r="E172" s="160"/>
    </row>
    <row r="173" spans="1:5" ht="15">
      <c r="A173" s="16" t="s">
        <v>811</v>
      </c>
      <c r="B173" s="4" t="s">
        <v>463</v>
      </c>
      <c r="C173" s="160">
        <v>1038000</v>
      </c>
      <c r="D173" s="160">
        <v>1038000</v>
      </c>
      <c r="E173" s="160">
        <v>1038000</v>
      </c>
    </row>
    <row r="174" spans="1:5" ht="15">
      <c r="A174" s="16" t="s">
        <v>819</v>
      </c>
      <c r="B174" s="4" t="s">
        <v>463</v>
      </c>
      <c r="C174" s="160"/>
      <c r="D174" s="160"/>
      <c r="E174" s="160"/>
    </row>
    <row r="175" spans="1:5" ht="15">
      <c r="A175" s="4" t="s">
        <v>818</v>
      </c>
      <c r="B175" s="4" t="s">
        <v>463</v>
      </c>
      <c r="C175" s="160"/>
      <c r="D175" s="160"/>
      <c r="E175" s="160"/>
    </row>
    <row r="176" spans="1:5" ht="15">
      <c r="A176" s="4" t="s">
        <v>817</v>
      </c>
      <c r="B176" s="4" t="s">
        <v>463</v>
      </c>
      <c r="C176" s="160"/>
      <c r="D176" s="160"/>
      <c r="E176" s="160"/>
    </row>
    <row r="177" spans="1:5" ht="15">
      <c r="A177" s="4" t="s">
        <v>816</v>
      </c>
      <c r="B177" s="4" t="s">
        <v>463</v>
      </c>
      <c r="C177" s="160"/>
      <c r="D177" s="160"/>
      <c r="E177" s="160"/>
    </row>
    <row r="178" spans="1:5" ht="15">
      <c r="A178" s="16" t="s">
        <v>815</v>
      </c>
      <c r="B178" s="4" t="s">
        <v>463</v>
      </c>
      <c r="C178" s="160"/>
      <c r="D178" s="160"/>
      <c r="E178" s="160"/>
    </row>
    <row r="179" spans="1:5" ht="15">
      <c r="A179" s="16" t="s">
        <v>820</v>
      </c>
      <c r="B179" s="4" t="s">
        <v>463</v>
      </c>
      <c r="C179" s="160"/>
      <c r="D179" s="160"/>
      <c r="E179" s="160"/>
    </row>
    <row r="180" spans="1:5" ht="15">
      <c r="A180" s="16" t="s">
        <v>812</v>
      </c>
      <c r="B180" s="4" t="s">
        <v>463</v>
      </c>
      <c r="C180" s="160"/>
      <c r="D180" s="160"/>
      <c r="E180" s="160"/>
    </row>
    <row r="181" spans="1:5" ht="15">
      <c r="A181" s="16" t="s">
        <v>813</v>
      </c>
      <c r="B181" s="4" t="s">
        <v>463</v>
      </c>
      <c r="C181" s="160"/>
      <c r="D181" s="160"/>
      <c r="E181" s="160"/>
    </row>
    <row r="182" spans="1:5" ht="25.5">
      <c r="A182" s="8" t="s">
        <v>736</v>
      </c>
      <c r="B182" s="9" t="s">
        <v>463</v>
      </c>
      <c r="C182" s="160">
        <f>SUM(C172:C181)</f>
        <v>1038000</v>
      </c>
      <c r="D182" s="160">
        <f>SUM(D172:D181)</f>
        <v>1038000</v>
      </c>
      <c r="E182" s="160">
        <f>SUM(E172:E181)</f>
        <v>1038000</v>
      </c>
    </row>
    <row r="183" spans="1:5" ht="15">
      <c r="A183" s="16" t="s">
        <v>810</v>
      </c>
      <c r="B183" s="4" t="s">
        <v>464</v>
      </c>
      <c r="C183" s="160"/>
      <c r="D183" s="160"/>
      <c r="E183" s="160"/>
    </row>
    <row r="184" spans="1:5" ht="15">
      <c r="A184" s="16" t="s">
        <v>811</v>
      </c>
      <c r="B184" s="4" t="s">
        <v>464</v>
      </c>
      <c r="C184" s="160"/>
      <c r="D184" s="160"/>
      <c r="E184" s="160"/>
    </row>
    <row r="185" spans="1:5" ht="15">
      <c r="A185" s="16" t="s">
        <v>819</v>
      </c>
      <c r="B185" s="4" t="s">
        <v>464</v>
      </c>
      <c r="C185" s="160"/>
      <c r="D185" s="160"/>
      <c r="E185" s="160"/>
    </row>
    <row r="186" spans="1:5" ht="15">
      <c r="A186" s="4" t="s">
        <v>818</v>
      </c>
      <c r="B186" s="4" t="s">
        <v>464</v>
      </c>
      <c r="C186" s="160"/>
      <c r="D186" s="160"/>
      <c r="E186" s="160"/>
    </row>
    <row r="187" spans="1:5" ht="15">
      <c r="A187" s="4" t="s">
        <v>817</v>
      </c>
      <c r="B187" s="4" t="s">
        <v>464</v>
      </c>
      <c r="C187" s="160"/>
      <c r="D187" s="160"/>
      <c r="E187" s="160"/>
    </row>
    <row r="188" spans="1:5" ht="15">
      <c r="A188" s="4" t="s">
        <v>816</v>
      </c>
      <c r="B188" s="4" t="s">
        <v>464</v>
      </c>
      <c r="C188" s="160"/>
      <c r="D188" s="160"/>
      <c r="E188" s="160"/>
    </row>
    <row r="189" spans="1:5" ht="15">
      <c r="A189" s="16" t="s">
        <v>815</v>
      </c>
      <c r="B189" s="4" t="s">
        <v>464</v>
      </c>
      <c r="C189" s="160"/>
      <c r="D189" s="160"/>
      <c r="E189" s="160"/>
    </row>
    <row r="190" spans="1:5" ht="15">
      <c r="A190" s="16" t="s">
        <v>814</v>
      </c>
      <c r="B190" s="4" t="s">
        <v>464</v>
      </c>
      <c r="C190" s="160"/>
      <c r="D190" s="160"/>
      <c r="E190" s="160"/>
    </row>
    <row r="191" spans="1:5" ht="15">
      <c r="A191" s="16" t="s">
        <v>812</v>
      </c>
      <c r="B191" s="4" t="s">
        <v>464</v>
      </c>
      <c r="C191" s="160"/>
      <c r="D191" s="160"/>
      <c r="E191" s="160"/>
    </row>
    <row r="192" spans="1:5" ht="15">
      <c r="A192" s="16" t="s">
        <v>813</v>
      </c>
      <c r="B192" s="4" t="s">
        <v>464</v>
      </c>
      <c r="C192" s="160"/>
      <c r="D192" s="160"/>
      <c r="E192" s="160"/>
    </row>
    <row r="193" spans="1:5" ht="25.5">
      <c r="A193" s="8" t="s">
        <v>960</v>
      </c>
      <c r="B193" s="9" t="s">
        <v>464</v>
      </c>
      <c r="C193" s="160">
        <f>SUM(C183:C192)</f>
        <v>0</v>
      </c>
      <c r="D193" s="160">
        <f>SUM(D183:D192)</f>
        <v>0</v>
      </c>
      <c r="E193" s="160">
        <f>SUM(E183:E192)</f>
        <v>0</v>
      </c>
    </row>
    <row r="194" spans="1:5" ht="15">
      <c r="A194" s="16" t="s">
        <v>810</v>
      </c>
      <c r="B194" s="4" t="s">
        <v>888</v>
      </c>
      <c r="C194" s="160"/>
      <c r="D194" s="160"/>
      <c r="E194" s="160"/>
    </row>
    <row r="195" spans="1:5" ht="15">
      <c r="A195" s="16" t="s">
        <v>811</v>
      </c>
      <c r="B195" s="4" t="s">
        <v>888</v>
      </c>
      <c r="C195" s="160"/>
      <c r="D195" s="160"/>
      <c r="E195" s="160"/>
    </row>
    <row r="196" spans="1:5" ht="15">
      <c r="A196" s="16" t="s">
        <v>819</v>
      </c>
      <c r="B196" s="4" t="s">
        <v>888</v>
      </c>
      <c r="C196" s="160"/>
      <c r="D196" s="160"/>
      <c r="E196" s="160"/>
    </row>
    <row r="197" spans="1:5" ht="15">
      <c r="A197" s="4" t="s">
        <v>818</v>
      </c>
      <c r="B197" s="4" t="s">
        <v>888</v>
      </c>
      <c r="C197" s="160"/>
      <c r="D197" s="160"/>
      <c r="E197" s="160"/>
    </row>
    <row r="198" spans="1:5" ht="15">
      <c r="A198" s="4" t="s">
        <v>817</v>
      </c>
      <c r="B198" s="4" t="s">
        <v>888</v>
      </c>
      <c r="C198" s="160"/>
      <c r="D198" s="160"/>
      <c r="E198" s="160"/>
    </row>
    <row r="199" spans="1:5" ht="15">
      <c r="A199" s="4" t="s">
        <v>816</v>
      </c>
      <c r="B199" s="4" t="s">
        <v>888</v>
      </c>
      <c r="C199" s="160"/>
      <c r="D199" s="160"/>
      <c r="E199" s="160"/>
    </row>
    <row r="200" spans="1:5" ht="15">
      <c r="A200" s="16" t="s">
        <v>815</v>
      </c>
      <c r="B200" s="4" t="s">
        <v>888</v>
      </c>
      <c r="C200" s="160"/>
      <c r="D200" s="160"/>
      <c r="E200" s="160"/>
    </row>
    <row r="201" spans="1:5" ht="15">
      <c r="A201" s="16" t="s">
        <v>814</v>
      </c>
      <c r="B201" s="4" t="s">
        <v>888</v>
      </c>
      <c r="C201" s="160"/>
      <c r="D201" s="160"/>
      <c r="E201" s="160"/>
    </row>
    <row r="202" spans="1:5" ht="15">
      <c r="A202" s="16" t="s">
        <v>812</v>
      </c>
      <c r="B202" s="4" t="s">
        <v>888</v>
      </c>
      <c r="C202" s="160"/>
      <c r="D202" s="160"/>
      <c r="E202" s="160"/>
    </row>
    <row r="203" spans="1:5" ht="15">
      <c r="A203" s="16" t="s">
        <v>813</v>
      </c>
      <c r="B203" s="4" t="s">
        <v>888</v>
      </c>
      <c r="C203" s="160"/>
      <c r="D203" s="160"/>
      <c r="E203" s="160"/>
    </row>
    <row r="204" spans="1:5" ht="25.5">
      <c r="A204" s="8" t="s">
        <v>736</v>
      </c>
      <c r="B204" s="9" t="s">
        <v>888</v>
      </c>
      <c r="C204" s="160">
        <f>SUM(C194:C203)</f>
        <v>0</v>
      </c>
      <c r="D204" s="160">
        <f>SUM(D194:D203)</f>
        <v>0</v>
      </c>
      <c r="E204" s="160">
        <f>SUM(E194:E203)</f>
        <v>0</v>
      </c>
    </row>
    <row r="205" spans="1:5" ht="15">
      <c r="A205" s="16" t="s">
        <v>810</v>
      </c>
      <c r="B205" s="4" t="s">
        <v>890</v>
      </c>
      <c r="C205" s="160"/>
      <c r="D205" s="160"/>
      <c r="E205" s="160"/>
    </row>
    <row r="206" spans="1:5" ht="15">
      <c r="A206" s="16" t="s">
        <v>811</v>
      </c>
      <c r="B206" s="4" t="s">
        <v>890</v>
      </c>
      <c r="C206" s="160"/>
      <c r="D206" s="160"/>
      <c r="E206" s="160"/>
    </row>
    <row r="207" spans="1:5" ht="15">
      <c r="A207" s="16" t="s">
        <v>819</v>
      </c>
      <c r="B207" s="4" t="s">
        <v>890</v>
      </c>
      <c r="C207" s="160"/>
      <c r="D207" s="160"/>
      <c r="E207" s="160"/>
    </row>
    <row r="208" spans="1:5" ht="15">
      <c r="A208" s="4" t="s">
        <v>818</v>
      </c>
      <c r="B208" s="4" t="s">
        <v>890</v>
      </c>
      <c r="C208" s="160"/>
      <c r="D208" s="160"/>
      <c r="E208" s="160"/>
    </row>
    <row r="209" spans="1:5" ht="15">
      <c r="A209" s="4" t="s">
        <v>817</v>
      </c>
      <c r="B209" s="4" t="s">
        <v>890</v>
      </c>
      <c r="C209" s="160"/>
      <c r="D209" s="160"/>
      <c r="E209" s="160"/>
    </row>
    <row r="210" spans="1:5" ht="15">
      <c r="A210" s="4" t="s">
        <v>816</v>
      </c>
      <c r="B210" s="4" t="s">
        <v>890</v>
      </c>
      <c r="C210" s="160"/>
      <c r="D210" s="160"/>
      <c r="E210" s="160"/>
    </row>
    <row r="211" spans="1:5" ht="15">
      <c r="A211" s="16" t="s">
        <v>815</v>
      </c>
      <c r="B211" s="4" t="s">
        <v>890</v>
      </c>
      <c r="C211" s="160"/>
      <c r="D211" s="160"/>
      <c r="E211" s="160"/>
    </row>
    <row r="212" spans="1:5" ht="15">
      <c r="A212" s="16" t="s">
        <v>814</v>
      </c>
      <c r="B212" s="4" t="s">
        <v>890</v>
      </c>
      <c r="C212" s="160"/>
      <c r="D212" s="160"/>
      <c r="E212" s="160"/>
    </row>
    <row r="213" spans="1:5" ht="15">
      <c r="A213" s="16" t="s">
        <v>812</v>
      </c>
      <c r="B213" s="4" t="s">
        <v>890</v>
      </c>
      <c r="C213" s="160"/>
      <c r="D213" s="160"/>
      <c r="E213" s="160"/>
    </row>
    <row r="214" spans="1:5" ht="15">
      <c r="A214" s="16" t="s">
        <v>813</v>
      </c>
      <c r="B214" s="4" t="s">
        <v>890</v>
      </c>
      <c r="C214" s="160"/>
      <c r="D214" s="160"/>
      <c r="E214" s="160"/>
    </row>
    <row r="215" spans="1:5" ht="15">
      <c r="A215" s="8" t="s">
        <v>669</v>
      </c>
      <c r="B215" s="9" t="s">
        <v>890</v>
      </c>
      <c r="C215" s="160">
        <f>SUM(C205:C214)</f>
        <v>0</v>
      </c>
      <c r="D215" s="160">
        <f>SUM(D205:D214)</f>
        <v>0</v>
      </c>
      <c r="E215" s="160">
        <f>SUM(E205:E214)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7" r:id="rId1"/>
  <headerFooter>
    <oddHeader>&amp;C&amp;"Bookman Old Style,Normál"&amp;9 6. melléklet az 7/2017. (V.31.) önkormányzati rendelethez</oddHeader>
    <oddFooter>&amp;C - 8 -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view="pageLayout" workbookViewId="0" topLeftCell="A1">
      <selection activeCell="C5" sqref="C5"/>
    </sheetView>
  </sheetViews>
  <sheetFormatPr defaultColWidth="9.140625" defaultRowHeight="15"/>
  <cols>
    <col min="1" max="1" width="65.00390625" style="0" customWidth="1"/>
    <col min="3" max="5" width="16.8515625" style="157" customWidth="1"/>
  </cols>
  <sheetData>
    <row r="1" spans="1:5" ht="24" customHeight="1">
      <c r="A1" s="389" t="s">
        <v>965</v>
      </c>
      <c r="B1" s="390"/>
      <c r="C1" s="390"/>
      <c r="D1" s="391"/>
      <c r="E1" s="391"/>
    </row>
    <row r="2" spans="1:5" ht="26.25" customHeight="1">
      <c r="A2" s="392" t="s">
        <v>862</v>
      </c>
      <c r="B2" s="390"/>
      <c r="C2" s="390"/>
      <c r="D2" s="391"/>
      <c r="E2" s="391"/>
    </row>
    <row r="4" spans="1:5" ht="25.5">
      <c r="A4" s="52" t="s">
        <v>833</v>
      </c>
      <c r="B4" s="2" t="s">
        <v>156</v>
      </c>
      <c r="C4" s="211" t="s">
        <v>61</v>
      </c>
      <c r="D4" s="325" t="s">
        <v>963</v>
      </c>
      <c r="E4" s="325" t="s">
        <v>964</v>
      </c>
    </row>
    <row r="5" spans="1:5" ht="15">
      <c r="A5" s="4" t="s">
        <v>704</v>
      </c>
      <c r="B5" s="4" t="s">
        <v>383</v>
      </c>
      <c r="C5" s="160"/>
      <c r="D5" s="160"/>
      <c r="E5" s="160"/>
    </row>
    <row r="6" spans="1:5" ht="15">
      <c r="A6" s="4" t="s">
        <v>705</v>
      </c>
      <c r="B6" s="4" t="s">
        <v>383</v>
      </c>
      <c r="C6" s="160"/>
      <c r="D6" s="160"/>
      <c r="E6" s="160"/>
    </row>
    <row r="7" spans="1:5" ht="15">
      <c r="A7" s="4" t="s">
        <v>706</v>
      </c>
      <c r="B7" s="4" t="s">
        <v>383</v>
      </c>
      <c r="C7" s="160">
        <v>1448000</v>
      </c>
      <c r="D7" s="160">
        <v>1486700</v>
      </c>
      <c r="E7" s="160">
        <v>1447325</v>
      </c>
    </row>
    <row r="8" spans="1:5" ht="15">
      <c r="A8" s="4" t="s">
        <v>707</v>
      </c>
      <c r="B8" s="4" t="s">
        <v>383</v>
      </c>
      <c r="C8" s="160"/>
      <c r="D8" s="160"/>
      <c r="E8" s="160"/>
    </row>
    <row r="9" spans="1:5" ht="15">
      <c r="A9" s="8" t="s">
        <v>651</v>
      </c>
      <c r="B9" s="9" t="s">
        <v>383</v>
      </c>
      <c r="C9" s="160">
        <f>SUM(C5:C8)</f>
        <v>1448000</v>
      </c>
      <c r="D9" s="160">
        <f>SUM(D5:D8)</f>
        <v>1486700</v>
      </c>
      <c r="E9" s="160">
        <f>SUM(E5:E8)</f>
        <v>1447325</v>
      </c>
    </row>
    <row r="10" spans="1:5" ht="15">
      <c r="A10" s="4" t="s">
        <v>652</v>
      </c>
      <c r="B10" s="5" t="s">
        <v>384</v>
      </c>
      <c r="C10" s="160">
        <v>3500000</v>
      </c>
      <c r="D10" s="160">
        <v>3667300</v>
      </c>
      <c r="E10" s="160">
        <v>3617350</v>
      </c>
    </row>
    <row r="11" spans="1:5" ht="27">
      <c r="A11" s="194" t="s">
        <v>385</v>
      </c>
      <c r="B11" s="194" t="s">
        <v>384</v>
      </c>
      <c r="C11" s="213">
        <v>3500000</v>
      </c>
      <c r="D11" s="213">
        <v>3667300</v>
      </c>
      <c r="E11" s="213">
        <v>3617350</v>
      </c>
    </row>
    <row r="12" spans="1:5" ht="27">
      <c r="A12" s="194" t="s">
        <v>386</v>
      </c>
      <c r="B12" s="194" t="s">
        <v>384</v>
      </c>
      <c r="C12" s="213">
        <v>0</v>
      </c>
      <c r="D12" s="213">
        <v>0</v>
      </c>
      <c r="E12" s="213">
        <v>0</v>
      </c>
    </row>
    <row r="13" spans="1:5" ht="15">
      <c r="A13" s="4" t="s">
        <v>654</v>
      </c>
      <c r="B13" s="5" t="s">
        <v>390</v>
      </c>
      <c r="C13" s="160">
        <v>1904000</v>
      </c>
      <c r="D13" s="160">
        <v>2113583</v>
      </c>
      <c r="E13" s="160">
        <v>1995577</v>
      </c>
    </row>
    <row r="14" spans="1:5" ht="27">
      <c r="A14" s="194" t="s">
        <v>391</v>
      </c>
      <c r="B14" s="194" t="s">
        <v>390</v>
      </c>
      <c r="C14" s="213">
        <v>2856000</v>
      </c>
      <c r="D14" s="213">
        <v>3170374</v>
      </c>
      <c r="E14" s="213">
        <v>2993366</v>
      </c>
    </row>
    <row r="15" spans="1:5" ht="27">
      <c r="A15" s="194" t="s">
        <v>392</v>
      </c>
      <c r="B15" s="194" t="s">
        <v>390</v>
      </c>
      <c r="C15" s="213">
        <v>1904000</v>
      </c>
      <c r="D15" s="213">
        <v>2113583</v>
      </c>
      <c r="E15" s="213">
        <v>1995577</v>
      </c>
    </row>
    <row r="16" spans="1:5" ht="15">
      <c r="A16" s="194" t="s">
        <v>393</v>
      </c>
      <c r="B16" s="194" t="s">
        <v>390</v>
      </c>
      <c r="C16" s="213"/>
      <c r="D16" s="213"/>
      <c r="E16" s="213"/>
    </row>
    <row r="17" spans="1:5" ht="15">
      <c r="A17" s="194" t="s">
        <v>394</v>
      </c>
      <c r="B17" s="194" t="s">
        <v>390</v>
      </c>
      <c r="C17" s="213"/>
      <c r="D17" s="213"/>
      <c r="E17" s="213"/>
    </row>
    <row r="18" spans="1:5" ht="15">
      <c r="A18" s="4" t="s">
        <v>712</v>
      </c>
      <c r="B18" s="5" t="s">
        <v>395</v>
      </c>
      <c r="C18" s="160"/>
      <c r="D18" s="160"/>
      <c r="E18" s="160"/>
    </row>
    <row r="19" spans="1:5" ht="15">
      <c r="A19" s="194" t="s">
        <v>403</v>
      </c>
      <c r="B19" s="194" t="s">
        <v>395</v>
      </c>
      <c r="C19" s="213"/>
      <c r="D19" s="213"/>
      <c r="E19" s="213"/>
    </row>
    <row r="20" spans="1:5" ht="15">
      <c r="A20" s="194" t="s">
        <v>404</v>
      </c>
      <c r="B20" s="194" t="s">
        <v>395</v>
      </c>
      <c r="C20" s="213"/>
      <c r="D20" s="213"/>
      <c r="E20" s="213"/>
    </row>
    <row r="21" spans="1:5" ht="15">
      <c r="A21" s="8" t="s">
        <v>684</v>
      </c>
      <c r="B21" s="9" t="s">
        <v>411</v>
      </c>
      <c r="C21" s="160">
        <f>C18+C13+C10</f>
        <v>5404000</v>
      </c>
      <c r="D21" s="160">
        <f>D18+D13+D10</f>
        <v>5780883</v>
      </c>
      <c r="E21" s="160">
        <f>E18+E13+E10</f>
        <v>5612927</v>
      </c>
    </row>
    <row r="22" spans="1:5" s="204" customFormat="1" ht="15">
      <c r="A22" s="4" t="s">
        <v>861</v>
      </c>
      <c r="B22" s="5" t="s">
        <v>412</v>
      </c>
      <c r="C22" s="214">
        <v>219000</v>
      </c>
      <c r="D22" s="214">
        <v>548596</v>
      </c>
      <c r="E22" s="214">
        <v>455044</v>
      </c>
    </row>
    <row r="23" spans="1:5" ht="15">
      <c r="A23" s="4" t="s">
        <v>713</v>
      </c>
      <c r="B23" s="4" t="s">
        <v>412</v>
      </c>
      <c r="C23" s="160"/>
      <c r="D23" s="160"/>
      <c r="E23" s="160"/>
    </row>
    <row r="24" spans="1:5" ht="15">
      <c r="A24" s="4" t="s">
        <v>715</v>
      </c>
      <c r="B24" s="4" t="s">
        <v>412</v>
      </c>
      <c r="C24" s="160"/>
      <c r="D24" s="160"/>
      <c r="E24" s="160"/>
    </row>
    <row r="25" spans="1:5" ht="15">
      <c r="A25" s="4" t="s">
        <v>716</v>
      </c>
      <c r="B25" s="4" t="s">
        <v>412</v>
      </c>
      <c r="C25" s="160"/>
      <c r="D25" s="160"/>
      <c r="E25" s="160"/>
    </row>
    <row r="26" spans="1:5" ht="15">
      <c r="A26" s="4" t="s">
        <v>717</v>
      </c>
      <c r="B26" s="4" t="s">
        <v>412</v>
      </c>
      <c r="C26" s="160"/>
      <c r="D26" s="160"/>
      <c r="E26" s="160"/>
    </row>
    <row r="27" spans="1:5" ht="15">
      <c r="A27" s="4" t="s">
        <v>719</v>
      </c>
      <c r="B27" s="4" t="s">
        <v>412</v>
      </c>
      <c r="C27" s="160"/>
      <c r="D27" s="160"/>
      <c r="E27" s="160"/>
    </row>
    <row r="28" spans="1:5" ht="15">
      <c r="A28" s="4" t="s">
        <v>720</v>
      </c>
      <c r="B28" s="4" t="s">
        <v>412</v>
      </c>
      <c r="C28" s="160"/>
      <c r="D28" s="160"/>
      <c r="E28" s="160"/>
    </row>
    <row r="29" spans="1:5" ht="15">
      <c r="A29" s="4" t="s">
        <v>721</v>
      </c>
      <c r="B29" s="4" t="s">
        <v>412</v>
      </c>
      <c r="C29" s="160"/>
      <c r="D29" s="160"/>
      <c r="E29" s="160"/>
    </row>
    <row r="30" spans="1:5" ht="15">
      <c r="A30" s="4" t="s">
        <v>722</v>
      </c>
      <c r="B30" s="4" t="s">
        <v>412</v>
      </c>
      <c r="C30" s="160"/>
      <c r="D30" s="160"/>
      <c r="E30" s="160"/>
    </row>
    <row r="31" spans="1:5" ht="45">
      <c r="A31" s="4" t="s">
        <v>723</v>
      </c>
      <c r="B31" s="4" t="s">
        <v>412</v>
      </c>
      <c r="C31" s="160"/>
      <c r="D31" s="160"/>
      <c r="E31" s="160"/>
    </row>
    <row r="32" spans="1:5" ht="15">
      <c r="A32" s="4" t="s">
        <v>724</v>
      </c>
      <c r="B32" s="4" t="s">
        <v>412</v>
      </c>
      <c r="C32" s="160"/>
      <c r="D32" s="160"/>
      <c r="E32" s="160"/>
    </row>
    <row r="33" spans="1:5" ht="15">
      <c r="A33" s="8" t="s">
        <v>656</v>
      </c>
      <c r="B33" s="9" t="s">
        <v>412</v>
      </c>
      <c r="C33" s="160">
        <f>SUM(C22:C32)</f>
        <v>219000</v>
      </c>
      <c r="D33" s="160">
        <f>SUM(D22:D32)</f>
        <v>548596</v>
      </c>
      <c r="E33" s="160">
        <f>SUM(E22:E32)</f>
        <v>455044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4" r:id="rId1"/>
  <headerFooter>
    <oddHeader>&amp;C&amp;"Bookman Old Style,Normál"&amp;9 7. melléklet az 7/2017. (V.31.) önkormányzati rendelethez</oddHeader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2017-05-24T11:15:42Z</cp:lastPrinted>
  <dcterms:created xsi:type="dcterms:W3CDTF">2014-01-03T21:48:14Z</dcterms:created>
  <dcterms:modified xsi:type="dcterms:W3CDTF">2017-06-06T06:32:19Z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