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35" activeTab="0"/>
  </bookViews>
  <sheets>
    <sheet name="1. Mérlegszerű (2020)" sheetId="1" r:id="rId1"/>
    <sheet name="1. Mérlegszerű" sheetId="2" state="hidden" r:id="rId2"/>
    <sheet name="2,a Elemi bevételek (3)" sheetId="3" r:id="rId3"/>
    <sheet name="2,a Elemi bevételek" sheetId="4" state="hidden" r:id="rId4"/>
    <sheet name="2,b Elemi kiadások (2)" sheetId="5" r:id="rId5"/>
    <sheet name="2,b Elemi kiadások" sheetId="6" state="hidden" r:id="rId6"/>
    <sheet name="3. Állami tám." sheetId="7" state="hidden" r:id="rId7"/>
    <sheet name="4,a Műk. mérleg" sheetId="8" r:id="rId8"/>
    <sheet name="4,b Beruh. mérleg" sheetId="9" r:id="rId9"/>
    <sheet name="5. Likviditási terv" sheetId="10" r:id="rId10"/>
    <sheet name="6. Közvetett támogatás" sheetId="11" state="hidden" r:id="rId11"/>
    <sheet name="7. Többéves döntések" sheetId="12" state="hidden" r:id="rId12"/>
    <sheet name="8. Adósságot kel. ügyletek" sheetId="13" state="hidden" r:id="rId13"/>
    <sheet name="9. Felhalmozás" sheetId="14" r:id="rId14"/>
    <sheet name="10. Tartalékok" sheetId="15" state="hidden" r:id="rId15"/>
    <sheet name="2,a Elemi bevételek (2)" sheetId="16" state="hidden" r:id="rId16"/>
    <sheet name="11. Projekt" sheetId="17" state="hidden" r:id="rId17"/>
    <sheet name="12. Lakosságnak juttatott tám." sheetId="18" state="hidden" r:id="rId18"/>
  </sheets>
  <definedNames>
    <definedName name="_xlfn.IFERROR" hidden="1">#NAME?</definedName>
    <definedName name="_xlnm.Print_Area" localSheetId="1">'1. Mérlegszerű'!$A$1:$J$41</definedName>
    <definedName name="_xlnm.Print_Area" localSheetId="3">'2,a Elemi bevételek'!$A$1:$E$48</definedName>
    <definedName name="_xlnm.Print_Area" localSheetId="15">'2,a Elemi bevételek (2)'!$A$1:$H$50</definedName>
    <definedName name="_xlnm.Print_Area" localSheetId="2">'2,a Elemi bevételek (3)'!$A$1:$I$51</definedName>
    <definedName name="_xlnm.Print_Area" localSheetId="6">'3. Állami tám.'!$A$1:$G$47</definedName>
    <definedName name="_xlnm.Print_Area" localSheetId="9">'5. Likviditási terv'!$A$1:$O$25</definedName>
    <definedName name="_xlnm.Print_Area" localSheetId="13">'9. Felhalmozás'!$C$1:$L$22</definedName>
  </definedNames>
  <calcPr fullCalcOnLoad="1"/>
</workbook>
</file>

<file path=xl/sharedStrings.xml><?xml version="1.0" encoding="utf-8"?>
<sst xmlns="http://schemas.openxmlformats.org/spreadsheetml/2006/main" count="1542" uniqueCount="623">
  <si>
    <t>Rovatszám</t>
  </si>
  <si>
    <t>KIEMELT ELŐIRÁNYZATOK</t>
  </si>
  <si>
    <t>B1.</t>
  </si>
  <si>
    <t>Működési célú tám. ÁH-on belülről</t>
  </si>
  <si>
    <t>B11.</t>
  </si>
  <si>
    <t>Önkormányzat működési támogatásai</t>
  </si>
  <si>
    <t>Önkormányzat általános támogatása</t>
  </si>
  <si>
    <t>Települési önkormányzat köznev. feladatainak tám.</t>
  </si>
  <si>
    <t>Önkormányzat szociális és gyermekjóléti feladatainak tám.</t>
  </si>
  <si>
    <t>Önkormányzat kulturális feladatainak tám.</t>
  </si>
  <si>
    <t>Működési célú központosított előirányzat</t>
  </si>
  <si>
    <t>Helyi önkormányzat kiegészítő tám.</t>
  </si>
  <si>
    <t>B16.</t>
  </si>
  <si>
    <t>Egyéb működési célú támogatások bevételei ÁH-on belül</t>
  </si>
  <si>
    <t>B2.</t>
  </si>
  <si>
    <t>Felhalmozási célú támogatások ÁH-on belül</t>
  </si>
  <si>
    <t>B3.</t>
  </si>
  <si>
    <t>Közhatalmi bevételek</t>
  </si>
  <si>
    <t>B35.</t>
  </si>
  <si>
    <t>Termékek és szolgáltatások adói</t>
  </si>
  <si>
    <t>B351.</t>
  </si>
  <si>
    <t>Értékesítési forgalmi adók</t>
  </si>
  <si>
    <t>Iparűzési adó (állandó jellegű)</t>
  </si>
  <si>
    <t>B354.</t>
  </si>
  <si>
    <t>Gépjárműadók</t>
  </si>
  <si>
    <t>B355.</t>
  </si>
  <si>
    <t>Egyéb áruhasználati és szolgáltatási adók</t>
  </si>
  <si>
    <t>B36.</t>
  </si>
  <si>
    <t>Egyéb közhatalmi bevételek</t>
  </si>
  <si>
    <t>B4.</t>
  </si>
  <si>
    <t>Működési bevételek</t>
  </si>
  <si>
    <t>B402.</t>
  </si>
  <si>
    <t>B404.</t>
  </si>
  <si>
    <t>Tulajdonosi bevételek</t>
  </si>
  <si>
    <t>B405.</t>
  </si>
  <si>
    <t>Ellátási díjak</t>
  </si>
  <si>
    <t>B406.</t>
  </si>
  <si>
    <t>Kiszámlázott ÁFA</t>
  </si>
  <si>
    <t>B407.</t>
  </si>
  <si>
    <t>Általános forgalmi adó visszatérítése</t>
  </si>
  <si>
    <t>B408.</t>
  </si>
  <si>
    <t>Kamatbevételek</t>
  </si>
  <si>
    <t>B410.</t>
  </si>
  <si>
    <t>Egyéb működési bevételek</t>
  </si>
  <si>
    <t>B5.</t>
  </si>
  <si>
    <t>Felhalmozási bevételek</t>
  </si>
  <si>
    <t>B6.</t>
  </si>
  <si>
    <t>Működési célú átvett pénzeszközök</t>
  </si>
  <si>
    <t>Működési célú kölcsönök visszatér. ÁH-on kívül</t>
  </si>
  <si>
    <t>B7.</t>
  </si>
  <si>
    <t>Költségvetési bevételek összesen</t>
  </si>
  <si>
    <t>B8.</t>
  </si>
  <si>
    <t>Finanszírozási bevételek</t>
  </si>
  <si>
    <t>B813.</t>
  </si>
  <si>
    <t>Előző év költségvetési maradvány igénybevétele</t>
  </si>
  <si>
    <t>Bevételek összesen</t>
  </si>
  <si>
    <t>K1.</t>
  </si>
  <si>
    <t>Személyi juttatások</t>
  </si>
  <si>
    <t>K11.</t>
  </si>
  <si>
    <t>Foglalkoztatottak személyi juttatásai</t>
  </si>
  <si>
    <t>Törvény szerinti illetmények, munkabérek</t>
  </si>
  <si>
    <t>Béren kívüli juttatások</t>
  </si>
  <si>
    <t>Közlekedés költségtérítés</t>
  </si>
  <si>
    <t>Egyéb költségtérítés</t>
  </si>
  <si>
    <t>Foglalkoztatottak egyéb személyi juttatásai</t>
  </si>
  <si>
    <t>K12.</t>
  </si>
  <si>
    <t>Külső személyi juttatások</t>
  </si>
  <si>
    <t>Választott tisztségviselők juttatásai</t>
  </si>
  <si>
    <t>Munkavégzésre irányuló egyéb jogviszonyban nem saját fogl.-nak fizetett juttatás</t>
  </si>
  <si>
    <t>Egyéb külső személyi juttatások</t>
  </si>
  <si>
    <t>K2.</t>
  </si>
  <si>
    <t>K3.</t>
  </si>
  <si>
    <t>Dologi kiadások</t>
  </si>
  <si>
    <t>K31.</t>
  </si>
  <si>
    <t>Készletbeszerzés</t>
  </si>
  <si>
    <t>K32.</t>
  </si>
  <si>
    <t>Kommunikációs szolgáltatások</t>
  </si>
  <si>
    <t>K33.</t>
  </si>
  <si>
    <t>Szolgáltatási kiadások</t>
  </si>
  <si>
    <t>Közüzemi díj</t>
  </si>
  <si>
    <t>Egyéb szolgáltatások</t>
  </si>
  <si>
    <t>K34.</t>
  </si>
  <si>
    <t>Kiküldetések, reklám- és propagandaköltség</t>
  </si>
  <si>
    <t>K35.</t>
  </si>
  <si>
    <t>Különféle befizetések, egyéb dologi kiadások</t>
  </si>
  <si>
    <t>Előzetesen felszámított és fizetendő Áfa</t>
  </si>
  <si>
    <t>Egyéb dologi kiadások</t>
  </si>
  <si>
    <t>K4.</t>
  </si>
  <si>
    <t>Ellátottak pénzbeli juttatásai</t>
  </si>
  <si>
    <t>K5.</t>
  </si>
  <si>
    <t>K6.</t>
  </si>
  <si>
    <t>Beruházások</t>
  </si>
  <si>
    <t>K7.</t>
  </si>
  <si>
    <t>Felújítások</t>
  </si>
  <si>
    <t>K8.</t>
  </si>
  <si>
    <t>Költségvetési kiadások összesen</t>
  </si>
  <si>
    <t>K9.</t>
  </si>
  <si>
    <t>Finanszírozási kiadások</t>
  </si>
  <si>
    <t>Központi, irányító szervi támogatás</t>
  </si>
  <si>
    <t>Kiadások összesen</t>
  </si>
  <si>
    <t>A</t>
  </si>
  <si>
    <t>B</t>
  </si>
  <si>
    <t>C</t>
  </si>
  <si>
    <t>D</t>
  </si>
  <si>
    <t>E</t>
  </si>
  <si>
    <t>Bevételek</t>
  </si>
  <si>
    <t>Kiadások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</si>
  <si>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</si>
  <si>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</si>
  <si>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</si>
  <si>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</si>
  <si>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</si>
  <si>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</si>
  <si>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</si>
  <si>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</si>
  <si>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</si>
  <si>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Családi támogatások</t>
  </si>
  <si>
    <t>Lakhatással kapcsolatos ellátások</t>
  </si>
  <si>
    <t>Egyéb nem intézményi ellátások</t>
  </si>
  <si>
    <t>Egyéb működési célú kiadások</t>
  </si>
  <si>
    <t>Szolgáltatások ellenértéke</t>
  </si>
  <si>
    <t>B62.</t>
  </si>
  <si>
    <t>B73.</t>
  </si>
  <si>
    <t xml:space="preserve">Egyéb felhalmozási célú pénzeszközök </t>
  </si>
  <si>
    <t>B7+ B8</t>
  </si>
  <si>
    <t>B111.</t>
  </si>
  <si>
    <t>B112.</t>
  </si>
  <si>
    <t>B113.</t>
  </si>
  <si>
    <t>B114.</t>
  </si>
  <si>
    <t>B115.</t>
  </si>
  <si>
    <t>B116.</t>
  </si>
  <si>
    <t>K1101.</t>
  </si>
  <si>
    <t>K1107.</t>
  </si>
  <si>
    <t>K1109.</t>
  </si>
  <si>
    <t>K1110.</t>
  </si>
  <si>
    <t>K1113.</t>
  </si>
  <si>
    <t>K121.</t>
  </si>
  <si>
    <t>K122.</t>
  </si>
  <si>
    <t>K123.</t>
  </si>
  <si>
    <t>K321.</t>
  </si>
  <si>
    <t>K322.</t>
  </si>
  <si>
    <t>Informatikai szolgáltatások igénybevétele</t>
  </si>
  <si>
    <t>Egyéb kommunikációs szolgáltatások</t>
  </si>
  <si>
    <t>K311.</t>
  </si>
  <si>
    <t>K312.</t>
  </si>
  <si>
    <t>Szakmai anyag beszerzés</t>
  </si>
  <si>
    <t>Üzemeltetési anyag beszerzés</t>
  </si>
  <si>
    <t>K331.</t>
  </si>
  <si>
    <t>K332.</t>
  </si>
  <si>
    <t>Vásárolt élelmezés</t>
  </si>
  <si>
    <t>K334.</t>
  </si>
  <si>
    <t>Karbantartás, kisjavítási szolgáltatások</t>
  </si>
  <si>
    <t>K336.</t>
  </si>
  <si>
    <t>K337.</t>
  </si>
  <si>
    <t>Szakmai tevékenységet segítő szolgáltatások</t>
  </si>
  <si>
    <t>K351.</t>
  </si>
  <si>
    <t>K355.</t>
  </si>
  <si>
    <t>Munkaadót terhelő járulékok és szociális hozzájárulási adó</t>
  </si>
  <si>
    <t>K42.</t>
  </si>
  <si>
    <t>B21.</t>
  </si>
  <si>
    <t>B25.</t>
  </si>
  <si>
    <t>K45.</t>
  </si>
  <si>
    <t>Foglalkoztatással, munkanélküliséggel kapcsolatos ellátások</t>
  </si>
  <si>
    <t>K46.</t>
  </si>
  <si>
    <t>K48.</t>
  </si>
  <si>
    <t>K502.</t>
  </si>
  <si>
    <t>Elvonások és befizetések</t>
  </si>
  <si>
    <t>K506.</t>
  </si>
  <si>
    <t>K508.</t>
  </si>
  <si>
    <t>K511.</t>
  </si>
  <si>
    <t>Működési célú visszatérítendő támogatások ÁHT-n kívülre</t>
  </si>
  <si>
    <t>Egyéb működési célú támogatások ÁHT-n kívülre</t>
  </si>
  <si>
    <t>K62.</t>
  </si>
  <si>
    <t>K64.</t>
  </si>
  <si>
    <t>K67.</t>
  </si>
  <si>
    <t>Ingatlanok beszerzése, létesítése</t>
  </si>
  <si>
    <t>Egyéb tárgyi eszközök beszerzsée, létesítése</t>
  </si>
  <si>
    <t>Beruházási célú áfa</t>
  </si>
  <si>
    <t>K71.</t>
  </si>
  <si>
    <t>K74.</t>
  </si>
  <si>
    <t>Ingatlanok felújítása</t>
  </si>
  <si>
    <t>Felújítási célú áfa</t>
  </si>
  <si>
    <t>K915</t>
  </si>
  <si>
    <t>Egyéb felhalmozási célú kiadások</t>
  </si>
  <si>
    <t>Központi, irányítószervi támogatás</t>
  </si>
  <si>
    <t>K1.-K8.</t>
  </si>
  <si>
    <t>B1.-B7.</t>
  </si>
  <si>
    <t>K8.+ K9.</t>
  </si>
  <si>
    <t>Egyéb felhalmozási célú támogatás bevétele ÁH-on belül</t>
  </si>
  <si>
    <t>Felhalmozási célú átvett pénzeszközök</t>
  </si>
  <si>
    <t>Rövid lejáratú hitelek, kölcsönök felvétele</t>
  </si>
  <si>
    <t>K1102.</t>
  </si>
  <si>
    <t xml:space="preserve">Normatív jutalmak </t>
  </si>
  <si>
    <t>Egyéb működési célú kiadások ÁHT-n belülre</t>
  </si>
  <si>
    <t>K914.</t>
  </si>
  <si>
    <t>Államháztartáson belüli megelőgezések visszafizetése</t>
  </si>
  <si>
    <t>I. Működési célú bevételek és kiadások mérlege
(Önkormányzati szinten)</t>
  </si>
  <si>
    <t>Sor-
szám</t>
  </si>
  <si>
    <t>Megnevezés</t>
  </si>
  <si>
    <t>Önkormányzatok működési támogatásai</t>
  </si>
  <si>
    <t>Működési célú támogatások államháztartáson belülről</t>
  </si>
  <si>
    <t>Munkaadókat terhelő járulékok és szociális hozzájárulási adó</t>
  </si>
  <si>
    <t>2.-ból EU-s támogatás</t>
  </si>
  <si>
    <t xml:space="preserve">Dologi kiadások </t>
  </si>
  <si>
    <t>Tartalékok</t>
  </si>
  <si>
    <t>6.-ból EU-s támogatás (közvetlen)</t>
  </si>
  <si>
    <t>10.</t>
  </si>
  <si>
    <t>11.</t>
  </si>
  <si>
    <t>12.</t>
  </si>
  <si>
    <t>13.</t>
  </si>
  <si>
    <t>Költségvetési bevételek összesen (1.+2.+4.+5.+6.+8.+…+12.)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</si>
  <si>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</si>
  <si>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</si>
  <si>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</si>
  <si>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</si>
  <si>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</si>
  <si>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</si>
  <si>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</si>
  <si>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</si>
  <si>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</si>
  <si>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</si>
  <si>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</si>
  <si>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</si>
  <si>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</si>
  <si>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</si>
  <si>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</si>
  <si>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</si>
  <si>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</si>
  <si>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</si>
  <si>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</si>
  <si>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</si>
  <si>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</si>
  <si>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Pénzeszközök lekötött betétként elhelyezése</t>
  </si>
  <si>
    <t>21.</t>
  </si>
  <si>
    <t xml:space="preserve">   Értékpapírok bevételei</t>
  </si>
  <si>
    <t>Adóssághoz nem kapcsolódó származékos ügyletek</t>
  </si>
  <si>
    <t>22.</t>
  </si>
  <si>
    <t>Váltóbevételek</t>
  </si>
  <si>
    <t>Váltókiadások</t>
  </si>
  <si>
    <t>23.</t>
  </si>
  <si>
    <t>Adóssághoz nem kapcsolódó származékos ügyletek bevételei</t>
  </si>
  <si>
    <t>24.</t>
  </si>
  <si>
    <t>Működési célú finanszírozási bevételek összesen (14.+19.+22.+23.)</t>
  </si>
  <si>
    <t>Működési célú finanszírozási kiadások összesen (14.+...+23.)</t>
  </si>
  <si>
    <t>25.</t>
  </si>
  <si>
    <t>BEVÉTEL ÖSSZESEN (13.+24.)</t>
  </si>
  <si>
    <t>KIADÁSOK ÖSSZESEN (13.+24.)</t>
  </si>
  <si>
    <t>26.</t>
  </si>
  <si>
    <t>Költségvetési hiány:</t>
  </si>
  <si>
    <t>Költségvetési többlet:</t>
  </si>
  <si>
    <t>27.</t>
  </si>
  <si>
    <t>Tárgyévi  hiány:</t>
  </si>
  <si>
    <t>Tárgyévi  többlet:</t>
  </si>
  <si>
    <t>II. Felhalmozási célú bevételek és kiadások mérlege
(Önkormányzati szinten)</t>
  </si>
  <si>
    <t>Felhalmozási célú támogatások államháztartáson belülről</t>
  </si>
  <si>
    <t>1.-ből EU-s támogatás</t>
  </si>
  <si>
    <t>1.-ből EU-s forrásból megvalósuló beruházás</t>
  </si>
  <si>
    <t>Felhalmozási célú átvett pénzeszközök átvétele</t>
  </si>
  <si>
    <t>3.-ból EU-s forrásból megvalósuló felújítás</t>
  </si>
  <si>
    <t>4.-ből EU-s támogatás (közvetlen)</t>
  </si>
  <si>
    <t>Egyéb felhalmozási célú bevételek</t>
  </si>
  <si>
    <t>Költségvetési bevételek összesen: (1.+3.+4.+6.+…+11.)</t>
  </si>
  <si>
    <t>Költségvetési kiadások összesen: (1.+3.+5.+...+11.)</t>
  </si>
  <si>
    <t>Hiány belső finanszírozás bevételei ( 14+…+18)</t>
  </si>
  <si>
    <t>Költségvetési maradvány igénybevétele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</si>
  <si>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</si>
  <si>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</si>
  <si>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</si>
  <si>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</si>
  <si>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</si>
  <si>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</si>
  <si>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Hiány külső finanszírozásának bevételei (20+…+24 )</t>
  </si>
  <si>
    <t>Betét elhelyezése</t>
  </si>
  <si>
    <t>Hosszú lejáratú hitelek, kölcsönök felvétele</t>
  </si>
  <si>
    <t>Pénzügyi lízing kiadásai</t>
  </si>
  <si>
    <t>Likviditási célú hitelek, kölcsönök felvétele</t>
  </si>
  <si>
    <t>Értékpapírok kibocsátása</t>
  </si>
  <si>
    <t>Egyéb külső finanszírozási bevételek</t>
  </si>
  <si>
    <t>Felhalmozási célú finanszírozási bevételek összesen (13.+19.)</t>
  </si>
  <si>
    <t>Felhalmozási célú finanszírozási kiadások összesen
(13.+...+24.)</t>
  </si>
  <si>
    <t>BEVÉTEL ÖSSZESEN (12+25)</t>
  </si>
  <si>
    <t>KIADÁSOK ÖSSZESEN (12+25)</t>
  </si>
  <si>
    <t>28.</t>
  </si>
  <si>
    <t>K513.</t>
  </si>
  <si>
    <t>Tartalékok előirányzata</t>
  </si>
  <si>
    <t>K61.</t>
  </si>
  <si>
    <t>Immateriális javak beszerzése, létesítése</t>
  </si>
  <si>
    <t>K1106.</t>
  </si>
  <si>
    <t>Jubileumi jutalom</t>
  </si>
  <si>
    <t>K352.</t>
  </si>
  <si>
    <t>Fizetendő áfa</t>
  </si>
  <si>
    <t>K353.</t>
  </si>
  <si>
    <t>Kamatkiadások</t>
  </si>
  <si>
    <t>K73.</t>
  </si>
  <si>
    <t>Egyéb tárgyi eszközök felújítása</t>
  </si>
  <si>
    <t>Felhalmozási önkormányzati támogatások</t>
  </si>
  <si>
    <t xml:space="preserve">B403. </t>
  </si>
  <si>
    <t>Közvetített szolgáltatások ellenértéke</t>
  </si>
  <si>
    <t>B52.</t>
  </si>
  <si>
    <t>Ingatlanok értékesítése</t>
  </si>
  <si>
    <t>B814.</t>
  </si>
  <si>
    <t>Államháztartáson belüli megelőlegezések</t>
  </si>
  <si>
    <t>B63.</t>
  </si>
  <si>
    <t>Egyéb működési célú átvett pénzeszközök</t>
  </si>
  <si>
    <t>Egyéb működési célú támogatások</t>
  </si>
  <si>
    <t>Államháztartáson belüli megelőlegezések visszafizetése</t>
  </si>
  <si>
    <t>-</t>
  </si>
  <si>
    <t xml:space="preserve">Megnevezés </t>
  </si>
  <si>
    <t xml:space="preserve">MŰKÖDÉSI CÉLÚ BEVÉTELEK </t>
  </si>
  <si>
    <t>MŰKÖDÉSI CÉLÚ  KIADÁSOK</t>
  </si>
  <si>
    <t>Önkormányzat</t>
  </si>
  <si>
    <t>1.1. Működési célú támogatás aht-n belül</t>
  </si>
  <si>
    <t>1.2. Közhatalmi bevételek</t>
  </si>
  <si>
    <t xml:space="preserve">1.3. Működési bevételek </t>
  </si>
  <si>
    <t>1.4. Működési célú átvett pénzeszközök</t>
  </si>
  <si>
    <t>1.6 Elvonások, befizetések</t>
  </si>
  <si>
    <t xml:space="preserve">Költségvetési működési bevételek összesen </t>
  </si>
  <si>
    <t xml:space="preserve">Költségvetési működési  célú kiadások </t>
  </si>
  <si>
    <t>Működési célú bevételek összesen</t>
  </si>
  <si>
    <t>Működési célú kiadások összesen</t>
  </si>
  <si>
    <t>FELHALMOZÁSI CÉLÚ BEVÉTELEK</t>
  </si>
  <si>
    <t xml:space="preserve">Költségvetési felhalmozási bevételek </t>
  </si>
  <si>
    <t xml:space="preserve">Költségvetési felhalmozási célú kiadások </t>
  </si>
  <si>
    <t>1.5. Felhalmozási c. támogatás áht.belül</t>
  </si>
  <si>
    <t xml:space="preserve">1.6. Felhalmozási bevételek </t>
  </si>
  <si>
    <t>1.7. Felhalmozási célú kölcs. visszatérülése</t>
  </si>
  <si>
    <t>1.8. Egyéb felhalm.célú átvett pénzeszköz</t>
  </si>
  <si>
    <t xml:space="preserve">Költségvetési felhalmozási bevételek összes. </t>
  </si>
  <si>
    <t>Költségvetési felhalmozási célú kiadások össz.</t>
  </si>
  <si>
    <t xml:space="preserve">Felhalmozási célú finanszírozási kiadások </t>
  </si>
  <si>
    <t xml:space="preserve">Felhalm. finanszírozási bevételek összesen </t>
  </si>
  <si>
    <t>Felhalmozási célú bevételek összesen</t>
  </si>
  <si>
    <t xml:space="preserve">Bevételek főösszege </t>
  </si>
  <si>
    <t xml:space="preserve">Kiadások főösszege </t>
  </si>
  <si>
    <t xml:space="preserve">A K 5 rovaton könyvelendő felhalmozási célú céltartalék a mérlegszerű bemutatásban a fejlesztési kiadások közott szerepel A Önkormányzat  1.12 Céltartalékok soron </t>
  </si>
  <si>
    <r>
      <t>FELHALMOZÁSI CÉLÚ KIADÁSOK</t>
    </r>
    <r>
      <rPr>
        <i/>
        <sz val="11"/>
        <rFont val="Times New Roman"/>
        <family val="1"/>
      </rPr>
      <t xml:space="preserve"> </t>
    </r>
  </si>
  <si>
    <t xml:space="preserve">Működési célú finanszírozási bevételek  </t>
  </si>
  <si>
    <t xml:space="preserve">Felhalmozási célú finanszírozási bevételek </t>
  </si>
  <si>
    <t>1.9. Előző évi költségvetési maradvány</t>
  </si>
  <si>
    <t>Felhalmozási célú kiadások összesen</t>
  </si>
  <si>
    <t xml:space="preserve">Működési célú finanszírozási kiadások </t>
  </si>
  <si>
    <t>1.1. Személyi juttatások</t>
  </si>
  <si>
    <t>1.2. Munkaadókat terhelő járulékok és szociális hozzájárulási adó</t>
  </si>
  <si>
    <t>1.3. Dologi kiadások</t>
  </si>
  <si>
    <t>1.4. Ellátottak pénzbeli juttatásai</t>
  </si>
  <si>
    <t>1.5. Egyéb működési célú kiadások</t>
  </si>
  <si>
    <t>Hozzájárulás jogcíme</t>
  </si>
  <si>
    <t>mutató/  létszám</t>
  </si>
  <si>
    <t>Támogatás</t>
  </si>
  <si>
    <t>Ft/fő</t>
  </si>
  <si>
    <t>b) település-üzemeltetéshez kapcsolódó feladataellátás támogatása</t>
  </si>
  <si>
    <t xml:space="preserve">     ba) zöldterület gazdálkodással kapcsolatos feladatok ellátásának támogatása</t>
  </si>
  <si>
    <t xml:space="preserve">     bb) közvilágítás fenntartásának támogatása</t>
  </si>
  <si>
    <t xml:space="preserve">     bc) köztemető fenntartással kapcsolatos feladatok támogatása</t>
  </si>
  <si>
    <t xml:space="preserve">     bd) közutak fenntartásának támogatása</t>
  </si>
  <si>
    <t>c) egyéb kötelező önkormányzati feladatok támogatása</t>
  </si>
  <si>
    <t>e.) üdülőhelyi feladatok támogatása</t>
  </si>
  <si>
    <t xml:space="preserve">     üdülőhelyi feladatok támogatása beszámítás után</t>
  </si>
  <si>
    <t>Beszámítás összege:</t>
  </si>
  <si>
    <t>II. Települési önkormányzatok egyes köznevelési feladatainak támogatása</t>
  </si>
  <si>
    <t>2. Óvodaműködtetési támogatás</t>
  </si>
  <si>
    <t>III. Települési önkormányzatok szociális és gyermekjóléti feladatainak támogatása</t>
  </si>
  <si>
    <t>Önkormányzat feladatainak támogatása összesen:</t>
  </si>
  <si>
    <t>a) önkormányzati hivatal működésének támogatása</t>
  </si>
  <si>
    <t xml:space="preserve">          ba) zöldterület gazdálkodással kapcsolatos feladatok támogatása beszámítás után</t>
  </si>
  <si>
    <t xml:space="preserve">          bb) közvilágítás fenntartásának támogatása beszámítás után</t>
  </si>
  <si>
    <t xml:space="preserve">           bc) köztemető fenntartással kapcsolatos feladatok támogatása beszámítás után</t>
  </si>
  <si>
    <t xml:space="preserve">          bd) közutak fenntartásának támogatása beszámítás után</t>
  </si>
  <si>
    <t xml:space="preserve">          a) önkormányzati hivatal működésének támogatása beszámítás után</t>
  </si>
  <si>
    <t xml:space="preserve">          b) település-üzemeltetéshez kapcsolódó feladataellátás támogatás beszámítás után</t>
  </si>
  <si>
    <t xml:space="preserve">         egyéb kötelező önkormányzati feladatok támogatása beszámítás  után</t>
  </si>
  <si>
    <t>I. 1. Helyi önkormányzatok működésének általános támogatása</t>
  </si>
  <si>
    <t xml:space="preserve">1. (1) Óvodapedagógusok bére </t>
  </si>
  <si>
    <t>1. (2) Óvodapedagógusok nevelő munkáját közvetlenül segítők bértámogatása</t>
  </si>
  <si>
    <t>1. (3) Óvodapedagógusok pótlólagos  bértámogatás</t>
  </si>
  <si>
    <t>3. Társulás által fenntartott óvodákban bejáró gyermekek utaztatásának támogatása</t>
  </si>
  <si>
    <t>5. Pedagógus II. kategóriába sorolt óvodapedagógusok kiegészítő támogatása</t>
  </si>
  <si>
    <t>3. c (1) Szociális étkeztetés</t>
  </si>
  <si>
    <t xml:space="preserve">5. a, Gyermekétkeztetés támogatása - finanszírozás szempontjából elismert dolgozói bértámogatás </t>
  </si>
  <si>
    <t xml:space="preserve">5. b, Gyermekétkeztetés üzemeltetési támogatása </t>
  </si>
  <si>
    <t>II. Települési önkormányzatok egyes köznevelési feladatainak támogatása összesen:</t>
  </si>
  <si>
    <t>I. Helyi önkormányzatok működésének általános támogatása összesen:</t>
  </si>
  <si>
    <t xml:space="preserve">III. Települési önkormányzatok szociális és gyermekjóléti feladatainak támogatása összesen: </t>
  </si>
  <si>
    <t xml:space="preserve">IV. Települési önkormányzatok kulturális feladatainak támogatása összesen: </t>
  </si>
  <si>
    <t>Hozzájárulás</t>
  </si>
  <si>
    <t>Összesen</t>
  </si>
  <si>
    <t>Összesen:</t>
  </si>
  <si>
    <t>S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</si>
  <si>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</si>
  <si>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</si>
  <si>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</si>
  <si>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</si>
  <si>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</si>
  <si>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</si>
  <si>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</si>
  <si>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</si>
  <si>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</si>
  <si>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</si>
  <si>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</si>
  <si>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</si>
  <si>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Nyitó pénzkészlet</t>
  </si>
  <si>
    <t>Pénzmaradvány</t>
  </si>
  <si>
    <t>Bevételek összesen :</t>
  </si>
  <si>
    <t>Munkaadót terhelő járulékok</t>
  </si>
  <si>
    <t>Felújítás</t>
  </si>
  <si>
    <t>Beruházás</t>
  </si>
  <si>
    <t>Kiadások összesen:</t>
  </si>
  <si>
    <t>Záró pénzkészlet</t>
  </si>
  <si>
    <t>Sor-szám</t>
  </si>
  <si>
    <t>MEGNEVEZÉS</t>
  </si>
  <si>
    <t>Évek</t>
  </si>
  <si>
    <t>Összesen
(F=C+D+E)</t>
  </si>
  <si>
    <t>F</t>
  </si>
  <si>
    <t>ÖSSZES KÖTELEZETTSÉG</t>
  </si>
  <si>
    <t>Bevételi jogcímek</t>
  </si>
  <si>
    <t>Helyi adóból és a települési adóból származó bevétel</t>
  </si>
  <si>
    <t>Az önkormányzati vagyon és az önkormányzatot megillető vagyoni értékű jog értékesítéséből és hasznosításából származó bevétel</t>
  </si>
  <si>
    <t>Osztalék, koncessziós díj és hozambevétel</t>
  </si>
  <si>
    <t>Tárgyi eszköz és az immateriális jószág, részvény, részesedés, vállalat értékesítéséből vagy privatizációból származó bevétel</t>
  </si>
  <si>
    <t>Bírság-, pótlék- és díjbevétel</t>
  </si>
  <si>
    <t>Kezesség-, illetve garanciavállalással kapcsolatos megtérülés</t>
  </si>
  <si>
    <t>SAJÁT BEVÉTELEK ÖSSZESEN*</t>
  </si>
  <si>
    <t>*Az adósságot keletkeztető ügyletekhez történő hozzájárulás részletes szabályairól szóló 353/2011. (XII.31.) Korm. Rendelet 2.§ (1) bekezdése alapján.</t>
  </si>
  <si>
    <t>Fejlesztési cél leírása</t>
  </si>
  <si>
    <t>Fejlesztés várható kiadása</t>
  </si>
  <si>
    <t>ADÓSSÁGOT KELETKEZTETŐ ÜGYLETEK VÁRHATÓ EGYÜTTES ÖSSZEGE</t>
  </si>
  <si>
    <t>Kötelezettség jogcíme</t>
  </si>
  <si>
    <t>Köt. váll.
 éve</t>
  </si>
  <si>
    <t>Kiadás vonzata évenként</t>
  </si>
  <si>
    <t>G</t>
  </si>
  <si>
    <t>Működési célú finanszírozási kiadások
(hiteltörlesztés, értékpapír vásárlás, stb.)</t>
  </si>
  <si>
    <t>Felhalmozási célú finanszírozási kiadások
(hiteltörlesztés, értékpapír vásárlás, stb.)</t>
  </si>
  <si>
    <t>Beruházási kiadások beruházásonként</t>
  </si>
  <si>
    <t>Felújítási kiadások felújításonként</t>
  </si>
  <si>
    <t>Egyéb (Pl.: garancia és kezességvállalás, stb.)</t>
  </si>
  <si>
    <t>Összesen (1+4+7+9+11)</t>
  </si>
  <si>
    <t>Bevételi jogcím</t>
  </si>
  <si>
    <t>Kedvezmény nélkül elérhető bevétel</t>
  </si>
  <si>
    <t>Kedvezmények összege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</si>
  <si>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</si>
  <si>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</si>
  <si>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</si>
  <si>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</si>
  <si>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</si>
  <si>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</si>
  <si>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</si>
  <si>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</si>
  <si>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</si>
  <si>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</si>
  <si>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</si>
  <si>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</si>
  <si>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mentesség</t>
  </si>
  <si>
    <t>Eszközök hasznosítása utáni kedvezmény, mentesség</t>
  </si>
  <si>
    <t>Egyéb kedvezmény</t>
  </si>
  <si>
    <t>Egyéb kölcsön elengedése</t>
  </si>
  <si>
    <t xml:space="preserve">   Államháztartáson belüli megelőgezések visszafizetése</t>
  </si>
  <si>
    <t>2, Az adósságot keletkezető ügyletekből és kezességvállalásokból fennálló kötelezettségek</t>
  </si>
  <si>
    <t>3, Saját bevételek részletezése az adósságot keletkeztető ügyletből származó tárgyévi fizetési kötelezettség megállapításához</t>
  </si>
  <si>
    <t>Működési célú átvett pénzeszközök, kölcsönök visszatérülése</t>
  </si>
  <si>
    <t>Önkormányzat költségvetési támogatása</t>
  </si>
  <si>
    <t>I=(D+E+F+G)</t>
  </si>
  <si>
    <t>Működési célú támogatások</t>
  </si>
  <si>
    <t>Felhalmozási célú támogatások</t>
  </si>
  <si>
    <t>Adatok Ft-ban</t>
  </si>
  <si>
    <t>Vagyoni tipusú adók</t>
  </si>
  <si>
    <t>B34.</t>
  </si>
  <si>
    <t>Ft</t>
  </si>
  <si>
    <t>1.10. Hosszú lejáratú hitelek, kölcsönök felvétele pénzügyi vállalkozástól</t>
  </si>
  <si>
    <t>Hosszú lejáratú hitelek, kölcsönök felvétele pénzügyi vállalkozástól</t>
  </si>
  <si>
    <t>Hosszú lejáratú hitelek, kölcsönök törlesztése pénzügyi vállalkozásnak</t>
  </si>
  <si>
    <t>3.e Falugondnoki vagy tanyagondnoki szolgáltatás</t>
  </si>
  <si>
    <t>d) lakott külterülettel kapcsolatos feladatok támogatása</t>
  </si>
  <si>
    <t xml:space="preserve">        lakott külterülettel kapcsolatos feladatok támogatása beszámítás után</t>
  </si>
  <si>
    <t>FELSŐSZENTERSZÉBET KÖZSÉG ÖNKORMÁNYZATA</t>
  </si>
  <si>
    <t xml:space="preserve">Felsőszenterszébet Község Önkormányzatának elemi bevételei </t>
  </si>
  <si>
    <t>Felsőszenterszébet Község Önkormányzatának elemi kiadásai</t>
  </si>
  <si>
    <t>B811.</t>
  </si>
  <si>
    <t xml:space="preserve"> Adatok Ft-ban</t>
  </si>
  <si>
    <t>n</t>
  </si>
  <si>
    <t>Felsőszenterzsébet Község Önkormányzata által adott közvetett támogatások
(kedvezmények)</t>
  </si>
  <si>
    <t>Felsőszenterzsébet Község Önkormányzata többéves kihatással járó döntések számszerűsítése évenkénti bontásban és összesítve célok szerint</t>
  </si>
  <si>
    <t>Áht-n belüli megelőlegezés visszafiz.</t>
  </si>
  <si>
    <t>2019.</t>
  </si>
  <si>
    <t>Felhalmozási jellegű bevételek és kiadások</t>
  </si>
  <si>
    <t xml:space="preserve">    Adatok Ft-ban</t>
  </si>
  <si>
    <t>Szakfeladat</t>
  </si>
  <si>
    <t>COFOG</t>
  </si>
  <si>
    <t>Felhalmozási jellegű kiadás megnevezése</t>
  </si>
  <si>
    <t>Felhalmozási jellegű bevétel megnevezése</t>
  </si>
  <si>
    <t>999000</t>
  </si>
  <si>
    <t>045160</t>
  </si>
  <si>
    <t>562913</t>
  </si>
  <si>
    <t>096020</t>
  </si>
  <si>
    <t>680001</t>
  </si>
  <si>
    <t>013350</t>
  </si>
  <si>
    <t>066020</t>
  </si>
  <si>
    <t>910502</t>
  </si>
  <si>
    <t>082091</t>
  </si>
  <si>
    <t>931102</t>
  </si>
  <si>
    <t>081030</t>
  </si>
  <si>
    <t>052020</t>
  </si>
  <si>
    <t>ÖSSZESEN:</t>
  </si>
  <si>
    <t>Sorszám.</t>
  </si>
  <si>
    <t>Feladat / cél</t>
  </si>
  <si>
    <t>Az átcsoportosítás jogát gyakorolja</t>
  </si>
  <si>
    <t>A.</t>
  </si>
  <si>
    <t>Fejlesztési  célú céltartalékok</t>
  </si>
  <si>
    <t>B.</t>
  </si>
  <si>
    <t xml:space="preserve">Általános tartalék </t>
  </si>
  <si>
    <t xml:space="preserve">Tartalékok mindösszesen </t>
  </si>
  <si>
    <t xml:space="preserve">Felsőszenterzsébet Község Önkormányzata </t>
  </si>
  <si>
    <t>Tervezett létszámkeret:</t>
  </si>
  <si>
    <t>Tervezett közfoglalkoztatotti létszám:</t>
  </si>
  <si>
    <t>ebből részmunkaidős (megbízási díjas)</t>
  </si>
  <si>
    <t>V.1.1 1.1 .jogcímekhez kapcsolódó kiegészítés</t>
  </si>
  <si>
    <t xml:space="preserve">1.7. Beruházások </t>
  </si>
  <si>
    <t>1.8. Felújítások</t>
  </si>
  <si>
    <t>1.9. Felhalm.célú pénzeszköz átadás</t>
  </si>
  <si>
    <t>1.11. Tartalékok</t>
  </si>
  <si>
    <t>1.12. Hosszú lejáratú hitelek, kölcsönök törlesztése pénzügyi vállalkozásnak</t>
  </si>
  <si>
    <t xml:space="preserve"> Eredeti előirányzat 2018.</t>
  </si>
  <si>
    <t>I.6. Polgármesteri illetmény támogatása</t>
  </si>
  <si>
    <t>2020.</t>
  </si>
  <si>
    <t>Város- és községgazdálkodással, könyvtárral kapcsolatos tárgyi eszközök beszerzése</t>
  </si>
  <si>
    <t>2018.évi várható teljesítés</t>
  </si>
  <si>
    <t>Eredeti előirányzat 2019.</t>
  </si>
  <si>
    <t xml:space="preserve"> Eredeti előirányzat 2019.</t>
  </si>
  <si>
    <t>2019.évi</t>
  </si>
  <si>
    <t>2021.</t>
  </si>
  <si>
    <t>3/2019. (II. 25.) önkormányzati rendelet 2,a melléklete</t>
  </si>
  <si>
    <t>3/2019. (II. 25.) önkormányzati rendelet 2,b melléklete</t>
  </si>
  <si>
    <t>………... önkormányzati rendelet 1. melléklete</t>
  </si>
  <si>
    <t>3/2019. (II. 25.) önkormányzati rendelet 2,a. melléklete</t>
  </si>
  <si>
    <t>Eredeti előirányzat 2019-ből</t>
  </si>
  <si>
    <t>Kötelező feladatok</t>
  </si>
  <si>
    <t>Önként vállalt feladatok</t>
  </si>
  <si>
    <t>Államigazgatási feladatok</t>
  </si>
  <si>
    <t>H</t>
  </si>
  <si>
    <t>………... önkormányzati rendelet 3. melléklete</t>
  </si>
  <si>
    <t>Sorsz.</t>
  </si>
  <si>
    <t>Projekt megnevezés (támogatást biztosító)</t>
  </si>
  <si>
    <t xml:space="preserve"> Bevétel  (pályázatból)</t>
  </si>
  <si>
    <t>Kiadás</t>
  </si>
  <si>
    <t>Támogatás összesen</t>
  </si>
  <si>
    <t>Támogatásból: előző évek</t>
  </si>
  <si>
    <t>További években</t>
  </si>
  <si>
    <t>Kiadás előző  években</t>
  </si>
  <si>
    <t>előző  években</t>
  </si>
  <si>
    <t>években</t>
  </si>
  <si>
    <t>FELSŐSZENTERZSÉBET KÖZSÉG ÖNKORMÁNYZATA ÁLTAL A LAKOSSÁGNAK JUTTATOTT TÁMOGATÁSOK, SZOCIÁLIS, RÁSZORULTSÁGI JELLEGŰ ELLÁTÁSOK RÉSZLETEZÉSE 2019. ÉVBEN</t>
  </si>
  <si>
    <t>………... önkormányzati rendelet 4. melléklete</t>
  </si>
  <si>
    <t>3/2019. (II. 25.) önkormányzati rendelet 12. melléklete</t>
  </si>
  <si>
    <t>Egyéb pénzbeli és természetbeni gyermekvédelmi támogatások</t>
  </si>
  <si>
    <t>Egyéb családi támogatások</t>
  </si>
  <si>
    <t>Családi támogatások összesen:</t>
  </si>
  <si>
    <t>Egyéb, az önkormányzat rendeletében megállapított juttatás</t>
  </si>
  <si>
    <t>Települési támogatás</t>
  </si>
  <si>
    <t>Önkormányzat által saját hatáskörben adott pénzbeli és természetbeli ellátások</t>
  </si>
  <si>
    <t>Egyéb nem intézményi ellátások összesen:</t>
  </si>
  <si>
    <t>Ellátottak pénzbeli juttatásai összesen:</t>
  </si>
  <si>
    <t>FELSŐSZENTERZSÉBET KÖZSÉG ÖNKORMÁNYZATA 2020. ÉVI EURÓPAI UNIÓS PROJEKTJEINEK BEVÉTELEI ÉS KIADÁSAI</t>
  </si>
  <si>
    <t>2/2020. (II. 25.) önkormányzati rendelet 11. melléklete</t>
  </si>
  <si>
    <t>Támogatásból: 2020. évben tervezett</t>
  </si>
  <si>
    <t>2020. évben  tervezett</t>
  </si>
  <si>
    <t>FELSŐSZENTERZSÉBET KÖZSÉG ÖNKORMÁNYZATA 2020. ÉVI TARTALÉKAI</t>
  </si>
  <si>
    <t>2020.évi előirányzat</t>
  </si>
  <si>
    <t>2/2020. (II. 25.) önkormányzati rendelet 10. melléklete</t>
  </si>
  <si>
    <t>Számítógép beszerzésre</t>
  </si>
  <si>
    <t>Út felújításra</t>
  </si>
  <si>
    <t>Eredeti előirányzat 2020.</t>
  </si>
  <si>
    <t>FELSŐSZENTERZSÉBET KÖZSÉG ÖNKORMÁNYZATÁNAK ÁLLAMI HOZZÁJÁRULÁSA 2020. ÉVBEN</t>
  </si>
  <si>
    <t>2020.évi</t>
  </si>
  <si>
    <t>2/2020. (II. 25.) önkormányzati rendelet 3. melléklete</t>
  </si>
  <si>
    <t>1. Hozzájárulás a pénzbeli szociális ellátásokhoz  beszámítás után( egyösszegű)</t>
  </si>
  <si>
    <t>B401.</t>
  </si>
  <si>
    <t>Készletértékesítés ellenértéke</t>
  </si>
  <si>
    <t>2/2020. (II. 25.) önkormányzati rendelet 1. melléklete</t>
  </si>
  <si>
    <t>2020. ÉVI MŰKÖDÉSI ÉS FELHALMOZÁSI CÉLÚ BEVÉTELEI ÉS KIADÁSAI</t>
  </si>
  <si>
    <t>2020. évi előirányzat</t>
  </si>
  <si>
    <t>2/2020. (II. 25.) önkormányzati rendelet 6. melléklete</t>
  </si>
  <si>
    <t>2/2020. (II. 25.) önkormányzati rendelet 7. melléklete</t>
  </si>
  <si>
    <t>2020. előtti kifizetés</t>
  </si>
  <si>
    <t>2022.</t>
  </si>
  <si>
    <t>2/2020. (II. 25.) önkormányzati rendelet 8. melléklete</t>
  </si>
  <si>
    <t>Felsőszenterzsébet Község Önkormányzata adósságot keletkeztető 2020. évi fejlesztési céljai, az ügyletekből és kezességvállalásokból fennálló kötelezettségei, valamint azok fedezetéül szolgáló saját bevételek</t>
  </si>
  <si>
    <t>1, 2020. évi adósságkeletkeztető fejlesztési célok</t>
  </si>
  <si>
    <t>2019. évi várható teljesítés</t>
  </si>
  <si>
    <t>Módosítás 2020.05.31.</t>
  </si>
  <si>
    <t xml:space="preserve"> Módosított előirányzat 2020.05.31.</t>
  </si>
  <si>
    <t xml:space="preserve"> Eredeti előirányzat      2020.</t>
  </si>
  <si>
    <t>Módosított előirányzat 2020.05.31.</t>
  </si>
  <si>
    <t>Módosított előírányzat 2020.05.31.</t>
  </si>
  <si>
    <t>I</t>
  </si>
  <si>
    <t>2020. évi eredeti előirányzat</t>
  </si>
  <si>
    <t>1.10. Egyéb felhalm célú kiadások</t>
  </si>
  <si>
    <t>FELSŐSZENTERZSÉBET KÖZSÉG ÖNKORMÁNYZATA 2020. ÉVI ELŐIRÁNYZAT FELHASZNÁLÁSI ÜTEMTERVE</t>
  </si>
  <si>
    <t>Egyedi szennyvíztisztító kisberendezés telepítése</t>
  </si>
  <si>
    <t>Egyéb felhalmozási cálú kiadások</t>
  </si>
  <si>
    <t>Módosított előirányzat 2020-ból</t>
  </si>
  <si>
    <t>2/2020. (III. 03.) önkormányzati rendelet 1. melléklete</t>
  </si>
  <si>
    <t>Eredeti előirányzat 2020</t>
  </si>
  <si>
    <t>Módosítás 2020.08.31.</t>
  </si>
  <si>
    <t>Módosított előirányzat 2020.08.31.</t>
  </si>
  <si>
    <t xml:space="preserve"> Módosított előirányzat 2020.08.31.</t>
  </si>
  <si>
    <t>2/2020. (III. 03.) önkormányzati rendelet 2,a. melléklete</t>
  </si>
  <si>
    <t>2/2020. (III. 03.) önkormányzati rendelet 2,b. melléklete</t>
  </si>
  <si>
    <t>2/2020. (III. 03.) önkormányzati rendelet 4,a melléklete</t>
  </si>
  <si>
    <t>Módosított előírányzat 2020.08.31.</t>
  </si>
  <si>
    <t>J</t>
  </si>
  <si>
    <t>K</t>
  </si>
  <si>
    <t>2/2020. (III. 03.) önkormányzati rendelet 4,b melléklete</t>
  </si>
  <si>
    <t>2/2020. (III. 03.) önkormányzati rendelet 5. melléklete</t>
  </si>
  <si>
    <t>2/2020. (III. 03.) önkormányzati rendelet 9. melléklete</t>
  </si>
  <si>
    <t>Felsőszenterzsébet utak felújítása, szilárd burkolattal történő ellátása, portalanítás, nyílt és zárt vízelvezető rendszer felújítása - Magyar Falu Program 2020.év Önkormányzati tulajdonban lévő út-, hidépíts/felújítás -2020 alprogram Projekt azonosÍtó:3080932100</t>
  </si>
  <si>
    <t>Felsőszenterzsébet utak felújítása, szilárd burkolattal történő ellátása, portalanítás</t>
  </si>
  <si>
    <t>Felsőszenterzsébet nyílt és zárt vízelvezető rendszer felújítása, korszerűsítése</t>
  </si>
  <si>
    <t>7/2020. (X.5.) önkormányzati rendelet 1. melléklete</t>
  </si>
  <si>
    <t>7/2020. (X.5.) önkormányzati rendelet 2. melléklete</t>
  </si>
  <si>
    <t>7/2020. (X.5.) önkormányzati rendelet 3. melléklete</t>
  </si>
  <si>
    <t>7/2020. (X.5.) önkormányzati rendelet 4. melléklete</t>
  </si>
  <si>
    <t>7/2020. (X.5.) önkormányzati rendelet 5. melléklete</t>
  </si>
  <si>
    <t>7/2020. (X.5.) önkormányzati rendelet 6. melléklete</t>
  </si>
  <si>
    <t>7/2020. (X.5.) önkormányzati rendelet 7. melléklete</t>
  </si>
</sst>
</file>

<file path=xl/styles.xml><?xml version="1.0" encoding="utf-8"?>
<styleSheet xmlns="http://schemas.openxmlformats.org/spreadsheetml/2006/main">
  <numFmts count="4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#,##0.0"/>
    <numFmt numFmtId="170" formatCode="0.0000"/>
    <numFmt numFmtId="171" formatCode="0.000"/>
    <numFmt numFmtId="172" formatCode="0.0"/>
    <numFmt numFmtId="173" formatCode="&quot;öS&quot;\ #,##0;\-&quot;öS&quot;\ #,##0"/>
    <numFmt numFmtId="174" formatCode="&quot;öS&quot;\ #,##0;[Red]\-&quot;öS&quot;\ #,##0"/>
    <numFmt numFmtId="175" formatCode="&quot;öS&quot;\ #,##0.00;\-&quot;öS&quot;\ #,##0.00"/>
    <numFmt numFmtId="176" formatCode="&quot;öS&quot;\ #,##0.00;[Red]\-&quot;öS&quot;\ #,##0.00"/>
    <numFmt numFmtId="177" formatCode="_-&quot;öS&quot;\ * #,##0_-;\-&quot;öS&quot;\ * #,##0_-;_-&quot;öS&quot;\ * &quot;-&quot;_-;_-@_-"/>
    <numFmt numFmtId="178" formatCode="_-&quot;öS&quot;\ * #,##0.00_-;\-&quot;öS&quot;\ * #,##0.00_-;_-&quot;öS&quot;\ * &quot;-&quot;??_-;_-@_-"/>
    <numFmt numFmtId="179" formatCode="#,##0.00\ &quot;Ft&quot;"/>
    <numFmt numFmtId="180" formatCode="#,###"/>
    <numFmt numFmtId="181" formatCode="_-* #,##0.0\ _F_t_-;\-* #,##0.0\ _F_t_-;_-* &quot;-&quot;??\ _F_t_-;_-@_-"/>
    <numFmt numFmtId="182" formatCode="_-* #,##0\ _F_t_-;\-* #,##0\ _F_t_-;_-* &quot;-&quot;??\ _F_t_-;_-@_-"/>
    <numFmt numFmtId="183" formatCode="#"/>
    <numFmt numFmtId="184" formatCode="[$-40E]yyyy\.\ mmmm\ d\."/>
    <numFmt numFmtId="185" formatCode="[$€-2]\ #\ ##,000_);[Red]\([$€-2]\ #\ ##,000\)"/>
    <numFmt numFmtId="186" formatCode="0&quot;.&quot;"/>
    <numFmt numFmtId="187" formatCode="0.0%"/>
    <numFmt numFmtId="188" formatCode="#,##0.000"/>
    <numFmt numFmtId="189" formatCode="0.0000000"/>
    <numFmt numFmtId="190" formatCode="0.000000"/>
    <numFmt numFmtId="191" formatCode="0.00000"/>
    <numFmt numFmtId="192" formatCode="_-* #,##0.000\ _F_t_-;\-* #,##0.000\ _F_t_-;_-* &quot;-&quot;??\ _F_t_-;_-@_-"/>
    <numFmt numFmtId="193" formatCode="_-* #,##0.0000\ _F_t_-;\-* #,##0.0000\ _F_t_-;_-* &quot;-&quot;??\ _F_t_-;_-@_-"/>
    <numFmt numFmtId="194" formatCode="_-* #,##0.00000\ _F_t_-;\-* #,##0.00000\ _F_t_-;_-* &quot;-&quot;??\ _F_t_-;_-@_-"/>
    <numFmt numFmtId="195" formatCode="_-* #,##0.000000\ _F_t_-;\-* #,##0.000000\ _F_t_-;_-* &quot;-&quot;??\ _F_t_-;_-@_-"/>
    <numFmt numFmtId="196" formatCode="&quot;H-&quot;0000"/>
    <numFmt numFmtId="197" formatCode="_-* #,##0.0\ &quot;Ft&quot;_-;\-* #,##0.0\ &quot;Ft&quot;_-;_-* &quot;-&quot;??\ &quot;Ft&quot;_-;_-@_-"/>
    <numFmt numFmtId="198" formatCode="_-* #,##0\ &quot;Ft&quot;_-;\-* #,##0\ &quot;Ft&quot;_-;_-* &quot;-&quot;??\ &quot;Ft&quot;_-;_-@_-"/>
  </numFmts>
  <fonts count="83">
    <font>
      <sz val="10"/>
      <name val="Arial"/>
      <family val="0"/>
    </font>
    <font>
      <sz val="10"/>
      <name val="Times New Roman"/>
      <family val="1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0"/>
      <name val="Arial CE"/>
      <family val="0"/>
    </font>
    <font>
      <sz val="10"/>
      <name val="Times New Roman CE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Arial CE"/>
      <family val="0"/>
    </font>
    <font>
      <sz val="11"/>
      <color indexed="60"/>
      <name val="Calibri"/>
      <family val="2"/>
    </font>
    <font>
      <sz val="10"/>
      <name val="MS Sans Serif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 CE"/>
      <family val="0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sz val="8"/>
      <name val="Arial"/>
      <family val="2"/>
    </font>
    <font>
      <b/>
      <sz val="12"/>
      <color indexed="8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1.5"/>
      <color indexed="8"/>
      <name val="Times New Roman"/>
      <family val="1"/>
    </font>
    <font>
      <sz val="11.5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 CE"/>
      <family val="0"/>
    </font>
    <font>
      <b/>
      <sz val="11"/>
      <name val="Times New Roman CE"/>
      <family val="1"/>
    </font>
    <font>
      <b/>
      <sz val="12"/>
      <name val="Times New Roman CE"/>
      <family val="1"/>
    </font>
    <font>
      <i/>
      <sz val="10"/>
      <name val="Times New Roman CE"/>
      <family val="0"/>
    </font>
    <font>
      <b/>
      <sz val="9"/>
      <name val="Times New Roman CE"/>
      <family val="0"/>
    </font>
    <font>
      <sz val="8"/>
      <name val="Times New Roman CE"/>
      <family val="1"/>
    </font>
    <font>
      <i/>
      <sz val="8"/>
      <name val="Times New Roman CE"/>
      <family val="0"/>
    </font>
    <font>
      <b/>
      <sz val="14"/>
      <color indexed="10"/>
      <name val="Times New Roman CE"/>
      <family val="0"/>
    </font>
    <font>
      <b/>
      <sz val="13"/>
      <color indexed="8"/>
      <name val="Times New Roman"/>
      <family val="1"/>
    </font>
    <font>
      <sz val="11"/>
      <name val="Arial CE"/>
      <family val="0"/>
    </font>
    <font>
      <sz val="10"/>
      <color indexed="48"/>
      <name val="Arial CE"/>
      <family val="0"/>
    </font>
    <font>
      <i/>
      <sz val="12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b/>
      <i/>
      <sz val="13"/>
      <name val="Times New Roman"/>
      <family val="1"/>
    </font>
    <font>
      <b/>
      <sz val="13"/>
      <name val="Times New Roman"/>
      <family val="1"/>
    </font>
    <font>
      <sz val="12"/>
      <name val="Garamond"/>
      <family val="1"/>
    </font>
    <font>
      <sz val="11"/>
      <name val="Arial"/>
      <family val="2"/>
    </font>
    <font>
      <i/>
      <sz val="10"/>
      <name val="Times New Roman"/>
      <family val="1"/>
    </font>
    <font>
      <sz val="12"/>
      <name val="Times New Roman CE"/>
      <family val="0"/>
    </font>
    <font>
      <sz val="11"/>
      <name val="Times New Roman CE"/>
      <family val="1"/>
    </font>
    <font>
      <b/>
      <i/>
      <sz val="11"/>
      <name val="Times New Roman CE"/>
      <family val="1"/>
    </font>
    <font>
      <b/>
      <i/>
      <sz val="9"/>
      <name val="Times New Roman CE"/>
      <family val="1"/>
    </font>
    <font>
      <sz val="9"/>
      <name val="Times New Roman"/>
      <family val="1"/>
    </font>
    <font>
      <i/>
      <sz val="11"/>
      <name val="Times New Roman CE"/>
      <family val="1"/>
    </font>
    <font>
      <b/>
      <sz val="13"/>
      <name val="Times New Roman CE"/>
      <family val="0"/>
    </font>
    <font>
      <b/>
      <i/>
      <sz val="10"/>
      <name val="Times New Roman CE"/>
      <family val="0"/>
    </font>
    <font>
      <i/>
      <sz val="10"/>
      <name val="Arial"/>
      <family val="2"/>
    </font>
    <font>
      <b/>
      <sz val="8"/>
      <name val="Times New Roman"/>
      <family val="1"/>
    </font>
    <font>
      <b/>
      <sz val="9"/>
      <name val="Times New Roman"/>
      <family val="1"/>
    </font>
    <font>
      <sz val="9"/>
      <name val="Arial"/>
      <family val="2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sz val="11"/>
      <color indexed="8"/>
      <name val="Times"/>
      <family val="1"/>
    </font>
    <font>
      <sz val="10"/>
      <name val="Times"/>
      <family val="1"/>
    </font>
    <font>
      <sz val="11"/>
      <name val="Times"/>
      <family val="1"/>
    </font>
    <font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lightHorizontal"/>
    </fill>
    <fill>
      <patternFill patternType="solid">
        <fgColor rgb="FFFFFF00"/>
        <bgColor indexed="64"/>
      </patternFill>
    </fill>
  </fills>
  <borders count="10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ck"/>
    </border>
    <border>
      <left style="thin"/>
      <right style="thin"/>
      <top style="medium"/>
      <bottom style="thick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/>
    </border>
    <border>
      <left style="medium"/>
      <right style="thin"/>
      <top style="thick"/>
      <bottom style="thin"/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medium"/>
      <top style="thin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n"/>
      <top style="thick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1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7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7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1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1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5" fillId="5" borderId="0" applyNumberFormat="0" applyBorder="0" applyAlignment="0" applyProtection="0"/>
    <xf numFmtId="0" fontId="6" fillId="9" borderId="1" applyNumberFormat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0" fontId="9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8" fillId="21" borderId="2" applyNumberFormat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6" fillId="9" borderId="1" applyNumberFormat="0" applyAlignment="0" applyProtection="0"/>
    <xf numFmtId="0" fontId="14" fillId="22" borderId="7" applyNumberFormat="0" applyFont="0" applyAlignment="0" applyProtection="0"/>
    <xf numFmtId="0" fontId="17" fillId="6" borderId="0" applyNumberFormat="0" applyBorder="0" applyAlignment="0" applyProtection="0"/>
    <xf numFmtId="0" fontId="20" fillId="20" borderId="8" applyNumberFormat="0" applyAlignment="0" applyProtection="0"/>
    <xf numFmtId="0" fontId="21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6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63" fillId="0" borderId="0">
      <alignment/>
      <protection/>
    </xf>
    <xf numFmtId="0" fontId="15" fillId="0" borderId="0">
      <alignment/>
      <protection/>
    </xf>
    <xf numFmtId="0" fontId="23" fillId="0" borderId="0">
      <alignment/>
      <protection/>
    </xf>
    <xf numFmtId="0" fontId="14" fillId="0" borderId="0">
      <alignment/>
      <protection/>
    </xf>
    <xf numFmtId="0" fontId="3" fillId="22" borderId="7" applyNumberFormat="0" applyFont="0" applyAlignment="0" applyProtection="0"/>
    <xf numFmtId="0" fontId="20" fillId="20" borderId="8" applyNumberFormat="0" applyAlignment="0" applyProtection="0"/>
    <xf numFmtId="0" fontId="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5" borderId="0" applyNumberFormat="0" applyBorder="0" applyAlignment="0" applyProtection="0"/>
    <xf numFmtId="0" fontId="22" fillId="23" borderId="0" applyNumberFormat="0" applyBorder="0" applyAlignment="0" applyProtection="0"/>
    <xf numFmtId="0" fontId="7" fillId="20" borderId="1" applyNumberFormat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782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7" fillId="0" borderId="0" xfId="0" applyFont="1" applyAlignment="1">
      <alignment wrapText="1"/>
    </xf>
    <xf numFmtId="0" fontId="28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32" fillId="0" borderId="0" xfId="0" applyFont="1" applyAlignment="1">
      <alignment/>
    </xf>
    <xf numFmtId="0" fontId="1" fillId="0" borderId="0" xfId="0" applyFont="1" applyAlignment="1">
      <alignment/>
    </xf>
    <xf numFmtId="0" fontId="33" fillId="0" borderId="0" xfId="0" applyFont="1" applyAlignment="1">
      <alignment/>
    </xf>
    <xf numFmtId="0" fontId="37" fillId="0" borderId="0" xfId="0" applyFont="1" applyAlignment="1">
      <alignment/>
    </xf>
    <xf numFmtId="0" fontId="28" fillId="0" borderId="10" xfId="0" applyFont="1" applyBorder="1" applyAlignment="1">
      <alignment wrapText="1"/>
    </xf>
    <xf numFmtId="0" fontId="24" fillId="0" borderId="10" xfId="0" applyFont="1" applyBorder="1" applyAlignment="1">
      <alignment wrapText="1"/>
    </xf>
    <xf numFmtId="3" fontId="24" fillId="0" borderId="10" xfId="0" applyNumberFormat="1" applyFont="1" applyBorder="1" applyAlignment="1">
      <alignment horizontal="right" wrapText="1"/>
    </xf>
    <xf numFmtId="3" fontId="28" fillId="0" borderId="10" xfId="0" applyNumberFormat="1" applyFont="1" applyBorder="1" applyAlignment="1">
      <alignment horizontal="right" wrapText="1"/>
    </xf>
    <xf numFmtId="0" fontId="28" fillId="0" borderId="10" xfId="0" applyFont="1" applyBorder="1" applyAlignment="1">
      <alignment horizontal="right" wrapText="1"/>
    </xf>
    <xf numFmtId="3" fontId="31" fillId="0" borderId="10" xfId="0" applyNumberFormat="1" applyFont="1" applyBorder="1" applyAlignment="1">
      <alignment horizontal="right" wrapText="1"/>
    </xf>
    <xf numFmtId="0" fontId="24" fillId="0" borderId="11" xfId="0" applyFont="1" applyBorder="1" applyAlignment="1">
      <alignment wrapText="1"/>
    </xf>
    <xf numFmtId="0" fontId="28" fillId="0" borderId="11" xfId="0" applyFont="1" applyBorder="1" applyAlignment="1">
      <alignment wrapText="1"/>
    </xf>
    <xf numFmtId="0" fontId="36" fillId="0" borderId="11" xfId="0" applyFont="1" applyBorder="1" applyAlignment="1">
      <alignment wrapText="1"/>
    </xf>
    <xf numFmtId="0" fontId="24" fillId="0" borderId="12" xfId="0" applyFont="1" applyBorder="1" applyAlignment="1">
      <alignment wrapText="1"/>
    </xf>
    <xf numFmtId="0" fontId="29" fillId="0" borderId="13" xfId="0" applyFont="1" applyBorder="1" applyAlignment="1">
      <alignment horizontal="center" wrapText="1"/>
    </xf>
    <xf numFmtId="0" fontId="24" fillId="0" borderId="14" xfId="0" applyFont="1" applyBorder="1" applyAlignment="1">
      <alignment horizontal="center" wrapText="1"/>
    </xf>
    <xf numFmtId="0" fontId="0" fillId="0" borderId="0" xfId="0" applyFont="1" applyAlignment="1">
      <alignment/>
    </xf>
    <xf numFmtId="180" fontId="15" fillId="0" borderId="0" xfId="109" applyNumberFormat="1" applyFill="1" applyAlignment="1" applyProtection="1">
      <alignment vertical="center" wrapText="1"/>
      <protection/>
    </xf>
    <xf numFmtId="180" fontId="46" fillId="0" borderId="0" xfId="109" applyNumberFormat="1" applyFont="1" applyFill="1" applyAlignment="1" applyProtection="1">
      <alignment horizontal="centerContinuous" vertical="center" wrapText="1"/>
      <protection/>
    </xf>
    <xf numFmtId="180" fontId="15" fillId="0" borderId="0" xfId="109" applyNumberFormat="1" applyFill="1" applyAlignment="1" applyProtection="1">
      <alignment horizontal="centerContinuous" vertical="center"/>
      <protection/>
    </xf>
    <xf numFmtId="180" fontId="15" fillId="0" borderId="0" xfId="109" applyNumberFormat="1" applyFill="1" applyAlignment="1" applyProtection="1">
      <alignment horizontal="center" vertical="center" wrapText="1"/>
      <protection/>
    </xf>
    <xf numFmtId="180" fontId="48" fillId="0" borderId="15" xfId="109" applyNumberFormat="1" applyFont="1" applyFill="1" applyBorder="1" applyAlignment="1" applyProtection="1">
      <alignment horizontal="centerContinuous" vertical="center" wrapText="1"/>
      <protection/>
    </xf>
    <xf numFmtId="180" fontId="48" fillId="0" borderId="16" xfId="109" applyNumberFormat="1" applyFont="1" applyFill="1" applyBorder="1" applyAlignment="1" applyProtection="1">
      <alignment horizontal="centerContinuous" vertical="center" wrapText="1"/>
      <protection/>
    </xf>
    <xf numFmtId="180" fontId="48" fillId="0" borderId="17" xfId="109" applyNumberFormat="1" applyFont="1" applyFill="1" applyBorder="1" applyAlignment="1" applyProtection="1">
      <alignment horizontal="centerContinuous" vertical="center" wrapText="1"/>
      <protection/>
    </xf>
    <xf numFmtId="180" fontId="48" fillId="0" borderId="15" xfId="109" applyNumberFormat="1" applyFont="1" applyFill="1" applyBorder="1" applyAlignment="1" applyProtection="1">
      <alignment horizontal="center" vertical="center" wrapText="1"/>
      <protection/>
    </xf>
    <xf numFmtId="180" fontId="48" fillId="0" borderId="16" xfId="109" applyNumberFormat="1" applyFont="1" applyFill="1" applyBorder="1" applyAlignment="1" applyProtection="1">
      <alignment horizontal="center" vertical="center" wrapText="1"/>
      <protection/>
    </xf>
    <xf numFmtId="180" fontId="48" fillId="0" borderId="17" xfId="109" applyNumberFormat="1" applyFont="1" applyFill="1" applyBorder="1" applyAlignment="1" applyProtection="1">
      <alignment horizontal="center" vertical="center" wrapText="1"/>
      <protection/>
    </xf>
    <xf numFmtId="180" fontId="26" fillId="0" borderId="0" xfId="109" applyNumberFormat="1" applyFont="1" applyFill="1" applyAlignment="1" applyProtection="1">
      <alignment horizontal="center" vertical="center" wrapText="1"/>
      <protection/>
    </xf>
    <xf numFmtId="180" fontId="44" fillId="0" borderId="18" xfId="109" applyNumberFormat="1" applyFont="1" applyFill="1" applyBorder="1" applyAlignment="1" applyProtection="1">
      <alignment horizontal="center" vertical="center" wrapText="1"/>
      <protection/>
    </xf>
    <xf numFmtId="180" fontId="44" fillId="0" borderId="15" xfId="109" applyNumberFormat="1" applyFont="1" applyFill="1" applyBorder="1" applyAlignment="1" applyProtection="1">
      <alignment horizontal="center" vertical="center" wrapText="1"/>
      <protection/>
    </xf>
    <xf numFmtId="180" fontId="44" fillId="0" borderId="16" xfId="109" applyNumberFormat="1" applyFont="1" applyFill="1" applyBorder="1" applyAlignment="1" applyProtection="1">
      <alignment horizontal="center" vertical="center" wrapText="1"/>
      <protection/>
    </xf>
    <xf numFmtId="180" fontId="44" fillId="0" borderId="17" xfId="109" applyNumberFormat="1" applyFont="1" applyFill="1" applyBorder="1" applyAlignment="1" applyProtection="1">
      <alignment horizontal="center" vertical="center" wrapText="1"/>
      <protection/>
    </xf>
    <xf numFmtId="180" fontId="44" fillId="0" borderId="0" xfId="109" applyNumberFormat="1" applyFont="1" applyFill="1" applyAlignment="1" applyProtection="1">
      <alignment horizontal="center" vertical="center" wrapText="1"/>
      <protection/>
    </xf>
    <xf numFmtId="180" fontId="15" fillId="0" borderId="19" xfId="109" applyNumberFormat="1" applyFill="1" applyBorder="1" applyAlignment="1" applyProtection="1">
      <alignment horizontal="left" vertical="center" wrapText="1" indent="1"/>
      <protection/>
    </xf>
    <xf numFmtId="180" fontId="49" fillId="0" borderId="12" xfId="109" applyNumberFormat="1" applyFont="1" applyFill="1" applyBorder="1" applyAlignment="1" applyProtection="1">
      <alignment horizontal="left" vertical="center" wrapText="1" indent="1"/>
      <protection/>
    </xf>
    <xf numFmtId="180" fontId="49" fillId="0" borderId="20" xfId="109" applyNumberFormat="1" applyFont="1" applyFill="1" applyBorder="1" applyAlignment="1" applyProtection="1">
      <alignment horizontal="right" vertical="center" wrapText="1" indent="1"/>
      <protection locked="0"/>
    </xf>
    <xf numFmtId="180" fontId="49" fillId="0" borderId="21" xfId="109" applyNumberFormat="1" applyFont="1" applyFill="1" applyBorder="1" applyAlignment="1" applyProtection="1">
      <alignment horizontal="right" vertical="center" wrapText="1" indent="1"/>
      <protection locked="0"/>
    </xf>
    <xf numFmtId="180" fontId="15" fillId="0" borderId="22" xfId="109" applyNumberFormat="1" applyFill="1" applyBorder="1" applyAlignment="1" applyProtection="1">
      <alignment horizontal="left" vertical="center" wrapText="1" indent="1"/>
      <protection/>
    </xf>
    <xf numFmtId="180" fontId="49" fillId="0" borderId="11" xfId="109" applyNumberFormat="1" applyFont="1" applyFill="1" applyBorder="1" applyAlignment="1" applyProtection="1">
      <alignment horizontal="left" vertical="center" wrapText="1" indent="1"/>
      <protection/>
    </xf>
    <xf numFmtId="180" fontId="49" fillId="0" borderId="10" xfId="109" applyNumberFormat="1" applyFont="1" applyFill="1" applyBorder="1" applyAlignment="1" applyProtection="1">
      <alignment horizontal="right" vertical="center" wrapText="1" indent="1"/>
      <protection locked="0"/>
    </xf>
    <xf numFmtId="180" fontId="49" fillId="0" borderId="23" xfId="109" applyNumberFormat="1" applyFont="1" applyFill="1" applyBorder="1" applyAlignment="1" applyProtection="1">
      <alignment horizontal="right" vertical="center" wrapText="1" indent="1"/>
      <protection locked="0"/>
    </xf>
    <xf numFmtId="180" fontId="49" fillId="0" borderId="24" xfId="109" applyNumberFormat="1" applyFont="1" applyFill="1" applyBorder="1" applyAlignment="1" applyProtection="1">
      <alignment horizontal="right" vertical="center" wrapText="1" indent="1"/>
      <protection locked="0"/>
    </xf>
    <xf numFmtId="180" fontId="49" fillId="0" borderId="11" xfId="109" applyNumberFormat="1" applyFont="1" applyFill="1" applyBorder="1" applyAlignment="1" applyProtection="1">
      <alignment horizontal="left" vertical="center" wrapText="1" indent="1"/>
      <protection locked="0"/>
    </xf>
    <xf numFmtId="180" fontId="26" fillId="0" borderId="18" xfId="109" applyNumberFormat="1" applyFont="1" applyFill="1" applyBorder="1" applyAlignment="1" applyProtection="1">
      <alignment horizontal="left" vertical="center" wrapText="1" indent="1"/>
      <protection/>
    </xf>
    <xf numFmtId="180" fontId="44" fillId="0" borderId="15" xfId="109" applyNumberFormat="1" applyFont="1" applyFill="1" applyBorder="1" applyAlignment="1" applyProtection="1">
      <alignment horizontal="left" vertical="center" wrapText="1" indent="1"/>
      <protection/>
    </xf>
    <xf numFmtId="180" fontId="44" fillId="0" borderId="16" xfId="109" applyNumberFormat="1" applyFont="1" applyFill="1" applyBorder="1" applyAlignment="1" applyProtection="1">
      <alignment horizontal="right" vertical="center" wrapText="1" indent="1"/>
      <protection/>
    </xf>
    <xf numFmtId="180" fontId="44" fillId="0" borderId="17" xfId="109" applyNumberFormat="1" applyFont="1" applyFill="1" applyBorder="1" applyAlignment="1" applyProtection="1">
      <alignment horizontal="right" vertical="center" wrapText="1" indent="1"/>
      <protection/>
    </xf>
    <xf numFmtId="180" fontId="49" fillId="0" borderId="25" xfId="109" applyNumberFormat="1" applyFont="1" applyFill="1" applyBorder="1" applyAlignment="1" applyProtection="1">
      <alignment horizontal="left" vertical="center" wrapText="1" indent="1"/>
      <protection/>
    </xf>
    <xf numFmtId="180" fontId="50" fillId="0" borderId="26" xfId="109" applyNumberFormat="1" applyFont="1" applyFill="1" applyBorder="1" applyAlignment="1" applyProtection="1">
      <alignment horizontal="right" vertical="center" wrapText="1" indent="1"/>
      <protection/>
    </xf>
    <xf numFmtId="180" fontId="49" fillId="0" borderId="11" xfId="109" applyNumberFormat="1" applyFont="1" applyFill="1" applyBorder="1" applyAlignment="1" applyProtection="1">
      <alignment horizontal="left" vertical="center" wrapText="1" indent="1"/>
      <protection/>
    </xf>
    <xf numFmtId="180" fontId="49" fillId="0" borderId="27" xfId="109" applyNumberFormat="1" applyFont="1" applyFill="1" applyBorder="1" applyAlignment="1" applyProtection="1">
      <alignment horizontal="right" vertical="center" wrapText="1" indent="1"/>
      <protection locked="0"/>
    </xf>
    <xf numFmtId="180" fontId="49" fillId="0" borderId="10" xfId="109" applyNumberFormat="1" applyFont="1" applyFill="1" applyBorder="1" applyAlignment="1" applyProtection="1">
      <alignment horizontal="right" vertical="center" wrapText="1" indent="1"/>
      <protection locked="0"/>
    </xf>
    <xf numFmtId="180" fontId="49" fillId="0" borderId="23" xfId="109" applyNumberFormat="1" applyFont="1" applyFill="1" applyBorder="1" applyAlignment="1" applyProtection="1">
      <alignment horizontal="right" vertical="center" wrapText="1" indent="1"/>
      <protection locked="0"/>
    </xf>
    <xf numFmtId="180" fontId="50" fillId="0" borderId="10" xfId="109" applyNumberFormat="1" applyFont="1" applyFill="1" applyBorder="1" applyAlignment="1" applyProtection="1">
      <alignment horizontal="right" vertical="center" wrapText="1" indent="1"/>
      <protection/>
    </xf>
    <xf numFmtId="180" fontId="49" fillId="0" borderId="26" xfId="109" applyNumberFormat="1" applyFont="1" applyFill="1" applyBorder="1" applyAlignment="1" applyProtection="1">
      <alignment horizontal="right" vertical="center" wrapText="1" indent="1"/>
      <protection locked="0"/>
    </xf>
    <xf numFmtId="180" fontId="26" fillId="0" borderId="15" xfId="109" applyNumberFormat="1" applyFont="1" applyFill="1" applyBorder="1" applyAlignment="1" applyProtection="1">
      <alignment horizontal="left" vertical="center" wrapText="1" indent="1"/>
      <protection/>
    </xf>
    <xf numFmtId="180" fontId="26" fillId="0" borderId="28" xfId="109" applyNumberFormat="1" applyFont="1" applyFill="1" applyBorder="1" applyAlignment="1" applyProtection="1">
      <alignment horizontal="right" vertical="center" wrapText="1" indent="1"/>
      <protection/>
    </xf>
    <xf numFmtId="180" fontId="49" fillId="0" borderId="11" xfId="109" applyNumberFormat="1" applyFont="1" applyFill="1" applyBorder="1" applyAlignment="1" applyProtection="1" quotePrefix="1">
      <alignment horizontal="left" vertical="center" wrapText="1" indent="6"/>
      <protection locked="0"/>
    </xf>
    <xf numFmtId="180" fontId="49" fillId="0" borderId="25" xfId="109" applyNumberFormat="1" applyFont="1" applyFill="1" applyBorder="1" applyAlignment="1" applyProtection="1">
      <alignment horizontal="left" vertical="center" wrapText="1" indent="1"/>
      <protection/>
    </xf>
    <xf numFmtId="180" fontId="49" fillId="0" borderId="27" xfId="109" applyNumberFormat="1" applyFont="1" applyFill="1" applyBorder="1" applyAlignment="1" applyProtection="1">
      <alignment horizontal="right" vertical="center" wrapText="1" indent="1"/>
      <protection locked="0"/>
    </xf>
    <xf numFmtId="180" fontId="50" fillId="0" borderId="25" xfId="109" applyNumberFormat="1" applyFont="1" applyFill="1" applyBorder="1" applyAlignment="1" applyProtection="1">
      <alignment horizontal="left" vertical="center" wrapText="1" indent="1"/>
      <protection/>
    </xf>
    <xf numFmtId="180" fontId="50" fillId="0" borderId="20" xfId="109" applyNumberFormat="1" applyFont="1" applyFill="1" applyBorder="1" applyAlignment="1" applyProtection="1">
      <alignment horizontal="right" vertical="center" wrapText="1" indent="1"/>
      <protection/>
    </xf>
    <xf numFmtId="180" fontId="49" fillId="0" borderId="21" xfId="109" applyNumberFormat="1" applyFont="1" applyFill="1" applyBorder="1" applyAlignment="1" applyProtection="1">
      <alignment horizontal="right" vertical="center" wrapText="1" indent="1"/>
      <protection locked="0"/>
    </xf>
    <xf numFmtId="180" fontId="49" fillId="0" borderId="11" xfId="109" applyNumberFormat="1" applyFont="1" applyFill="1" applyBorder="1" applyAlignment="1" applyProtection="1">
      <alignment horizontal="left" vertical="center" wrapText="1" indent="2"/>
      <protection/>
    </xf>
    <xf numFmtId="180" fontId="49" fillId="0" borderId="10" xfId="109" applyNumberFormat="1" applyFont="1" applyFill="1" applyBorder="1" applyAlignment="1" applyProtection="1">
      <alignment horizontal="left" vertical="center" wrapText="1" indent="2"/>
      <protection/>
    </xf>
    <xf numFmtId="180" fontId="50" fillId="0" borderId="10" xfId="109" applyNumberFormat="1" applyFont="1" applyFill="1" applyBorder="1" applyAlignment="1" applyProtection="1">
      <alignment horizontal="left" vertical="center" wrapText="1" indent="1"/>
      <protection/>
    </xf>
    <xf numFmtId="180" fontId="49" fillId="0" borderId="12" xfId="109" applyNumberFormat="1" applyFont="1" applyFill="1" applyBorder="1" applyAlignment="1" applyProtection="1">
      <alignment horizontal="left" vertical="center" wrapText="1" indent="1"/>
      <protection/>
    </xf>
    <xf numFmtId="180" fontId="49" fillId="0" borderId="12" xfId="109" applyNumberFormat="1" applyFont="1" applyFill="1" applyBorder="1" applyAlignment="1" applyProtection="1">
      <alignment horizontal="left" vertical="center" wrapText="1" indent="1"/>
      <protection locked="0"/>
    </xf>
    <xf numFmtId="180" fontId="49" fillId="0" borderId="12" xfId="109" applyNumberFormat="1" applyFont="1" applyFill="1" applyBorder="1" applyAlignment="1" applyProtection="1">
      <alignment horizontal="left" vertical="center" wrapText="1" indent="1"/>
      <protection locked="0"/>
    </xf>
    <xf numFmtId="180" fontId="49" fillId="0" borderId="12" xfId="109" applyNumberFormat="1" applyFont="1" applyFill="1" applyBorder="1" applyAlignment="1" applyProtection="1">
      <alignment horizontal="left" vertical="center" wrapText="1" indent="2"/>
      <protection/>
    </xf>
    <xf numFmtId="180" fontId="49" fillId="0" borderId="29" xfId="109" applyNumberFormat="1" applyFont="1" applyFill="1" applyBorder="1" applyAlignment="1" applyProtection="1">
      <alignment horizontal="left" vertical="center" wrapText="1" indent="2"/>
      <protection/>
    </xf>
    <xf numFmtId="180" fontId="49" fillId="0" borderId="30" xfId="109" applyNumberFormat="1" applyFont="1" applyFill="1" applyBorder="1" applyAlignment="1" applyProtection="1">
      <alignment horizontal="left" vertical="center" wrapText="1" indent="1"/>
      <protection locked="0"/>
    </xf>
    <xf numFmtId="180" fontId="49" fillId="0" borderId="31" xfId="109" applyNumberFormat="1" applyFont="1" applyFill="1" applyBorder="1" applyAlignment="1" applyProtection="1">
      <alignment horizontal="left" vertical="center" wrapText="1" indent="1"/>
      <protection/>
    </xf>
    <xf numFmtId="180" fontId="49" fillId="0" borderId="32" xfId="109" applyNumberFormat="1" applyFont="1" applyFill="1" applyBorder="1" applyAlignment="1" applyProtection="1">
      <alignment horizontal="left" vertical="center" wrapText="1" indent="1"/>
      <protection/>
    </xf>
    <xf numFmtId="180" fontId="44" fillId="0" borderId="33" xfId="109" applyNumberFormat="1" applyFont="1" applyFill="1" applyBorder="1" applyAlignment="1" applyProtection="1">
      <alignment horizontal="left" vertical="center" wrapText="1" indent="1"/>
      <protection/>
    </xf>
    <xf numFmtId="0" fontId="14" fillId="0" borderId="0" xfId="111">
      <alignment/>
      <protection/>
    </xf>
    <xf numFmtId="0" fontId="53" fillId="0" borderId="0" xfId="111" applyFont="1">
      <alignment/>
      <protection/>
    </xf>
    <xf numFmtId="0" fontId="14" fillId="0" borderId="0" xfId="111" applyBorder="1">
      <alignment/>
      <protection/>
    </xf>
    <xf numFmtId="0" fontId="54" fillId="0" borderId="0" xfId="111" applyFont="1" applyBorder="1">
      <alignment/>
      <protection/>
    </xf>
    <xf numFmtId="0" fontId="34" fillId="0" borderId="34" xfId="111" applyFont="1" applyFill="1" applyBorder="1" applyAlignment="1">
      <alignment horizontal="left" vertical="center"/>
      <protection/>
    </xf>
    <xf numFmtId="0" fontId="34" fillId="0" borderId="32" xfId="111" applyFont="1" applyFill="1" applyBorder="1" applyAlignment="1">
      <alignment horizontal="left" vertical="center"/>
      <protection/>
    </xf>
    <xf numFmtId="0" fontId="40" fillId="0" borderId="10" xfId="111" applyFont="1" applyBorder="1" applyAlignment="1">
      <alignment horizontal="left" vertical="center"/>
      <protection/>
    </xf>
    <xf numFmtId="3" fontId="39" fillId="0" borderId="10" xfId="111" applyNumberFormat="1" applyFont="1" applyBorder="1" applyAlignment="1">
      <alignment vertical="center"/>
      <protection/>
    </xf>
    <xf numFmtId="0" fontId="40" fillId="0" borderId="10" xfId="111" applyFont="1" applyFill="1" applyBorder="1">
      <alignment/>
      <protection/>
    </xf>
    <xf numFmtId="0" fontId="56" fillId="0" borderId="32" xfId="103" applyFont="1" applyBorder="1" applyAlignment="1">
      <alignment horizontal="center"/>
      <protection/>
    </xf>
    <xf numFmtId="3" fontId="55" fillId="0" borderId="10" xfId="111" applyNumberFormat="1" applyFont="1" applyBorder="1" applyAlignment="1">
      <alignment vertical="center"/>
      <protection/>
    </xf>
    <xf numFmtId="0" fontId="39" fillId="0" borderId="32" xfId="111" applyFont="1" applyBorder="1" applyAlignment="1">
      <alignment horizontal="left" vertical="center"/>
      <protection/>
    </xf>
    <xf numFmtId="3" fontId="40" fillId="0" borderId="10" xfId="111" applyNumberFormat="1" applyFont="1" applyBorder="1" applyAlignment="1">
      <alignment horizontal="right" vertical="center"/>
      <protection/>
    </xf>
    <xf numFmtId="0" fontId="40" fillId="0" borderId="32" xfId="111" applyFont="1" applyBorder="1" applyAlignment="1">
      <alignment horizontal="left" vertical="center"/>
      <protection/>
    </xf>
    <xf numFmtId="3" fontId="39" fillId="0" borderId="10" xfId="111" applyNumberFormat="1" applyFont="1" applyBorder="1" applyAlignment="1">
      <alignment horizontal="right" vertical="center"/>
      <protection/>
    </xf>
    <xf numFmtId="0" fontId="39" fillId="0" borderId="10" xfId="111" applyFont="1" applyBorder="1" applyAlignment="1">
      <alignment horizontal="left" vertical="center"/>
      <protection/>
    </xf>
    <xf numFmtId="3" fontId="40" fillId="0" borderId="10" xfId="111" applyNumberFormat="1" applyFont="1" applyBorder="1" applyAlignment="1">
      <alignment vertical="center"/>
      <protection/>
    </xf>
    <xf numFmtId="0" fontId="56" fillId="0" borderId="32" xfId="111" applyFont="1" applyBorder="1" applyAlignment="1">
      <alignment horizontal="center" vertical="center"/>
      <protection/>
    </xf>
    <xf numFmtId="3" fontId="55" fillId="0" borderId="10" xfId="111" applyNumberFormat="1" applyFont="1" applyFill="1" applyBorder="1" applyAlignment="1">
      <alignment vertical="center"/>
      <protection/>
    </xf>
    <xf numFmtId="3" fontId="55" fillId="0" borderId="10" xfId="111" applyNumberFormat="1" applyFont="1" applyFill="1" applyBorder="1">
      <alignment/>
      <protection/>
    </xf>
    <xf numFmtId="0" fontId="40" fillId="0" borderId="32" xfId="111" applyFont="1" applyBorder="1" applyAlignment="1">
      <alignment vertical="center"/>
      <protection/>
    </xf>
    <xf numFmtId="0" fontId="39" fillId="0" borderId="10" xfId="111" applyFont="1" applyFill="1" applyBorder="1" applyAlignment="1">
      <alignment horizontal="left" vertical="center"/>
      <protection/>
    </xf>
    <xf numFmtId="0" fontId="34" fillId="0" borderId="32" xfId="111" applyFont="1" applyBorder="1" applyAlignment="1">
      <alignment vertical="center"/>
      <protection/>
    </xf>
    <xf numFmtId="16" fontId="39" fillId="0" borderId="32" xfId="111" applyNumberFormat="1" applyFont="1" applyBorder="1" applyAlignment="1">
      <alignment horizontal="left" vertical="center"/>
      <protection/>
    </xf>
    <xf numFmtId="3" fontId="39" fillId="0" borderId="10" xfId="103" applyNumberFormat="1" applyFont="1" applyBorder="1" applyAlignment="1">
      <alignment horizontal="right"/>
      <protection/>
    </xf>
    <xf numFmtId="0" fontId="39" fillId="0" borderId="10" xfId="103" applyFont="1" applyBorder="1" applyAlignment="1">
      <alignment horizontal="left"/>
      <protection/>
    </xf>
    <xf numFmtId="3" fontId="56" fillId="0" borderId="10" xfId="111" applyNumberFormat="1" applyFont="1" applyBorder="1" applyAlignment="1">
      <alignment horizontal="right" vertical="center"/>
      <protection/>
    </xf>
    <xf numFmtId="0" fontId="56" fillId="0" borderId="32" xfId="111" applyFont="1" applyBorder="1" applyAlignment="1">
      <alignment horizontal="left" vertical="center"/>
      <protection/>
    </xf>
    <xf numFmtId="0" fontId="40" fillId="0" borderId="32" xfId="111" applyFont="1" applyBorder="1" applyAlignment="1">
      <alignment horizontal="left"/>
      <protection/>
    </xf>
    <xf numFmtId="0" fontId="56" fillId="0" borderId="10" xfId="111" applyFont="1" applyBorder="1" applyAlignment="1">
      <alignment horizontal="left" vertical="center"/>
      <protection/>
    </xf>
    <xf numFmtId="3" fontId="56" fillId="0" borderId="10" xfId="111" applyNumberFormat="1" applyFont="1" applyBorder="1" applyAlignment="1">
      <alignment vertical="center"/>
      <protection/>
    </xf>
    <xf numFmtId="0" fontId="40" fillId="0" borderId="32" xfId="111" applyFont="1" applyBorder="1" applyAlignment="1">
      <alignment horizontal="center"/>
      <protection/>
    </xf>
    <xf numFmtId="0" fontId="40" fillId="0" borderId="34" xfId="111" applyFont="1" applyBorder="1" applyAlignment="1">
      <alignment horizontal="left"/>
      <protection/>
    </xf>
    <xf numFmtId="0" fontId="40" fillId="0" borderId="34" xfId="111" applyFont="1" applyBorder="1" applyAlignment="1">
      <alignment horizontal="left" vertical="center"/>
      <protection/>
    </xf>
    <xf numFmtId="0" fontId="40" fillId="0" borderId="32" xfId="111" applyFont="1" applyBorder="1" applyAlignment="1">
      <alignment horizontal="center" vertical="center"/>
      <protection/>
    </xf>
    <xf numFmtId="3" fontId="39" fillId="0" borderId="23" xfId="111" applyNumberFormat="1" applyFont="1" applyBorder="1" applyAlignment="1">
      <alignment vertical="center"/>
      <protection/>
    </xf>
    <xf numFmtId="3" fontId="39" fillId="0" borderId="23" xfId="103" applyNumberFormat="1" applyFont="1" applyBorder="1" applyAlignment="1">
      <alignment horizontal="right"/>
      <protection/>
    </xf>
    <xf numFmtId="3" fontId="39" fillId="0" borderId="23" xfId="111" applyNumberFormat="1" applyFont="1" applyBorder="1" applyAlignment="1">
      <alignment horizontal="right" vertical="center"/>
      <protection/>
    </xf>
    <xf numFmtId="3" fontId="56" fillId="0" borderId="23" xfId="111" applyNumberFormat="1" applyFont="1" applyBorder="1" applyAlignment="1">
      <alignment horizontal="right" vertical="center"/>
      <protection/>
    </xf>
    <xf numFmtId="3" fontId="40" fillId="0" borderId="23" xfId="111" applyNumberFormat="1" applyFont="1" applyBorder="1" applyAlignment="1">
      <alignment horizontal="right" vertical="center"/>
      <protection/>
    </xf>
    <xf numFmtId="3" fontId="55" fillId="0" borderId="23" xfId="111" applyNumberFormat="1" applyFont="1" applyFill="1" applyBorder="1" applyAlignment="1">
      <alignment vertical="center"/>
      <protection/>
    </xf>
    <xf numFmtId="3" fontId="55" fillId="0" borderId="23" xfId="111" applyNumberFormat="1" applyFont="1" applyBorder="1" applyAlignment="1">
      <alignment vertical="center"/>
      <protection/>
    </xf>
    <xf numFmtId="3" fontId="40" fillId="0" borderId="23" xfId="111" applyNumberFormat="1" applyFont="1" applyBorder="1" applyAlignment="1">
      <alignment vertical="center"/>
      <protection/>
    </xf>
    <xf numFmtId="3" fontId="56" fillId="0" borderId="23" xfId="111" applyNumberFormat="1" applyFont="1" applyBorder="1" applyAlignment="1">
      <alignment vertical="center"/>
      <protection/>
    </xf>
    <xf numFmtId="0" fontId="33" fillId="0" borderId="10" xfId="111" applyFont="1" applyBorder="1" applyAlignment="1">
      <alignment vertical="center"/>
      <protection/>
    </xf>
    <xf numFmtId="3" fontId="33" fillId="0" borderId="10" xfId="111" applyNumberFormat="1" applyFont="1" applyBorder="1" applyAlignment="1">
      <alignment vertical="center"/>
      <protection/>
    </xf>
    <xf numFmtId="3" fontId="33" fillId="0" borderId="23" xfId="111" applyNumberFormat="1" applyFont="1" applyBorder="1" applyAlignment="1">
      <alignment vertical="center"/>
      <protection/>
    </xf>
    <xf numFmtId="0" fontId="40" fillId="0" borderId="34" xfId="111" applyFont="1" applyBorder="1" applyAlignment="1">
      <alignment horizontal="center" vertical="center"/>
      <protection/>
    </xf>
    <xf numFmtId="3" fontId="56" fillId="0" borderId="10" xfId="111" applyNumberFormat="1" applyFont="1" applyBorder="1">
      <alignment/>
      <protection/>
    </xf>
    <xf numFmtId="3" fontId="56" fillId="0" borderId="23" xfId="111" applyNumberFormat="1" applyFont="1" applyBorder="1">
      <alignment/>
      <protection/>
    </xf>
    <xf numFmtId="0" fontId="39" fillId="0" borderId="26" xfId="111" applyFont="1" applyFill="1" applyBorder="1" applyAlignment="1">
      <alignment horizontal="left" vertical="center" wrapText="1"/>
      <protection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41" fillId="0" borderId="32" xfId="111" applyFont="1" applyBorder="1" applyAlignment="1">
      <alignment vertical="center"/>
      <protection/>
    </xf>
    <xf numFmtId="0" fontId="40" fillId="20" borderId="35" xfId="111" applyFont="1" applyFill="1" applyBorder="1" applyAlignment="1">
      <alignment horizontal="center" vertical="center"/>
      <protection/>
    </xf>
    <xf numFmtId="0" fontId="40" fillId="20" borderId="36" xfId="111" applyFont="1" applyFill="1" applyBorder="1" applyAlignment="1">
      <alignment horizontal="center" vertical="center"/>
      <protection/>
    </xf>
    <xf numFmtId="0" fontId="40" fillId="20" borderId="36" xfId="111" applyFont="1" applyFill="1" applyBorder="1" applyAlignment="1">
      <alignment horizontal="center" vertical="center" wrapText="1"/>
      <protection/>
    </xf>
    <xf numFmtId="0" fontId="40" fillId="20" borderId="37" xfId="111" applyFont="1" applyFill="1" applyBorder="1" applyAlignment="1">
      <alignment horizontal="center" vertical="center" wrapText="1"/>
      <protection/>
    </xf>
    <xf numFmtId="0" fontId="40" fillId="20" borderId="38" xfId="111" applyFont="1" applyFill="1" applyBorder="1" applyAlignment="1">
      <alignment horizontal="center" vertical="center"/>
      <protection/>
    </xf>
    <xf numFmtId="0" fontId="40" fillId="0" borderId="11" xfId="111" applyFont="1" applyBorder="1" applyAlignment="1">
      <alignment horizontal="center" vertical="center"/>
      <protection/>
    </xf>
    <xf numFmtId="0" fontId="56" fillId="0" borderId="39" xfId="111" applyFont="1" applyBorder="1" applyAlignment="1">
      <alignment horizontal="center" vertical="center"/>
      <protection/>
    </xf>
    <xf numFmtId="0" fontId="40" fillId="0" borderId="39" xfId="111" applyFont="1" applyBorder="1" applyAlignment="1">
      <alignment horizontal="left" vertical="center"/>
      <protection/>
    </xf>
    <xf numFmtId="3" fontId="55" fillId="0" borderId="23" xfId="111" applyNumberFormat="1" applyFont="1" applyFill="1" applyBorder="1">
      <alignment/>
      <protection/>
    </xf>
    <xf numFmtId="0" fontId="39" fillId="0" borderId="11" xfId="111" applyFont="1" applyBorder="1" applyAlignment="1">
      <alignment horizontal="center" vertical="center"/>
      <protection/>
    </xf>
    <xf numFmtId="0" fontId="41" fillId="0" borderId="39" xfId="111" applyFont="1" applyBorder="1" applyAlignment="1">
      <alignment vertical="center"/>
      <protection/>
    </xf>
    <xf numFmtId="0" fontId="34" fillId="0" borderId="39" xfId="111" applyFont="1" applyBorder="1" applyAlignment="1">
      <alignment vertical="center"/>
      <protection/>
    </xf>
    <xf numFmtId="0" fontId="40" fillId="0" borderId="39" xfId="111" applyFont="1" applyBorder="1" applyAlignment="1">
      <alignment horizontal="center" vertical="center"/>
      <protection/>
    </xf>
    <xf numFmtId="0" fontId="42" fillId="20" borderId="40" xfId="111" applyFont="1" applyFill="1" applyBorder="1" applyAlignment="1">
      <alignment horizontal="left" vertical="center"/>
      <protection/>
    </xf>
    <xf numFmtId="3" fontId="42" fillId="20" borderId="40" xfId="111" applyNumberFormat="1" applyFont="1" applyFill="1" applyBorder="1" applyAlignment="1">
      <alignment vertical="center"/>
      <protection/>
    </xf>
    <xf numFmtId="0" fontId="42" fillId="20" borderId="33" xfId="111" applyFont="1" applyFill="1" applyBorder="1" applyAlignment="1">
      <alignment horizontal="left" vertical="center"/>
      <protection/>
    </xf>
    <xf numFmtId="0" fontId="61" fillId="0" borderId="0" xfId="111" applyFont="1">
      <alignment/>
      <protection/>
    </xf>
    <xf numFmtId="0" fontId="61" fillId="0" borderId="0" xfId="111" applyFont="1" applyAlignment="1">
      <alignment wrapText="1"/>
      <protection/>
    </xf>
    <xf numFmtId="0" fontId="61" fillId="24" borderId="0" xfId="111" applyFont="1" applyFill="1">
      <alignment/>
      <protection/>
    </xf>
    <xf numFmtId="0" fontId="34" fillId="20" borderId="20" xfId="101" applyFont="1" applyFill="1" applyBorder="1" applyAlignment="1">
      <alignment horizontal="center" vertical="center" wrapText="1"/>
      <protection/>
    </xf>
    <xf numFmtId="0" fontId="34" fillId="20" borderId="41" xfId="101" applyFont="1" applyFill="1" applyBorder="1" applyAlignment="1">
      <alignment horizontal="right" vertical="center" wrapText="1"/>
      <protection/>
    </xf>
    <xf numFmtId="0" fontId="34" fillId="20" borderId="42" xfId="101" applyFont="1" applyFill="1" applyBorder="1" applyAlignment="1">
      <alignment horizontal="right" vertical="center"/>
      <protection/>
    </xf>
    <xf numFmtId="0" fontId="34" fillId="20" borderId="43" xfId="101" applyFont="1" applyFill="1" applyBorder="1" applyAlignment="1">
      <alignment horizontal="center" vertical="center"/>
      <protection/>
    </xf>
    <xf numFmtId="0" fontId="34" fillId="20" borderId="44" xfId="101" applyFont="1" applyFill="1" applyBorder="1" applyAlignment="1">
      <alignment horizontal="center" vertical="center"/>
      <protection/>
    </xf>
    <xf numFmtId="3" fontId="34" fillId="0" borderId="45" xfId="101" applyNumberFormat="1" applyFont="1" applyFill="1" applyBorder="1">
      <alignment/>
      <protection/>
    </xf>
    <xf numFmtId="3" fontId="34" fillId="0" borderId="46" xfId="101" applyNumberFormat="1" applyFont="1" applyFill="1" applyBorder="1">
      <alignment/>
      <protection/>
    </xf>
    <xf numFmtId="4" fontId="34" fillId="0" borderId="47" xfId="101" applyNumberFormat="1" applyFont="1" applyFill="1" applyBorder="1">
      <alignment/>
      <protection/>
    </xf>
    <xf numFmtId="3" fontId="34" fillId="0" borderId="47" xfId="101" applyNumberFormat="1" applyFont="1" applyFill="1" applyBorder="1">
      <alignment/>
      <protection/>
    </xf>
    <xf numFmtId="3" fontId="34" fillId="0" borderId="48" xfId="101" applyNumberFormat="1" applyFont="1" applyFill="1" applyBorder="1">
      <alignment/>
      <protection/>
    </xf>
    <xf numFmtId="3" fontId="33" fillId="0" borderId="47" xfId="98" applyNumberFormat="1" applyFont="1" applyFill="1" applyBorder="1" applyAlignment="1">
      <alignment horizontal="center" vertical="center"/>
      <protection/>
    </xf>
    <xf numFmtId="4" fontId="33" fillId="0" borderId="47" xfId="98" applyNumberFormat="1" applyFont="1" applyFill="1" applyBorder="1" applyAlignment="1">
      <alignment vertical="center"/>
      <protection/>
    </xf>
    <xf numFmtId="3" fontId="33" fillId="0" borderId="47" xfId="98" applyNumberFormat="1" applyFont="1" applyFill="1" applyBorder="1" applyAlignment="1">
      <alignment vertical="center"/>
      <protection/>
    </xf>
    <xf numFmtId="3" fontId="33" fillId="0" borderId="48" xfId="98" applyNumberFormat="1" applyFont="1" applyFill="1" applyBorder="1" applyAlignment="1">
      <alignment vertical="center"/>
      <protection/>
    </xf>
    <xf numFmtId="3" fontId="34" fillId="0" borderId="47" xfId="98" applyNumberFormat="1" applyFont="1" applyFill="1" applyBorder="1" applyAlignment="1">
      <alignment vertical="center"/>
      <protection/>
    </xf>
    <xf numFmtId="3" fontId="34" fillId="0" borderId="48" xfId="98" applyNumberFormat="1" applyFont="1" applyFill="1" applyBorder="1" applyAlignment="1">
      <alignment vertical="center"/>
      <protection/>
    </xf>
    <xf numFmtId="3" fontId="34" fillId="21" borderId="47" xfId="101" applyNumberFormat="1" applyFont="1" applyFill="1" applyBorder="1">
      <alignment/>
      <protection/>
    </xf>
    <xf numFmtId="169" fontId="33" fillId="0" borderId="47" xfId="101" applyNumberFormat="1" applyFont="1" applyFill="1" applyBorder="1">
      <alignment/>
      <protection/>
    </xf>
    <xf numFmtId="3" fontId="33" fillId="0" borderId="47" xfId="101" applyNumberFormat="1" applyFont="1" applyFill="1" applyBorder="1">
      <alignment/>
      <protection/>
    </xf>
    <xf numFmtId="3" fontId="33" fillId="0" borderId="48" xfId="101" applyNumberFormat="1" applyFont="1" applyFill="1" applyBorder="1">
      <alignment/>
      <protection/>
    </xf>
    <xf numFmtId="3" fontId="33" fillId="0" borderId="49" xfId="98" applyNumberFormat="1" applyFont="1" applyFill="1" applyBorder="1" applyAlignment="1">
      <alignment vertical="center"/>
      <protection/>
    </xf>
    <xf numFmtId="4" fontId="33" fillId="0" borderId="49" xfId="98" applyNumberFormat="1" applyFont="1" applyFill="1" applyBorder="1" applyAlignment="1">
      <alignment vertical="center"/>
      <protection/>
    </xf>
    <xf numFmtId="3" fontId="33" fillId="0" borderId="50" xfId="101" applyNumberFormat="1" applyFont="1" applyFill="1" applyBorder="1">
      <alignment/>
      <protection/>
    </xf>
    <xf numFmtId="3" fontId="34" fillId="21" borderId="10" xfId="101" applyNumberFormat="1" applyFont="1" applyFill="1" applyBorder="1">
      <alignment/>
      <protection/>
    </xf>
    <xf numFmtId="3" fontId="34" fillId="0" borderId="20" xfId="101" applyNumberFormat="1" applyFont="1" applyFill="1" applyBorder="1">
      <alignment/>
      <protection/>
    </xf>
    <xf numFmtId="3" fontId="33" fillId="0" borderId="10" xfId="101" applyNumberFormat="1" applyFont="1" applyFill="1" applyBorder="1">
      <alignment/>
      <protection/>
    </xf>
    <xf numFmtId="169" fontId="33" fillId="0" borderId="51" xfId="98" applyNumberFormat="1" applyFont="1" applyBorder="1" applyAlignment="1">
      <alignment vertical="center"/>
      <protection/>
    </xf>
    <xf numFmtId="4" fontId="33" fillId="0" borderId="51" xfId="98" applyNumberFormat="1" applyFont="1" applyFill="1" applyBorder="1" applyAlignment="1">
      <alignment vertical="center"/>
      <protection/>
    </xf>
    <xf numFmtId="3" fontId="33" fillId="0" borderId="51" xfId="98" applyNumberFormat="1" applyFont="1" applyFill="1" applyBorder="1" applyAlignment="1">
      <alignment vertical="center"/>
      <protection/>
    </xf>
    <xf numFmtId="0" fontId="33" fillId="0" borderId="52" xfId="107" applyFont="1" applyBorder="1">
      <alignment/>
      <protection/>
    </xf>
    <xf numFmtId="4" fontId="33" fillId="0" borderId="52" xfId="101" applyNumberFormat="1" applyFont="1" applyFill="1" applyBorder="1">
      <alignment/>
      <protection/>
    </xf>
    <xf numFmtId="3" fontId="33" fillId="0" borderId="10" xfId="98" applyNumberFormat="1" applyFont="1" applyFill="1" applyBorder="1" applyAlignment="1">
      <alignment vertical="center"/>
      <protection/>
    </xf>
    <xf numFmtId="169" fontId="34" fillId="21" borderId="10" xfId="101" applyNumberFormat="1" applyFont="1" applyFill="1" applyBorder="1">
      <alignment/>
      <protection/>
    </xf>
    <xf numFmtId="0" fontId="34" fillId="21" borderId="10" xfId="107" applyFont="1" applyFill="1" applyBorder="1">
      <alignment/>
      <protection/>
    </xf>
    <xf numFmtId="3" fontId="34" fillId="21" borderId="10" xfId="98" applyNumberFormat="1" applyFont="1" applyFill="1" applyBorder="1" applyAlignment="1">
      <alignment vertical="center"/>
      <protection/>
    </xf>
    <xf numFmtId="0" fontId="38" fillId="0" borderId="0" xfId="101" applyFont="1" applyFill="1" applyBorder="1">
      <alignment/>
      <protection/>
    </xf>
    <xf numFmtId="0" fontId="33" fillId="0" borderId="0" xfId="111" applyFont="1" applyBorder="1">
      <alignment/>
      <protection/>
    </xf>
    <xf numFmtId="0" fontId="33" fillId="0" borderId="0" xfId="111" applyFont="1">
      <alignment/>
      <protection/>
    </xf>
    <xf numFmtId="3" fontId="56" fillId="0" borderId="48" xfId="101" applyNumberFormat="1" applyFont="1" applyFill="1" applyBorder="1">
      <alignment/>
      <protection/>
    </xf>
    <xf numFmtId="3" fontId="56" fillId="0" borderId="48" xfId="98" applyNumberFormat="1" applyFont="1" applyFill="1" applyBorder="1" applyAlignment="1">
      <alignment vertical="center"/>
      <protection/>
    </xf>
    <xf numFmtId="4" fontId="33" fillId="0" borderId="10" xfId="98" applyNumberFormat="1" applyFont="1" applyFill="1" applyBorder="1" applyAlignment="1">
      <alignment vertical="center"/>
      <protection/>
    </xf>
    <xf numFmtId="0" fontId="59" fillId="20" borderId="10" xfId="107" applyFont="1" applyFill="1" applyBorder="1">
      <alignment/>
      <protection/>
    </xf>
    <xf numFmtId="3" fontId="59" fillId="20" borderId="10" xfId="98" applyNumberFormat="1" applyFont="1" applyFill="1" applyBorder="1" applyAlignment="1">
      <alignment vertical="center"/>
      <protection/>
    </xf>
    <xf numFmtId="0" fontId="0" fillId="0" borderId="0" xfId="99">
      <alignment/>
      <protection/>
    </xf>
    <xf numFmtId="0" fontId="32" fillId="0" borderId="0" xfId="99" applyFont="1">
      <alignment/>
      <protection/>
    </xf>
    <xf numFmtId="0" fontId="64" fillId="0" borderId="0" xfId="108" applyFont="1" applyFill="1">
      <alignment/>
      <protection/>
    </xf>
    <xf numFmtId="180" fontId="45" fillId="0" borderId="0" xfId="108" applyNumberFormat="1" applyFont="1" applyFill="1" applyBorder="1" applyAlignment="1" applyProtection="1">
      <alignment horizontal="centerContinuous" vertical="center"/>
      <protection/>
    </xf>
    <xf numFmtId="0" fontId="65" fillId="0" borderId="0" xfId="109" applyFont="1" applyFill="1" applyBorder="1" applyAlignment="1" applyProtection="1">
      <alignment horizontal="right"/>
      <protection/>
    </xf>
    <xf numFmtId="0" fontId="66" fillId="0" borderId="0" xfId="109" applyFont="1" applyFill="1" applyBorder="1" applyAlignment="1" applyProtection="1">
      <alignment horizontal="right"/>
      <protection/>
    </xf>
    <xf numFmtId="0" fontId="65" fillId="0" borderId="0" xfId="109" applyFont="1" applyFill="1" applyBorder="1" applyAlignment="1" applyProtection="1">
      <alignment/>
      <protection/>
    </xf>
    <xf numFmtId="186" fontId="26" fillId="0" borderId="52" xfId="108" applyNumberFormat="1" applyFont="1" applyFill="1" applyBorder="1" applyAlignment="1">
      <alignment horizontal="center" vertical="center" wrapText="1"/>
      <protection/>
    </xf>
    <xf numFmtId="0" fontId="15" fillId="0" borderId="15" xfId="108" applyFont="1" applyFill="1" applyBorder="1" applyAlignment="1">
      <alignment horizontal="center" vertical="center"/>
      <protection/>
    </xf>
    <xf numFmtId="0" fontId="15" fillId="0" borderId="16" xfId="108" applyFont="1" applyFill="1" applyBorder="1" applyAlignment="1">
      <alignment horizontal="center" vertical="center"/>
      <protection/>
    </xf>
    <xf numFmtId="0" fontId="15" fillId="0" borderId="17" xfId="108" applyFont="1" applyFill="1" applyBorder="1" applyAlignment="1">
      <alignment horizontal="center" vertical="center"/>
      <protection/>
    </xf>
    <xf numFmtId="0" fontId="15" fillId="0" borderId="12" xfId="108" applyFont="1" applyFill="1" applyBorder="1" applyAlignment="1">
      <alignment horizontal="center" vertical="center"/>
      <protection/>
    </xf>
    <xf numFmtId="0" fontId="15" fillId="0" borderId="11" xfId="108" applyFont="1" applyFill="1" applyBorder="1" applyAlignment="1">
      <alignment horizontal="center" vertical="center"/>
      <protection/>
    </xf>
    <xf numFmtId="0" fontId="15" fillId="0" borderId="10" xfId="108" applyFont="1" applyFill="1" applyBorder="1" applyProtection="1">
      <alignment/>
      <protection locked="0"/>
    </xf>
    <xf numFmtId="0" fontId="15" fillId="0" borderId="29" xfId="108" applyFont="1" applyFill="1" applyBorder="1" applyAlignment="1">
      <alignment horizontal="center" vertical="center"/>
      <protection/>
    </xf>
    <xf numFmtId="0" fontId="15" fillId="0" borderId="52" xfId="108" applyFont="1" applyFill="1" applyBorder="1" applyProtection="1">
      <alignment/>
      <protection locked="0"/>
    </xf>
    <xf numFmtId="0" fontId="26" fillId="0" borderId="15" xfId="108" applyFont="1" applyFill="1" applyBorder="1" applyAlignment="1">
      <alignment horizontal="center" vertical="center"/>
      <protection/>
    </xf>
    <xf numFmtId="0" fontId="26" fillId="0" borderId="16" xfId="108" applyFont="1" applyFill="1" applyBorder="1">
      <alignment/>
      <protection/>
    </xf>
    <xf numFmtId="0" fontId="45" fillId="0" borderId="0" xfId="108" applyFont="1" applyFill="1">
      <alignment/>
      <protection/>
    </xf>
    <xf numFmtId="0" fontId="44" fillId="0" borderId="53" xfId="108" applyFont="1" applyFill="1" applyBorder="1" applyAlignment="1" applyProtection="1">
      <alignment horizontal="center" vertical="center" wrapText="1"/>
      <protection/>
    </xf>
    <xf numFmtId="0" fontId="49" fillId="0" borderId="11" xfId="108" applyFont="1" applyFill="1" applyBorder="1" applyAlignment="1" applyProtection="1">
      <alignment horizontal="center" vertical="center"/>
      <protection/>
    </xf>
    <xf numFmtId="180" fontId="45" fillId="0" borderId="0" xfId="109" applyNumberFormat="1" applyFont="1" applyFill="1" applyAlignment="1" applyProtection="1">
      <alignment vertical="center"/>
      <protection/>
    </xf>
    <xf numFmtId="180" fontId="45" fillId="0" borderId="0" xfId="109" applyNumberFormat="1" applyFont="1" applyFill="1" applyAlignment="1" applyProtection="1">
      <alignment horizontal="center" vertical="center"/>
      <protection/>
    </xf>
    <xf numFmtId="180" fontId="45" fillId="0" borderId="0" xfId="109" applyNumberFormat="1" applyFont="1" applyFill="1" applyAlignment="1" applyProtection="1">
      <alignment horizontal="center" vertical="center" wrapText="1"/>
      <protection/>
    </xf>
    <xf numFmtId="180" fontId="44" fillId="0" borderId="11" xfId="109" applyNumberFormat="1" applyFont="1" applyFill="1" applyBorder="1" applyAlignment="1" applyProtection="1">
      <alignment horizontal="center" vertical="center" wrapText="1"/>
      <protection/>
    </xf>
    <xf numFmtId="0" fontId="15" fillId="0" borderId="0" xfId="109" applyFill="1" applyAlignment="1">
      <alignment horizontal="center" vertical="center" wrapText="1"/>
      <protection/>
    </xf>
    <xf numFmtId="0" fontId="40" fillId="0" borderId="0" xfId="109" applyFont="1" applyAlignment="1">
      <alignment horizontal="center" wrapText="1"/>
      <protection/>
    </xf>
    <xf numFmtId="0" fontId="15" fillId="0" borderId="0" xfId="109" applyFill="1" applyAlignment="1">
      <alignment vertical="center" wrapText="1"/>
      <protection/>
    </xf>
    <xf numFmtId="180" fontId="68" fillId="0" borderId="0" xfId="109" applyNumberFormat="1" applyFont="1" applyFill="1" applyAlignment="1">
      <alignment vertical="center" wrapText="1"/>
      <protection/>
    </xf>
    <xf numFmtId="0" fontId="26" fillId="0" borderId="0" xfId="109" applyFont="1" applyFill="1" applyAlignment="1">
      <alignment horizontal="center" vertical="center" wrapText="1"/>
      <protection/>
    </xf>
    <xf numFmtId="0" fontId="44" fillId="0" borderId="30" xfId="108" applyFont="1" applyFill="1" applyBorder="1" applyAlignment="1" applyProtection="1">
      <alignment horizontal="center" vertical="center"/>
      <protection/>
    </xf>
    <xf numFmtId="0" fontId="44" fillId="0" borderId="0" xfId="108" applyFont="1" applyFill="1" applyBorder="1" applyAlignment="1" applyProtection="1">
      <alignment horizontal="center" vertical="center"/>
      <protection/>
    </xf>
    <xf numFmtId="0" fontId="44" fillId="0" borderId="0" xfId="108" applyFont="1" applyFill="1" applyBorder="1" applyAlignment="1" applyProtection="1">
      <alignment horizontal="center" vertical="center" wrapText="1"/>
      <protection/>
    </xf>
    <xf numFmtId="182" fontId="44" fillId="0" borderId="0" xfId="74" applyNumberFormat="1" applyFont="1" applyFill="1" applyBorder="1" applyAlignment="1" applyProtection="1">
      <alignment horizontal="center"/>
      <protection/>
    </xf>
    <xf numFmtId="0" fontId="15" fillId="0" borderId="0" xfId="109" applyFont="1" applyFill="1" applyAlignment="1">
      <alignment horizontal="center" vertical="center" wrapText="1"/>
      <protection/>
    </xf>
    <xf numFmtId="0" fontId="38" fillId="0" borderId="0" xfId="109" applyFont="1" applyAlignment="1">
      <alignment horizontal="center" wrapText="1"/>
      <protection/>
    </xf>
    <xf numFmtId="180" fontId="47" fillId="0" borderId="0" xfId="109" applyNumberFormat="1" applyFont="1" applyFill="1" applyAlignment="1">
      <alignment vertical="center" wrapText="1"/>
      <protection/>
    </xf>
    <xf numFmtId="0" fontId="26" fillId="0" borderId="15" xfId="109" applyFont="1" applyFill="1" applyBorder="1" applyAlignment="1">
      <alignment horizontal="center" vertical="center" wrapText="1"/>
      <protection/>
    </xf>
    <xf numFmtId="0" fontId="26" fillId="0" borderId="16" xfId="109" applyFont="1" applyFill="1" applyBorder="1" applyAlignment="1" applyProtection="1">
      <alignment horizontal="center" vertical="center" wrapText="1"/>
      <protection/>
    </xf>
    <xf numFmtId="0" fontId="26" fillId="0" borderId="17" xfId="109" applyFont="1" applyFill="1" applyBorder="1" applyAlignment="1" applyProtection="1">
      <alignment horizontal="center" vertical="center" wrapText="1"/>
      <protection/>
    </xf>
    <xf numFmtId="0" fontId="15" fillId="0" borderId="53" xfId="109" applyFont="1" applyFill="1" applyBorder="1" applyAlignment="1">
      <alignment horizontal="center" vertical="center" wrapText="1"/>
      <protection/>
    </xf>
    <xf numFmtId="0" fontId="1" fillId="0" borderId="41" xfId="109" applyFont="1" applyFill="1" applyBorder="1" applyAlignment="1" applyProtection="1">
      <alignment horizontal="left" vertical="center" wrapText="1" indent="1"/>
      <protection/>
    </xf>
    <xf numFmtId="0" fontId="15" fillId="0" borderId="11" xfId="109" applyFont="1" applyFill="1" applyBorder="1" applyAlignment="1">
      <alignment horizontal="center" vertical="center" wrapText="1"/>
      <protection/>
    </xf>
    <xf numFmtId="0" fontId="1" fillId="0" borderId="32" xfId="109" applyFont="1" applyFill="1" applyBorder="1" applyAlignment="1" applyProtection="1">
      <alignment horizontal="left" vertical="center" wrapText="1" indent="1"/>
      <protection/>
    </xf>
    <xf numFmtId="0" fontId="1" fillId="0" borderId="32" xfId="109" applyFont="1" applyFill="1" applyBorder="1" applyAlignment="1" applyProtection="1">
      <alignment horizontal="left" vertical="center" wrapText="1" indent="8"/>
      <protection/>
    </xf>
    <xf numFmtId="0" fontId="15" fillId="0" borderId="20" xfId="109" applyFont="1" applyFill="1" applyBorder="1" applyAlignment="1" applyProtection="1">
      <alignment vertical="center" wrapText="1"/>
      <protection locked="0"/>
    </xf>
    <xf numFmtId="180" fontId="15" fillId="0" borderId="10" xfId="109" applyNumberFormat="1" applyFont="1" applyFill="1" applyBorder="1" applyAlignment="1" applyProtection="1">
      <alignment horizontal="right" vertical="center" wrapText="1" indent="1"/>
      <protection locked="0"/>
    </xf>
    <xf numFmtId="180" fontId="15" fillId="0" borderId="23" xfId="109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10" xfId="109" applyFont="1" applyFill="1" applyBorder="1" applyAlignment="1" applyProtection="1">
      <alignment vertical="center" wrapText="1"/>
      <protection locked="0"/>
    </xf>
    <xf numFmtId="0" fontId="15" fillId="0" borderId="29" xfId="109" applyFont="1" applyFill="1" applyBorder="1" applyAlignment="1">
      <alignment horizontal="center" vertical="center" wrapText="1"/>
      <protection/>
    </xf>
    <xf numFmtId="0" fontId="15" fillId="0" borderId="40" xfId="109" applyFont="1" applyFill="1" applyBorder="1" applyAlignment="1" applyProtection="1">
      <alignment vertical="center" wrapText="1"/>
      <protection locked="0"/>
    </xf>
    <xf numFmtId="180" fontId="15" fillId="0" borderId="40" xfId="109" applyNumberFormat="1" applyFont="1" applyFill="1" applyBorder="1" applyAlignment="1" applyProtection="1">
      <alignment horizontal="right" vertical="center" wrapText="1" indent="1"/>
      <protection locked="0"/>
    </xf>
    <xf numFmtId="180" fontId="15" fillId="0" borderId="54" xfId="109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15" xfId="109" applyFont="1" applyFill="1" applyBorder="1" applyAlignment="1">
      <alignment horizontal="center" vertical="center" wrapText="1"/>
      <protection/>
    </xf>
    <xf numFmtId="0" fontId="26" fillId="0" borderId="55" xfId="109" applyFont="1" applyFill="1" applyBorder="1" applyAlignment="1" applyProtection="1">
      <alignment vertical="center" wrapText="1"/>
      <protection/>
    </xf>
    <xf numFmtId="180" fontId="26" fillId="0" borderId="55" xfId="109" applyNumberFormat="1" applyFont="1" applyFill="1" applyBorder="1" applyAlignment="1" applyProtection="1">
      <alignment vertical="center" wrapText="1"/>
      <protection/>
    </xf>
    <xf numFmtId="0" fontId="15" fillId="0" borderId="0" xfId="109" applyFont="1" applyFill="1" applyAlignment="1">
      <alignment horizontal="right" vertical="center" wrapText="1"/>
      <protection/>
    </xf>
    <xf numFmtId="0" fontId="15" fillId="0" borderId="0" xfId="109" applyFont="1" applyFill="1" applyAlignment="1">
      <alignment vertical="center" wrapText="1"/>
      <protection/>
    </xf>
    <xf numFmtId="1" fontId="26" fillId="0" borderId="56" xfId="109" applyNumberFormat="1" applyFont="1" applyFill="1" applyBorder="1" applyAlignment="1" applyProtection="1">
      <alignment vertical="center" wrapText="1"/>
      <protection/>
    </xf>
    <xf numFmtId="180" fontId="70" fillId="0" borderId="0" xfId="109" applyNumberFormat="1" applyFont="1" applyFill="1" applyAlignment="1" applyProtection="1">
      <alignment vertical="center" wrapText="1"/>
      <protection/>
    </xf>
    <xf numFmtId="182" fontId="15" fillId="0" borderId="10" xfId="74" applyNumberFormat="1" applyFont="1" applyFill="1" applyBorder="1" applyAlignment="1" applyProtection="1">
      <alignment horizontal="center" vertical="center" wrapText="1"/>
      <protection locked="0"/>
    </xf>
    <xf numFmtId="182" fontId="49" fillId="0" borderId="10" xfId="74" applyNumberFormat="1" applyFont="1" applyFill="1" applyBorder="1" applyAlignment="1" applyProtection="1">
      <alignment vertical="center" wrapText="1"/>
      <protection locked="0"/>
    </xf>
    <xf numFmtId="0" fontId="44" fillId="0" borderId="18" xfId="108" applyFont="1" applyFill="1" applyBorder="1" applyAlignment="1" applyProtection="1">
      <alignment horizontal="center" vertical="center" wrapText="1"/>
      <protection/>
    </xf>
    <xf numFmtId="0" fontId="49" fillId="0" borderId="57" xfId="108" applyFont="1" applyFill="1" applyBorder="1" applyAlignment="1" applyProtection="1">
      <alignment horizontal="center" vertical="center"/>
      <protection/>
    </xf>
    <xf numFmtId="182" fontId="49" fillId="0" borderId="24" xfId="74" applyNumberFormat="1" applyFont="1" applyFill="1" applyBorder="1" applyAlignment="1" applyProtection="1">
      <alignment/>
      <protection locked="0"/>
    </xf>
    <xf numFmtId="182" fontId="49" fillId="0" borderId="34" xfId="74" applyNumberFormat="1" applyFont="1" applyFill="1" applyBorder="1" applyAlignment="1" applyProtection="1">
      <alignment/>
      <protection locked="0"/>
    </xf>
    <xf numFmtId="0" fontId="48" fillId="0" borderId="58" xfId="108" applyFont="1" applyFill="1" applyBorder="1" applyAlignment="1" applyProtection="1">
      <alignment/>
      <protection/>
    </xf>
    <xf numFmtId="0" fontId="48" fillId="0" borderId="59" xfId="108" applyFont="1" applyFill="1" applyBorder="1" applyAlignment="1" applyProtection="1">
      <alignment/>
      <protection/>
    </xf>
    <xf numFmtId="182" fontId="49" fillId="0" borderId="22" xfId="74" applyNumberFormat="1" applyFont="1" applyFill="1" applyBorder="1" applyAlignment="1" applyProtection="1">
      <alignment/>
      <protection locked="0"/>
    </xf>
    <xf numFmtId="182" fontId="44" fillId="0" borderId="60" xfId="74" applyNumberFormat="1" applyFont="1" applyFill="1" applyBorder="1" applyAlignment="1" applyProtection="1">
      <alignment/>
      <protection/>
    </xf>
    <xf numFmtId="0" fontId="26" fillId="0" borderId="0" xfId="108" applyFont="1" applyFill="1" applyBorder="1" applyAlignment="1">
      <alignment horizontal="center" vertical="center"/>
      <protection/>
    </xf>
    <xf numFmtId="0" fontId="26" fillId="0" borderId="0" xfId="108" applyFont="1" applyFill="1" applyBorder="1">
      <alignment/>
      <protection/>
    </xf>
    <xf numFmtId="182" fontId="26" fillId="0" borderId="0" xfId="108" applyNumberFormat="1" applyFont="1" applyFill="1" applyBorder="1">
      <alignment/>
      <protection/>
    </xf>
    <xf numFmtId="0" fontId="64" fillId="0" borderId="0" xfId="108" applyFont="1" applyFill="1" applyAlignment="1">
      <alignment wrapText="1"/>
      <protection/>
    </xf>
    <xf numFmtId="0" fontId="49" fillId="0" borderId="32" xfId="108" applyFont="1" applyFill="1" applyBorder="1" applyAlignment="1" applyProtection="1">
      <alignment horizontal="left"/>
      <protection/>
    </xf>
    <xf numFmtId="0" fontId="48" fillId="0" borderId="61" xfId="108" applyFont="1" applyFill="1" applyBorder="1" applyAlignment="1" applyProtection="1">
      <alignment/>
      <protection/>
    </xf>
    <xf numFmtId="0" fontId="49" fillId="0" borderId="22" xfId="108" applyFont="1" applyFill="1" applyBorder="1" applyAlignment="1" applyProtection="1">
      <alignment horizontal="center" vertical="center"/>
      <protection/>
    </xf>
    <xf numFmtId="0" fontId="49" fillId="0" borderId="60" xfId="108" applyFont="1" applyFill="1" applyBorder="1" applyAlignment="1" applyProtection="1">
      <alignment horizontal="center" vertical="center"/>
      <protection/>
    </xf>
    <xf numFmtId="182" fontId="15" fillId="0" borderId="21" xfId="74" applyNumberFormat="1" applyFont="1" applyFill="1" applyBorder="1" applyAlignment="1" applyProtection="1">
      <alignment horizontal="right" vertical="center" wrapText="1" indent="1"/>
      <protection locked="0"/>
    </xf>
    <xf numFmtId="182" fontId="15" fillId="0" borderId="32" xfId="74" applyNumberFormat="1" applyFont="1" applyFill="1" applyBorder="1" applyAlignment="1" applyProtection="1">
      <alignment horizontal="right" vertical="center" wrapText="1" indent="1"/>
      <protection locked="0"/>
    </xf>
    <xf numFmtId="182" fontId="15" fillId="0" borderId="23" xfId="74" applyNumberFormat="1" applyFont="1" applyFill="1" applyBorder="1" applyAlignment="1" applyProtection="1">
      <alignment horizontal="right" vertical="center" wrapText="1" indent="1"/>
      <protection locked="0"/>
    </xf>
    <xf numFmtId="0" fontId="38" fillId="20" borderId="10" xfId="99" applyFont="1" applyFill="1" applyBorder="1" applyAlignment="1">
      <alignment horizontal="center" vertical="center" wrapText="1"/>
      <protection/>
    </xf>
    <xf numFmtId="0" fontId="40" fillId="20" borderId="10" xfId="99" applyFont="1" applyFill="1" applyBorder="1" applyAlignment="1">
      <alignment horizontal="center" vertical="center"/>
      <protection/>
    </xf>
    <xf numFmtId="0" fontId="1" fillId="0" borderId="10" xfId="99" applyFont="1" applyBorder="1">
      <alignment/>
      <protection/>
    </xf>
    <xf numFmtId="0" fontId="40" fillId="0" borderId="10" xfId="99" applyFont="1" applyBorder="1" applyAlignment="1">
      <alignment horizontal="left"/>
      <protection/>
    </xf>
    <xf numFmtId="0" fontId="39" fillId="0" borderId="10" xfId="99" applyFont="1" applyBorder="1">
      <alignment/>
      <protection/>
    </xf>
    <xf numFmtId="3" fontId="39" fillId="0" borderId="10" xfId="99" applyNumberFormat="1" applyFont="1" applyBorder="1">
      <alignment/>
      <protection/>
    </xf>
    <xf numFmtId="0" fontId="1" fillId="0" borderId="10" xfId="99" applyFont="1" applyBorder="1" applyAlignment="1">
      <alignment horizontal="center"/>
      <protection/>
    </xf>
    <xf numFmtId="0" fontId="39" fillId="0" borderId="10" xfId="99" applyFont="1" applyBorder="1" applyAlignment="1">
      <alignment horizontal="left" vertical="distributed"/>
      <protection/>
    </xf>
    <xf numFmtId="3" fontId="33" fillId="0" borderId="10" xfId="99" applyNumberFormat="1" applyFont="1" applyBorder="1">
      <alignment/>
      <protection/>
    </xf>
    <xf numFmtId="3" fontId="40" fillId="0" borderId="10" xfId="99" applyNumberFormat="1" applyFont="1" applyBorder="1">
      <alignment/>
      <protection/>
    </xf>
    <xf numFmtId="0" fontId="33" fillId="0" borderId="24" xfId="99" applyFont="1" applyBorder="1" applyAlignment="1">
      <alignment horizontal="left" wrapText="1"/>
      <protection/>
    </xf>
    <xf numFmtId="0" fontId="33" fillId="0" borderId="10" xfId="99" applyFont="1" applyBorder="1">
      <alignment/>
      <protection/>
    </xf>
    <xf numFmtId="0" fontId="39" fillId="0" borderId="10" xfId="99" applyFont="1" applyBorder="1" applyAlignment="1">
      <alignment horizontal="left"/>
      <protection/>
    </xf>
    <xf numFmtId="0" fontId="39" fillId="0" borderId="24" xfId="99" applyFont="1" applyBorder="1" applyAlignment="1">
      <alignment horizontal="left"/>
      <protection/>
    </xf>
    <xf numFmtId="0" fontId="39" fillId="0" borderId="24" xfId="99" applyFont="1" applyBorder="1" applyAlignment="1">
      <alignment horizontal="left" vertical="distributed"/>
      <protection/>
    </xf>
    <xf numFmtId="3" fontId="1" fillId="0" borderId="10" xfId="99" applyNumberFormat="1" applyFont="1" applyBorder="1">
      <alignment/>
      <protection/>
    </xf>
    <xf numFmtId="180" fontId="48" fillId="0" borderId="10" xfId="109" applyNumberFormat="1" applyFont="1" applyFill="1" applyBorder="1" applyAlignment="1" applyProtection="1">
      <alignment horizontal="center" vertical="center"/>
      <protection/>
    </xf>
    <xf numFmtId="180" fontId="44" fillId="0" borderId="10" xfId="109" applyNumberFormat="1" applyFont="1" applyFill="1" applyBorder="1" applyAlignment="1" applyProtection="1">
      <alignment horizontal="center" vertical="center" wrapText="1"/>
      <protection/>
    </xf>
    <xf numFmtId="180" fontId="44" fillId="0" borderId="23" xfId="109" applyNumberFormat="1" applyFont="1" applyFill="1" applyBorder="1" applyAlignment="1" applyProtection="1">
      <alignment horizontal="center" vertical="center" wrapText="1"/>
      <protection/>
    </xf>
    <xf numFmtId="180" fontId="44" fillId="0" borderId="10" xfId="109" applyNumberFormat="1" applyFont="1" applyFill="1" applyBorder="1" applyAlignment="1" applyProtection="1">
      <alignment horizontal="left" vertical="center" wrapText="1" indent="1"/>
      <protection/>
    </xf>
    <xf numFmtId="182" fontId="49" fillId="0" borderId="10" xfId="74" applyNumberFormat="1" applyFont="1" applyFill="1" applyBorder="1" applyAlignment="1" applyProtection="1">
      <alignment horizontal="center" vertical="center" wrapText="1"/>
      <protection locked="0"/>
    </xf>
    <xf numFmtId="182" fontId="49" fillId="0" borderId="10" xfId="74" applyNumberFormat="1" applyFont="1" applyFill="1" applyBorder="1" applyAlignment="1" applyProtection="1">
      <alignment vertical="center" wrapText="1"/>
      <protection/>
    </xf>
    <xf numFmtId="182" fontId="49" fillId="0" borderId="23" xfId="74" applyNumberFormat="1" applyFont="1" applyFill="1" applyBorder="1" applyAlignment="1" applyProtection="1">
      <alignment vertical="center" wrapText="1"/>
      <protection/>
    </xf>
    <xf numFmtId="182" fontId="26" fillId="0" borderId="10" xfId="74" applyNumberFormat="1" applyFont="1" applyFill="1" applyBorder="1" applyAlignment="1" applyProtection="1">
      <alignment horizontal="center" vertical="center" wrapText="1"/>
      <protection locked="0"/>
    </xf>
    <xf numFmtId="182" fontId="44" fillId="0" borderId="10" xfId="74" applyNumberFormat="1" applyFont="1" applyFill="1" applyBorder="1" applyAlignment="1" applyProtection="1">
      <alignment vertical="center" wrapText="1"/>
      <protection/>
    </xf>
    <xf numFmtId="182" fontId="44" fillId="0" borderId="23" xfId="74" applyNumberFormat="1" applyFont="1" applyFill="1" applyBorder="1" applyAlignment="1" applyProtection="1">
      <alignment vertical="center" wrapText="1"/>
      <protection/>
    </xf>
    <xf numFmtId="180" fontId="49" fillId="0" borderId="10" xfId="109" applyNumberFormat="1" applyFont="1" applyFill="1" applyBorder="1" applyAlignment="1" applyProtection="1">
      <alignment horizontal="left" vertical="center" wrapText="1" indent="1"/>
      <protection locked="0"/>
    </xf>
    <xf numFmtId="180" fontId="44" fillId="0" borderId="10" xfId="109" applyNumberFormat="1" applyFont="1" applyFill="1" applyBorder="1" applyAlignment="1" applyProtection="1">
      <alignment horizontal="left" vertical="center" wrapText="1" indent="1"/>
      <protection/>
    </xf>
    <xf numFmtId="182" fontId="15" fillId="0" borderId="10" xfId="74" applyNumberFormat="1" applyFont="1" applyFill="1" applyBorder="1" applyAlignment="1" applyProtection="1">
      <alignment horizontal="center" vertical="center" wrapText="1"/>
      <protection locked="0"/>
    </xf>
    <xf numFmtId="182" fontId="49" fillId="0" borderId="10" xfId="74" applyNumberFormat="1" applyFont="1" applyFill="1" applyBorder="1" applyAlignment="1" applyProtection="1">
      <alignment vertical="center" wrapText="1"/>
      <protection/>
    </xf>
    <xf numFmtId="182" fontId="49" fillId="0" borderId="23" xfId="74" applyNumberFormat="1" applyFont="1" applyFill="1" applyBorder="1" applyAlignment="1" applyProtection="1">
      <alignment vertical="center" wrapText="1"/>
      <protection/>
    </xf>
    <xf numFmtId="182" fontId="70" fillId="25" borderId="40" xfId="74" applyNumberFormat="1" applyFont="1" applyFill="1" applyBorder="1" applyAlignment="1" applyProtection="1">
      <alignment horizontal="left" vertical="center" wrapText="1" indent="2"/>
      <protection/>
    </xf>
    <xf numFmtId="182" fontId="70" fillId="0" borderId="40" xfId="74" applyNumberFormat="1" applyFont="1" applyFill="1" applyBorder="1" applyAlignment="1" applyProtection="1">
      <alignment vertical="center" wrapText="1"/>
      <protection/>
    </xf>
    <xf numFmtId="182" fontId="70" fillId="0" borderId="54" xfId="74" applyNumberFormat="1" applyFont="1" applyFill="1" applyBorder="1" applyAlignment="1" applyProtection="1">
      <alignment vertical="center" wrapText="1"/>
      <protection/>
    </xf>
    <xf numFmtId="0" fontId="62" fillId="0" borderId="10" xfId="99" applyFont="1" applyBorder="1" applyAlignment="1">
      <alignment horizontal="center"/>
      <protection/>
    </xf>
    <xf numFmtId="0" fontId="56" fillId="0" borderId="10" xfId="99" applyFont="1" applyBorder="1" applyAlignment="1">
      <alignment horizontal="left"/>
      <protection/>
    </xf>
    <xf numFmtId="3" fontId="41" fillId="0" borderId="10" xfId="99" applyNumberFormat="1" applyFont="1" applyBorder="1">
      <alignment/>
      <protection/>
    </xf>
    <xf numFmtId="3" fontId="56" fillId="0" borderId="10" xfId="99" applyNumberFormat="1" applyFont="1" applyBorder="1">
      <alignment/>
      <protection/>
    </xf>
    <xf numFmtId="0" fontId="71" fillId="0" borderId="0" xfId="99" applyFont="1">
      <alignment/>
      <protection/>
    </xf>
    <xf numFmtId="0" fontId="0" fillId="0" borderId="0" xfId="99" applyFont="1">
      <alignment/>
      <protection/>
    </xf>
    <xf numFmtId="0" fontId="1" fillId="0" borderId="0" xfId="111" applyFont="1">
      <alignment/>
      <protection/>
    </xf>
    <xf numFmtId="0" fontId="38" fillId="0" borderId="0" xfId="111" applyFont="1" applyAlignment="1">
      <alignment horizontal="right"/>
      <protection/>
    </xf>
    <xf numFmtId="0" fontId="42" fillId="0" borderId="0" xfId="111" applyFont="1" applyAlignment="1">
      <alignment horizontal="center"/>
      <protection/>
    </xf>
    <xf numFmtId="0" fontId="42" fillId="0" borderId="0" xfId="111" applyFont="1" applyAlignment="1">
      <alignment horizontal="right"/>
      <protection/>
    </xf>
    <xf numFmtId="0" fontId="40" fillId="0" borderId="0" xfId="111" applyFont="1" applyAlignment="1">
      <alignment horizontal="center"/>
      <protection/>
    </xf>
    <xf numFmtId="0" fontId="72" fillId="0" borderId="0" xfId="111" applyFont="1" applyAlignment="1">
      <alignment horizontal="right"/>
      <protection/>
    </xf>
    <xf numFmtId="180" fontId="49" fillId="0" borderId="0" xfId="109" applyNumberFormat="1" applyFont="1" applyFill="1" applyAlignment="1" applyProtection="1">
      <alignment horizontal="right" vertical="center"/>
      <protection/>
    </xf>
    <xf numFmtId="0" fontId="1" fillId="0" borderId="0" xfId="111" applyFont="1" applyAlignment="1">
      <alignment/>
      <protection/>
    </xf>
    <xf numFmtId="0" fontId="40" fillId="0" borderId="0" xfId="111" applyFont="1" applyAlignment="1">
      <alignment/>
      <protection/>
    </xf>
    <xf numFmtId="0" fontId="34" fillId="0" borderId="0" xfId="111" applyFont="1" applyAlignment="1">
      <alignment horizontal="right"/>
      <protection/>
    </xf>
    <xf numFmtId="180" fontId="49" fillId="0" borderId="0" xfId="109" applyNumberFormat="1" applyFont="1" applyFill="1" applyAlignment="1">
      <alignment horizontal="center" vertical="center"/>
      <protection/>
    </xf>
    <xf numFmtId="0" fontId="72" fillId="0" borderId="0" xfId="109" applyFont="1" applyAlignment="1">
      <alignment wrapText="1"/>
      <protection/>
    </xf>
    <xf numFmtId="0" fontId="73" fillId="0" borderId="0" xfId="109" applyFont="1" applyAlignment="1">
      <alignment horizontal="right" wrapText="1"/>
      <protection/>
    </xf>
    <xf numFmtId="180" fontId="49" fillId="0" borderId="0" xfId="109" applyNumberFormat="1" applyFont="1" applyFill="1" applyBorder="1" applyAlignment="1">
      <alignment horizontal="center" vertical="center" wrapText="1"/>
      <protection/>
    </xf>
    <xf numFmtId="0" fontId="63" fillId="0" borderId="0" xfId="108" applyFont="1" applyFill="1">
      <alignment/>
      <protection/>
    </xf>
    <xf numFmtId="0" fontId="28" fillId="0" borderId="12" xfId="0" applyFont="1" applyBorder="1" applyAlignment="1">
      <alignment wrapText="1"/>
    </xf>
    <xf numFmtId="0" fontId="58" fillId="20" borderId="32" xfId="111" applyFont="1" applyFill="1" applyBorder="1" applyAlignment="1">
      <alignment horizontal="left" vertical="center"/>
      <protection/>
    </xf>
    <xf numFmtId="0" fontId="58" fillId="20" borderId="11" xfId="111" applyFont="1" applyFill="1" applyBorder="1" applyAlignment="1">
      <alignment horizontal="left" vertical="center"/>
      <protection/>
    </xf>
    <xf numFmtId="0" fontId="58" fillId="20" borderId="10" xfId="111" applyFont="1" applyFill="1" applyBorder="1" applyAlignment="1">
      <alignment horizontal="left" vertical="center"/>
      <protection/>
    </xf>
    <xf numFmtId="3" fontId="58" fillId="20" borderId="10" xfId="111" applyNumberFormat="1" applyFont="1" applyFill="1" applyBorder="1" applyAlignment="1">
      <alignment horizontal="right" vertical="center"/>
      <protection/>
    </xf>
    <xf numFmtId="3" fontId="58" fillId="20" borderId="10" xfId="111" applyNumberFormat="1" applyFont="1" applyFill="1" applyBorder="1">
      <alignment/>
      <protection/>
    </xf>
    <xf numFmtId="3" fontId="58" fillId="20" borderId="23" xfId="111" applyNumberFormat="1" applyFont="1" applyFill="1" applyBorder="1">
      <alignment/>
      <protection/>
    </xf>
    <xf numFmtId="0" fontId="14" fillId="20" borderId="0" xfId="111" applyFill="1">
      <alignment/>
      <protection/>
    </xf>
    <xf numFmtId="3" fontId="58" fillId="20" borderId="24" xfId="111" applyNumberFormat="1" applyFont="1" applyFill="1" applyBorder="1" applyAlignment="1">
      <alignment horizontal="right" vertical="center"/>
      <protection/>
    </xf>
    <xf numFmtId="3" fontId="59" fillId="20" borderId="10" xfId="111" applyNumberFormat="1" applyFont="1" applyFill="1" applyBorder="1" applyAlignment="1">
      <alignment vertical="center"/>
      <protection/>
    </xf>
    <xf numFmtId="0" fontId="33" fillId="0" borderId="32" xfId="111" applyFont="1" applyBorder="1" applyAlignment="1">
      <alignment horizontal="left" vertical="center" wrapText="1"/>
      <protection/>
    </xf>
    <xf numFmtId="4" fontId="33" fillId="0" borderId="0" xfId="98" applyNumberFormat="1" applyFont="1" applyFill="1" applyBorder="1" applyAlignment="1">
      <alignment vertical="center"/>
      <protection/>
    </xf>
    <xf numFmtId="169" fontId="33" fillId="0" borderId="10" xfId="98" applyNumberFormat="1" applyFont="1" applyBorder="1" applyAlignment="1">
      <alignment vertical="center"/>
      <protection/>
    </xf>
    <xf numFmtId="3" fontId="33" fillId="0" borderId="62" xfId="98" applyNumberFormat="1" applyFont="1" applyFill="1" applyBorder="1" applyAlignment="1">
      <alignment vertical="center"/>
      <protection/>
    </xf>
    <xf numFmtId="180" fontId="49" fillId="0" borderId="0" xfId="109" applyNumberFormat="1" applyFont="1" applyFill="1" applyAlignment="1">
      <alignment horizontal="right" vertical="center"/>
      <protection/>
    </xf>
    <xf numFmtId="0" fontId="39" fillId="0" borderId="24" xfId="99" applyFont="1" applyBorder="1" applyAlignment="1">
      <alignment horizontal="left" wrapText="1"/>
      <protection/>
    </xf>
    <xf numFmtId="0" fontId="74" fillId="0" borderId="8" xfId="0" applyFont="1" applyBorder="1" applyAlignment="1">
      <alignment/>
    </xf>
    <xf numFmtId="3" fontId="74" fillId="0" borderId="8" xfId="0" applyNumberFormat="1" applyFont="1" applyBorder="1" applyAlignment="1">
      <alignment vertical="center"/>
    </xf>
    <xf numFmtId="182" fontId="15" fillId="0" borderId="21" xfId="74" applyNumberFormat="1" applyFont="1" applyFill="1" applyBorder="1" applyAlignment="1">
      <alignment vertical="center"/>
    </xf>
    <xf numFmtId="182" fontId="15" fillId="0" borderId="23" xfId="74" applyNumberFormat="1" applyFont="1" applyFill="1" applyBorder="1" applyAlignment="1">
      <alignment vertical="center"/>
    </xf>
    <xf numFmtId="182" fontId="15" fillId="0" borderId="10" xfId="74" applyNumberFormat="1" applyFont="1" applyFill="1" applyBorder="1" applyAlignment="1" applyProtection="1">
      <alignment vertical="center"/>
      <protection locked="0"/>
    </xf>
    <xf numFmtId="182" fontId="15" fillId="0" borderId="52" xfId="74" applyNumberFormat="1" applyFont="1" applyFill="1" applyBorder="1" applyAlignment="1" applyProtection="1">
      <alignment vertical="center"/>
      <protection locked="0"/>
    </xf>
    <xf numFmtId="182" fontId="26" fillId="0" borderId="16" xfId="108" applyNumberFormat="1" applyFont="1" applyFill="1" applyBorder="1" applyAlignment="1">
      <alignment vertical="center"/>
      <protection/>
    </xf>
    <xf numFmtId="182" fontId="26" fillId="0" borderId="17" xfId="108" applyNumberFormat="1" applyFont="1" applyFill="1" applyBorder="1" applyAlignment="1">
      <alignment vertical="center"/>
      <protection/>
    </xf>
    <xf numFmtId="0" fontId="74" fillId="0" borderId="8" xfId="0" applyFont="1" applyBorder="1" applyAlignment="1">
      <alignment wrapText="1"/>
    </xf>
    <xf numFmtId="0" fontId="24" fillId="0" borderId="0" xfId="0" applyFont="1" applyAlignment="1">
      <alignment horizontal="right" wrapText="1"/>
    </xf>
    <xf numFmtId="0" fontId="14" fillId="0" borderId="0" xfId="111" applyAlignment="1">
      <alignment horizontal="right"/>
      <protection/>
    </xf>
    <xf numFmtId="0" fontId="43" fillId="0" borderId="63" xfId="0" applyFont="1" applyBorder="1" applyAlignment="1">
      <alignment horizontal="center" wrapText="1"/>
    </xf>
    <xf numFmtId="3" fontId="28" fillId="0" borderId="23" xfId="0" applyNumberFormat="1" applyFont="1" applyBorder="1" applyAlignment="1">
      <alignment horizontal="right" wrapText="1"/>
    </xf>
    <xf numFmtId="3" fontId="1" fillId="0" borderId="23" xfId="0" applyNumberFormat="1" applyFont="1" applyBorder="1" applyAlignment="1">
      <alignment horizontal="right" wrapText="1"/>
    </xf>
    <xf numFmtId="0" fontId="1" fillId="0" borderId="23" xfId="0" applyFont="1" applyBorder="1" applyAlignment="1">
      <alignment wrapText="1"/>
    </xf>
    <xf numFmtId="3" fontId="24" fillId="0" borderId="23" xfId="0" applyNumberFormat="1" applyFont="1" applyBorder="1" applyAlignment="1">
      <alignment horizontal="right" wrapText="1"/>
    </xf>
    <xf numFmtId="0" fontId="28" fillId="0" borderId="23" xfId="0" applyFont="1" applyBorder="1" applyAlignment="1">
      <alignment wrapText="1"/>
    </xf>
    <xf numFmtId="0" fontId="24" fillId="0" borderId="23" xfId="0" applyFont="1" applyBorder="1" applyAlignment="1">
      <alignment wrapText="1"/>
    </xf>
    <xf numFmtId="0" fontId="31" fillId="0" borderId="11" xfId="0" applyFont="1" applyBorder="1" applyAlignment="1">
      <alignment wrapText="1"/>
    </xf>
    <xf numFmtId="3" fontId="31" fillId="0" borderId="23" xfId="0" applyNumberFormat="1" applyFont="1" applyBorder="1" applyAlignment="1">
      <alignment horizontal="right" wrapText="1"/>
    </xf>
    <xf numFmtId="0" fontId="31" fillId="0" borderId="30" xfId="0" applyFont="1" applyBorder="1" applyAlignment="1">
      <alignment wrapText="1"/>
    </xf>
    <xf numFmtId="3" fontId="31" fillId="0" borderId="54" xfId="0" applyNumberFormat="1" applyFont="1" applyBorder="1" applyAlignment="1">
      <alignment horizontal="right" wrapText="1"/>
    </xf>
    <xf numFmtId="0" fontId="28" fillId="0" borderId="0" xfId="0" applyFont="1" applyAlignment="1">
      <alignment horizontal="right" wrapText="1"/>
    </xf>
    <xf numFmtId="0" fontId="28" fillId="0" borderId="23" xfId="0" applyFont="1" applyBorder="1" applyAlignment="1">
      <alignment horizontal="right" wrapText="1"/>
    </xf>
    <xf numFmtId="3" fontId="52" fillId="0" borderId="23" xfId="0" applyNumberFormat="1" applyFont="1" applyBorder="1" applyAlignment="1">
      <alignment horizontal="right" wrapText="1"/>
    </xf>
    <xf numFmtId="0" fontId="40" fillId="0" borderId="0" xfId="111" applyFont="1" applyAlignment="1">
      <alignment horizontal="right"/>
      <protection/>
    </xf>
    <xf numFmtId="0" fontId="33" fillId="0" borderId="0" xfId="111" applyFont="1" applyAlignment="1">
      <alignment horizontal="right"/>
      <protection/>
    </xf>
    <xf numFmtId="0" fontId="34" fillId="20" borderId="41" xfId="101" applyFont="1" applyFill="1" applyBorder="1" applyAlignment="1">
      <alignment horizontal="center" vertical="center" wrapText="1"/>
      <protection/>
    </xf>
    <xf numFmtId="3" fontId="34" fillId="0" borderId="64" xfId="101" applyNumberFormat="1" applyFont="1" applyFill="1" applyBorder="1">
      <alignment/>
      <protection/>
    </xf>
    <xf numFmtId="4" fontId="34" fillId="0" borderId="65" xfId="101" applyNumberFormat="1" applyFont="1" applyFill="1" applyBorder="1">
      <alignment/>
      <protection/>
    </xf>
    <xf numFmtId="3" fontId="34" fillId="0" borderId="65" xfId="101" applyNumberFormat="1" applyFont="1" applyFill="1" applyBorder="1">
      <alignment/>
      <protection/>
    </xf>
    <xf numFmtId="3" fontId="33" fillId="0" borderId="65" xfId="98" applyNumberFormat="1" applyFont="1" applyFill="1" applyBorder="1" applyAlignment="1">
      <alignment horizontal="center" vertical="center"/>
      <protection/>
    </xf>
    <xf numFmtId="3" fontId="33" fillId="0" borderId="65" xfId="98" applyNumberFormat="1" applyFont="1" applyFill="1" applyBorder="1" applyAlignment="1">
      <alignment vertical="center"/>
      <protection/>
    </xf>
    <xf numFmtId="3" fontId="34" fillId="0" borderId="65" xfId="98" applyNumberFormat="1" applyFont="1" applyFill="1" applyBorder="1" applyAlignment="1">
      <alignment vertical="center"/>
      <protection/>
    </xf>
    <xf numFmtId="169" fontId="33" fillId="0" borderId="65" xfId="101" applyNumberFormat="1" applyFont="1" applyFill="1" applyBorder="1">
      <alignment/>
      <protection/>
    </xf>
    <xf numFmtId="3" fontId="33" fillId="0" borderId="66" xfId="98" applyNumberFormat="1" applyFont="1" applyFill="1" applyBorder="1" applyAlignment="1">
      <alignment vertical="center"/>
      <protection/>
    </xf>
    <xf numFmtId="3" fontId="33" fillId="0" borderId="32" xfId="98" applyNumberFormat="1" applyFont="1" applyFill="1" applyBorder="1" applyAlignment="1">
      <alignment vertical="center"/>
      <protection/>
    </xf>
    <xf numFmtId="3" fontId="34" fillId="21" borderId="32" xfId="101" applyNumberFormat="1" applyFont="1" applyFill="1" applyBorder="1">
      <alignment/>
      <protection/>
    </xf>
    <xf numFmtId="3" fontId="34" fillId="0" borderId="41" xfId="101" applyNumberFormat="1" applyFont="1" applyFill="1" applyBorder="1">
      <alignment/>
      <protection/>
    </xf>
    <xf numFmtId="3" fontId="33" fillId="0" borderId="32" xfId="101" applyNumberFormat="1" applyFont="1" applyFill="1" applyBorder="1">
      <alignment/>
      <protection/>
    </xf>
    <xf numFmtId="169" fontId="33" fillId="0" borderId="67" xfId="98" applyNumberFormat="1" applyFont="1" applyBorder="1" applyAlignment="1">
      <alignment vertical="center"/>
      <protection/>
    </xf>
    <xf numFmtId="169" fontId="33" fillId="0" borderId="32" xfId="98" applyNumberFormat="1" applyFont="1" applyBorder="1" applyAlignment="1">
      <alignment vertical="center"/>
      <protection/>
    </xf>
    <xf numFmtId="4" fontId="33" fillId="0" borderId="44" xfId="101" applyNumberFormat="1" applyFont="1" applyFill="1" applyBorder="1">
      <alignment/>
      <protection/>
    </xf>
    <xf numFmtId="169" fontId="34" fillId="21" borderId="32" xfId="101" applyNumberFormat="1" applyFont="1" applyFill="1" applyBorder="1">
      <alignment/>
      <protection/>
    </xf>
    <xf numFmtId="3" fontId="59" fillId="20" borderId="32" xfId="101" applyNumberFormat="1" applyFont="1" applyFill="1" applyBorder="1">
      <alignment/>
      <protection/>
    </xf>
    <xf numFmtId="0" fontId="34" fillId="20" borderId="68" xfId="101" applyFont="1" applyFill="1" applyBorder="1" applyAlignment="1">
      <alignment horizontal="right" vertical="center" wrapText="1"/>
      <protection/>
    </xf>
    <xf numFmtId="0" fontId="34" fillId="20" borderId="69" xfId="101" applyFont="1" applyFill="1" applyBorder="1" applyAlignment="1">
      <alignment horizontal="center" vertical="center"/>
      <protection/>
    </xf>
    <xf numFmtId="0" fontId="34" fillId="20" borderId="70" xfId="101" applyFont="1" applyFill="1" applyBorder="1" applyAlignment="1">
      <alignment horizontal="center" vertical="center"/>
      <protection/>
    </xf>
    <xf numFmtId="0" fontId="38" fillId="0" borderId="71" xfId="98" applyFont="1" applyBorder="1" applyAlignment="1">
      <alignment vertical="center"/>
      <protection/>
    </xf>
    <xf numFmtId="3" fontId="34" fillId="0" borderId="72" xfId="101" applyNumberFormat="1" applyFont="1" applyFill="1" applyBorder="1">
      <alignment/>
      <protection/>
    </xf>
    <xf numFmtId="0" fontId="38" fillId="0" borderId="73" xfId="98" applyFont="1" applyBorder="1" applyAlignment="1">
      <alignment vertical="center"/>
      <protection/>
    </xf>
    <xf numFmtId="3" fontId="34" fillId="0" borderId="74" xfId="101" applyNumberFormat="1" applyFont="1" applyFill="1" applyBorder="1">
      <alignment/>
      <protection/>
    </xf>
    <xf numFmtId="3" fontId="41" fillId="0" borderId="74" xfId="101" applyNumberFormat="1" applyFont="1" applyFill="1" applyBorder="1">
      <alignment/>
      <protection/>
    </xf>
    <xf numFmtId="0" fontId="1" fillId="0" borderId="73" xfId="98" applyFont="1" applyBorder="1" applyAlignment="1">
      <alignment vertical="center"/>
      <protection/>
    </xf>
    <xf numFmtId="0" fontId="34" fillId="21" borderId="73" xfId="98" applyFont="1" applyFill="1" applyBorder="1" applyAlignment="1">
      <alignment vertical="center"/>
      <protection/>
    </xf>
    <xf numFmtId="3" fontId="34" fillId="21" borderId="74" xfId="101" applyNumberFormat="1" applyFont="1" applyFill="1" applyBorder="1">
      <alignment/>
      <protection/>
    </xf>
    <xf numFmtId="0" fontId="1" fillId="0" borderId="73" xfId="98" applyFont="1" applyBorder="1" applyAlignment="1">
      <alignment vertical="center" wrapText="1"/>
      <protection/>
    </xf>
    <xf numFmtId="0" fontId="1" fillId="0" borderId="75" xfId="98" applyFont="1" applyBorder="1" applyAlignment="1">
      <alignment vertical="center"/>
      <protection/>
    </xf>
    <xf numFmtId="0" fontId="1" fillId="0" borderId="11" xfId="98" applyFont="1" applyBorder="1" applyAlignment="1">
      <alignment vertical="center"/>
      <protection/>
    </xf>
    <xf numFmtId="0" fontId="34" fillId="21" borderId="11" xfId="98" applyFont="1" applyFill="1" applyBorder="1" applyAlignment="1">
      <alignment vertical="center"/>
      <protection/>
    </xf>
    <xf numFmtId="0" fontId="38" fillId="0" borderId="76" xfId="98" applyFont="1" applyBorder="1" applyAlignment="1">
      <alignment vertical="center"/>
      <protection/>
    </xf>
    <xf numFmtId="0" fontId="1" fillId="0" borderId="77" xfId="98" applyFont="1" applyBorder="1" applyAlignment="1">
      <alignment vertical="center"/>
      <protection/>
    </xf>
    <xf numFmtId="0" fontId="59" fillId="20" borderId="30" xfId="101" applyFont="1" applyFill="1" applyBorder="1">
      <alignment/>
      <protection/>
    </xf>
    <xf numFmtId="3" fontId="59" fillId="20" borderId="40" xfId="101" applyNumberFormat="1" applyFont="1" applyFill="1" applyBorder="1">
      <alignment/>
      <protection/>
    </xf>
    <xf numFmtId="0" fontId="59" fillId="20" borderId="40" xfId="107" applyFont="1" applyFill="1" applyBorder="1">
      <alignment/>
      <protection/>
    </xf>
    <xf numFmtId="180" fontId="26" fillId="0" borderId="0" xfId="109" applyNumberFormat="1" applyFont="1" applyFill="1" applyAlignment="1" applyProtection="1">
      <alignment horizontal="right" vertical="center"/>
      <protection/>
    </xf>
    <xf numFmtId="0" fontId="15" fillId="0" borderId="0" xfId="100">
      <alignment/>
      <protection/>
    </xf>
    <xf numFmtId="0" fontId="75" fillId="0" borderId="0" xfId="100" applyFont="1" applyAlignment="1">
      <alignment horizontal="center"/>
      <protection/>
    </xf>
    <xf numFmtId="0" fontId="26" fillId="0" borderId="0" xfId="100" applyFont="1" applyAlignment="1">
      <alignment horizontal="right"/>
      <protection/>
    </xf>
    <xf numFmtId="0" fontId="15" fillId="0" borderId="0" xfId="100" applyFont="1" applyBorder="1" applyAlignment="1">
      <alignment horizontal="center"/>
      <protection/>
    </xf>
    <xf numFmtId="0" fontId="15" fillId="0" borderId="0" xfId="100" applyFont="1" applyBorder="1" applyAlignment="1">
      <alignment horizontal="right"/>
      <protection/>
    </xf>
    <xf numFmtId="0" fontId="26" fillId="0" borderId="53" xfId="100" applyFont="1" applyBorder="1" applyAlignment="1">
      <alignment vertical="center" wrapText="1"/>
      <protection/>
    </xf>
    <xf numFmtId="0" fontId="26" fillId="0" borderId="78" xfId="100" applyFont="1" applyBorder="1" applyAlignment="1">
      <alignment horizontal="center" vertical="center" wrapText="1"/>
      <protection/>
    </xf>
    <xf numFmtId="0" fontId="26" fillId="0" borderId="79" xfId="100" applyFont="1" applyBorder="1" applyAlignment="1">
      <alignment horizontal="center" vertical="center" wrapText="1"/>
      <protection/>
    </xf>
    <xf numFmtId="0" fontId="44" fillId="0" borderId="11" xfId="100" applyFont="1" applyBorder="1" applyAlignment="1">
      <alignment horizontal="center"/>
      <protection/>
    </xf>
    <xf numFmtId="0" fontId="44" fillId="0" borderId="10" xfId="100" applyFont="1" applyBorder="1" applyAlignment="1">
      <alignment horizontal="center"/>
      <protection/>
    </xf>
    <xf numFmtId="0" fontId="44" fillId="0" borderId="32" xfId="100" applyFont="1" applyBorder="1" applyAlignment="1">
      <alignment horizontal="center"/>
      <protection/>
    </xf>
    <xf numFmtId="0" fontId="44" fillId="0" borderId="0" xfId="100" applyFont="1">
      <alignment/>
      <protection/>
    </xf>
    <xf numFmtId="49" fontId="15" fillId="0" borderId="11" xfId="100" applyNumberFormat="1" applyFont="1" applyBorder="1" applyAlignment="1">
      <alignment horizontal="right"/>
      <protection/>
    </xf>
    <xf numFmtId="49" fontId="15" fillId="0" borderId="10" xfId="100" applyNumberFormat="1" applyFont="1" applyBorder="1" applyAlignment="1">
      <alignment horizontal="right"/>
      <protection/>
    </xf>
    <xf numFmtId="180" fontId="15" fillId="0" borderId="10" xfId="100" applyNumberFormat="1" applyFont="1" applyFill="1" applyBorder="1" applyAlignment="1" applyProtection="1">
      <alignment horizontal="left" vertical="center" wrapText="1" indent="1"/>
      <protection locked="0"/>
    </xf>
    <xf numFmtId="3" fontId="15" fillId="0" borderId="10" xfId="100" applyNumberFormat="1" applyFont="1" applyBorder="1">
      <alignment/>
      <protection/>
    </xf>
    <xf numFmtId="0" fontId="15" fillId="0" borderId="32" xfId="100" applyFont="1" applyBorder="1">
      <alignment/>
      <protection/>
    </xf>
    <xf numFmtId="3" fontId="15" fillId="0" borderId="52" xfId="100" applyNumberFormat="1" applyFont="1" applyBorder="1">
      <alignment/>
      <protection/>
    </xf>
    <xf numFmtId="3" fontId="15" fillId="0" borderId="10" xfId="100" applyNumberFormat="1" applyFont="1" applyFill="1" applyBorder="1" applyAlignment="1" applyProtection="1">
      <alignment vertical="center" wrapText="1"/>
      <protection locked="0"/>
    </xf>
    <xf numFmtId="0" fontId="15" fillId="0" borderId="10" xfId="100" applyFont="1" applyBorder="1" applyAlignment="1">
      <alignment horizontal="left"/>
      <protection/>
    </xf>
    <xf numFmtId="0" fontId="15" fillId="0" borderId="11" xfId="100" applyBorder="1">
      <alignment/>
      <protection/>
    </xf>
    <xf numFmtId="0" fontId="15" fillId="0" borderId="32" xfId="100" applyFont="1" applyBorder="1" applyAlignment="1">
      <alignment vertical="center" wrapText="1"/>
      <protection/>
    </xf>
    <xf numFmtId="0" fontId="15" fillId="0" borderId="44" xfId="100" applyFont="1" applyBorder="1">
      <alignment/>
      <protection/>
    </xf>
    <xf numFmtId="49" fontId="15" fillId="0" borderId="29" xfId="100" applyNumberFormat="1" applyFont="1" applyBorder="1" applyAlignment="1">
      <alignment horizontal="right"/>
      <protection/>
    </xf>
    <xf numFmtId="49" fontId="15" fillId="0" borderId="52" xfId="100" applyNumberFormat="1" applyFont="1" applyBorder="1" applyAlignment="1">
      <alignment horizontal="right"/>
      <protection/>
    </xf>
    <xf numFmtId="180" fontId="15" fillId="0" borderId="52" xfId="100" applyNumberFormat="1" applyFont="1" applyFill="1" applyBorder="1" applyAlignment="1" applyProtection="1">
      <alignment horizontal="left" vertical="center" wrapText="1" indent="1"/>
      <protection locked="0"/>
    </xf>
    <xf numFmtId="3" fontId="15" fillId="0" borderId="52" xfId="100" applyNumberFormat="1" applyFont="1" applyFill="1" applyBorder="1" applyAlignment="1" applyProtection="1">
      <alignment vertical="center" wrapText="1"/>
      <protection locked="0"/>
    </xf>
    <xf numFmtId="49" fontId="15" fillId="0" borderId="29" xfId="100" applyNumberFormat="1" applyBorder="1">
      <alignment/>
      <protection/>
    </xf>
    <xf numFmtId="49" fontId="15" fillId="0" borderId="52" xfId="100" applyNumberFormat="1" applyBorder="1">
      <alignment/>
      <protection/>
    </xf>
    <xf numFmtId="0" fontId="26" fillId="0" borderId="40" xfId="100" applyFont="1" applyBorder="1" applyAlignment="1">
      <alignment horizontal="left"/>
      <protection/>
    </xf>
    <xf numFmtId="3" fontId="26" fillId="0" borderId="40" xfId="100" applyNumberFormat="1" applyFont="1" applyBorder="1">
      <alignment/>
      <protection/>
    </xf>
    <xf numFmtId="0" fontId="26" fillId="0" borderId="33" xfId="100" applyFont="1" applyBorder="1" applyAlignment="1">
      <alignment horizontal="left"/>
      <protection/>
    </xf>
    <xf numFmtId="0" fontId="26" fillId="0" borderId="30" xfId="100" applyFont="1" applyBorder="1" applyAlignment="1">
      <alignment horizontal="left"/>
      <protection/>
    </xf>
    <xf numFmtId="0" fontId="40" fillId="0" borderId="0" xfId="106" applyFont="1" applyAlignment="1">
      <alignment horizontal="center"/>
      <protection/>
    </xf>
    <xf numFmtId="0" fontId="0" fillId="0" borderId="0" xfId="106">
      <alignment/>
      <protection/>
    </xf>
    <xf numFmtId="0" fontId="24" fillId="0" borderId="0" xfId="106" applyFont="1" applyAlignment="1">
      <alignment horizontal="center"/>
      <protection/>
    </xf>
    <xf numFmtId="0" fontId="43" fillId="0" borderId="0" xfId="106" applyFont="1" applyAlignment="1">
      <alignment horizontal="right"/>
      <protection/>
    </xf>
    <xf numFmtId="0" fontId="27" fillId="0" borderId="0" xfId="106" applyFont="1">
      <alignment/>
      <protection/>
    </xf>
    <xf numFmtId="0" fontId="27" fillId="0" borderId="0" xfId="106" applyFont="1" applyAlignment="1">
      <alignment horizontal="right"/>
      <protection/>
    </xf>
    <xf numFmtId="0" fontId="24" fillId="0" borderId="11" xfId="106" applyFont="1" applyBorder="1" applyAlignment="1">
      <alignment horizontal="center"/>
      <protection/>
    </xf>
    <xf numFmtId="0" fontId="24" fillId="0" borderId="80" xfId="106" applyFont="1" applyBorder="1" applyAlignment="1">
      <alignment horizontal="left"/>
      <protection/>
    </xf>
    <xf numFmtId="0" fontId="27" fillId="0" borderId="10" xfId="106" applyFont="1" applyBorder="1" applyAlignment="1">
      <alignment horizontal="right"/>
      <protection/>
    </xf>
    <xf numFmtId="3" fontId="24" fillId="0" borderId="24" xfId="106" applyNumberFormat="1" applyFont="1" applyBorder="1" applyAlignment="1">
      <alignment horizontal="right"/>
      <protection/>
    </xf>
    <xf numFmtId="0" fontId="27" fillId="0" borderId="23" xfId="106" applyFont="1" applyBorder="1" applyAlignment="1">
      <alignment horizontal="center"/>
      <protection/>
    </xf>
    <xf numFmtId="0" fontId="61" fillId="0" borderId="0" xfId="106" applyFont="1">
      <alignment/>
      <protection/>
    </xf>
    <xf numFmtId="0" fontId="24" fillId="0" borderId="52" xfId="106" applyFont="1" applyBorder="1" applyAlignment="1">
      <alignment horizontal="left"/>
      <protection/>
    </xf>
    <xf numFmtId="0" fontId="24" fillId="0" borderId="44" xfId="106" applyFont="1" applyBorder="1" applyAlignment="1">
      <alignment horizontal="right"/>
      <protection/>
    </xf>
    <xf numFmtId="0" fontId="27" fillId="21" borderId="30" xfId="106" applyFont="1" applyFill="1" applyBorder="1" applyAlignment="1">
      <alignment horizontal="center"/>
      <protection/>
    </xf>
    <xf numFmtId="0" fontId="24" fillId="21" borderId="40" xfId="106" applyFont="1" applyFill="1" applyBorder="1" applyAlignment="1">
      <alignment horizontal="left"/>
      <protection/>
    </xf>
    <xf numFmtId="0" fontId="24" fillId="21" borderId="33" xfId="106" applyFont="1" applyFill="1" applyBorder="1" applyAlignment="1">
      <alignment horizontal="right"/>
      <protection/>
    </xf>
    <xf numFmtId="3" fontId="24" fillId="21" borderId="58" xfId="106" applyNumberFormat="1" applyFont="1" applyFill="1" applyBorder="1" applyAlignment="1">
      <alignment horizontal="right"/>
      <protection/>
    </xf>
    <xf numFmtId="0" fontId="27" fillId="21" borderId="54" xfId="106" applyFont="1" applyFill="1" applyBorder="1" applyAlignment="1">
      <alignment horizontal="center"/>
      <protection/>
    </xf>
    <xf numFmtId="0" fontId="33" fillId="0" borderId="0" xfId="106" applyFont="1">
      <alignment/>
      <protection/>
    </xf>
    <xf numFmtId="0" fontId="36" fillId="0" borderId="29" xfId="0" applyFont="1" applyBorder="1" applyAlignment="1">
      <alignment wrapText="1"/>
    </xf>
    <xf numFmtId="0" fontId="15" fillId="0" borderId="52" xfId="100" applyFont="1" applyBorder="1" applyAlignment="1">
      <alignment horizontal="left" wrapText="1"/>
      <protection/>
    </xf>
    <xf numFmtId="3" fontId="34" fillId="0" borderId="81" xfId="98" applyNumberFormat="1" applyFont="1" applyFill="1" applyBorder="1" applyAlignment="1">
      <alignment vertical="center"/>
      <protection/>
    </xf>
    <xf numFmtId="3" fontId="34" fillId="0" borderId="82" xfId="98" applyNumberFormat="1" applyFont="1" applyFill="1" applyBorder="1" applyAlignment="1">
      <alignment vertical="center"/>
      <protection/>
    </xf>
    <xf numFmtId="0" fontId="43" fillId="0" borderId="83" xfId="0" applyFont="1" applyBorder="1" applyAlignment="1">
      <alignment horizontal="center" wrapText="1"/>
    </xf>
    <xf numFmtId="0" fontId="24" fillId="0" borderId="80" xfId="0" applyFont="1" applyBorder="1" applyAlignment="1">
      <alignment wrapText="1"/>
    </xf>
    <xf numFmtId="0" fontId="28" fillId="0" borderId="24" xfId="0" applyFont="1" applyBorder="1" applyAlignment="1">
      <alignment wrapText="1"/>
    </xf>
    <xf numFmtId="0" fontId="1" fillId="0" borderId="24" xfId="0" applyFont="1" applyBorder="1" applyAlignment="1">
      <alignment wrapText="1"/>
    </xf>
    <xf numFmtId="0" fontId="24" fillId="0" borderId="24" xfId="0" applyFont="1" applyBorder="1" applyAlignment="1">
      <alignment wrapText="1"/>
    </xf>
    <xf numFmtId="0" fontId="28" fillId="0" borderId="80" xfId="0" applyFont="1" applyBorder="1" applyAlignment="1">
      <alignment wrapText="1"/>
    </xf>
    <xf numFmtId="0" fontId="31" fillId="0" borderId="24" xfId="0" applyFont="1" applyBorder="1" applyAlignment="1">
      <alignment wrapText="1"/>
    </xf>
    <xf numFmtId="0" fontId="31" fillId="0" borderId="58" xfId="0" applyFont="1" applyBorder="1" applyAlignment="1">
      <alignment wrapText="1"/>
    </xf>
    <xf numFmtId="0" fontId="25" fillId="0" borderId="37" xfId="0" applyFont="1" applyBorder="1" applyAlignment="1">
      <alignment horizontal="center" wrapText="1"/>
    </xf>
    <xf numFmtId="0" fontId="25" fillId="0" borderId="84" xfId="0" applyFont="1" applyBorder="1" applyAlignment="1">
      <alignment horizontal="center" wrapText="1"/>
    </xf>
    <xf numFmtId="0" fontId="25" fillId="0" borderId="85" xfId="0" applyFont="1" applyBorder="1" applyAlignment="1">
      <alignment horizontal="center" wrapText="1"/>
    </xf>
    <xf numFmtId="0" fontId="43" fillId="0" borderId="53" xfId="0" applyFont="1" applyBorder="1" applyAlignment="1">
      <alignment horizontal="center" wrapText="1"/>
    </xf>
    <xf numFmtId="0" fontId="43" fillId="0" borderId="78" xfId="0" applyFont="1" applyBorder="1" applyAlignment="1">
      <alignment horizontal="center" wrapText="1"/>
    </xf>
    <xf numFmtId="0" fontId="43" fillId="0" borderId="86" xfId="0" applyFont="1" applyBorder="1" applyAlignment="1">
      <alignment horizontal="center" wrapText="1"/>
    </xf>
    <xf numFmtId="0" fontId="24" fillId="0" borderId="23" xfId="0" applyFont="1" applyBorder="1" applyAlignment="1">
      <alignment horizontal="right" wrapText="1"/>
    </xf>
    <xf numFmtId="3" fontId="31" fillId="0" borderId="40" xfId="0" applyNumberFormat="1" applyFont="1" applyBorder="1" applyAlignment="1">
      <alignment horizontal="right" wrapText="1"/>
    </xf>
    <xf numFmtId="0" fontId="34" fillId="0" borderId="24" xfId="0" applyFont="1" applyBorder="1" applyAlignment="1">
      <alignment wrapText="1"/>
    </xf>
    <xf numFmtId="0" fontId="36" fillId="0" borderId="24" xfId="0" applyFont="1" applyBorder="1" applyAlignment="1">
      <alignment wrapText="1"/>
    </xf>
    <xf numFmtId="0" fontId="27" fillId="0" borderId="24" xfId="0" applyFont="1" applyBorder="1" applyAlignment="1">
      <alignment wrapText="1"/>
    </xf>
    <xf numFmtId="0" fontId="36" fillId="0" borderId="87" xfId="0" applyFont="1" applyBorder="1" applyAlignment="1">
      <alignment wrapText="1"/>
    </xf>
    <xf numFmtId="3" fontId="52" fillId="0" borderId="10" xfId="0" applyNumberFormat="1" applyFont="1" applyBorder="1" applyAlignment="1">
      <alignment horizontal="right" wrapText="1"/>
    </xf>
    <xf numFmtId="3" fontId="52" fillId="0" borderId="40" xfId="0" applyNumberFormat="1" applyFont="1" applyBorder="1" applyAlignment="1">
      <alignment horizontal="right" wrapText="1"/>
    </xf>
    <xf numFmtId="3" fontId="52" fillId="0" borderId="54" xfId="0" applyNumberFormat="1" applyFont="1" applyBorder="1" applyAlignment="1">
      <alignment horizontal="right" wrapText="1"/>
    </xf>
    <xf numFmtId="0" fontId="78" fillId="0" borderId="20" xfId="0" applyFont="1" applyBorder="1" applyAlignment="1">
      <alignment/>
    </xf>
    <xf numFmtId="0" fontId="77" fillId="0" borderId="25" xfId="0" applyFont="1" applyBorder="1" applyAlignment="1">
      <alignment/>
    </xf>
    <xf numFmtId="0" fontId="77" fillId="0" borderId="88" xfId="0" applyFont="1" applyBorder="1" applyAlignment="1">
      <alignment/>
    </xf>
    <xf numFmtId="0" fontId="78" fillId="0" borderId="10" xfId="0" applyFont="1" applyBorder="1" applyAlignment="1">
      <alignment/>
    </xf>
    <xf numFmtId="0" fontId="78" fillId="0" borderId="0" xfId="0" applyFont="1" applyAlignment="1">
      <alignment/>
    </xf>
    <xf numFmtId="0" fontId="15" fillId="0" borderId="10" xfId="100" applyFont="1" applyBorder="1" applyAlignment="1">
      <alignment horizontal="left" wrapText="1"/>
      <protection/>
    </xf>
    <xf numFmtId="0" fontId="15" fillId="0" borderId="32" xfId="100" applyFont="1" applyBorder="1" applyAlignment="1">
      <alignment wrapText="1"/>
      <protection/>
    </xf>
    <xf numFmtId="1" fontId="24" fillId="0" borderId="10" xfId="0" applyNumberFormat="1" applyFont="1" applyBorder="1" applyAlignment="1">
      <alignment horizontal="right" wrapText="1"/>
    </xf>
    <xf numFmtId="0" fontId="24" fillId="0" borderId="0" xfId="0" applyFont="1" applyAlignment="1">
      <alignment horizontal="center" wrapText="1"/>
    </xf>
    <xf numFmtId="0" fontId="24" fillId="0" borderId="0" xfId="94" applyFont="1" applyAlignment="1">
      <alignment horizontal="right" wrapText="1"/>
      <protection/>
    </xf>
    <xf numFmtId="0" fontId="27" fillId="0" borderId="0" xfId="94" applyFont="1" applyAlignment="1">
      <alignment horizontal="right" wrapText="1"/>
      <protection/>
    </xf>
    <xf numFmtId="0" fontId="76" fillId="0" borderId="89" xfId="94" applyFont="1" applyBorder="1" applyAlignment="1">
      <alignment horizontal="center" wrapText="1"/>
      <protection/>
    </xf>
    <xf numFmtId="0" fontId="76" fillId="0" borderId="90" xfId="94" applyFont="1" applyBorder="1" applyAlignment="1">
      <alignment horizontal="center" wrapText="1"/>
      <protection/>
    </xf>
    <xf numFmtId="0" fontId="76" fillId="0" borderId="91" xfId="94" applyFont="1" applyBorder="1" applyAlignment="1">
      <alignment horizontal="center" wrapText="1"/>
      <protection/>
    </xf>
    <xf numFmtId="0" fontId="43" fillId="0" borderId="12" xfId="0" applyFont="1" applyBorder="1" applyAlignment="1">
      <alignment horizontal="center" wrapText="1"/>
    </xf>
    <xf numFmtId="0" fontId="43" fillId="0" borderId="80" xfId="0" applyFont="1" applyBorder="1" applyAlignment="1">
      <alignment horizontal="center" wrapText="1"/>
    </xf>
    <xf numFmtId="0" fontId="43" fillId="0" borderId="20" xfId="0" applyFont="1" applyBorder="1" applyAlignment="1">
      <alignment horizontal="center" wrapText="1"/>
    </xf>
    <xf numFmtId="0" fontId="43" fillId="0" borderId="21" xfId="0" applyFont="1" applyBorder="1" applyAlignment="1">
      <alignment horizontal="center" wrapText="1"/>
    </xf>
    <xf numFmtId="0" fontId="76" fillId="0" borderId="92" xfId="94" applyFont="1" applyBorder="1" applyAlignment="1">
      <alignment horizontal="center" wrapText="1"/>
      <protection/>
    </xf>
    <xf numFmtId="0" fontId="61" fillId="0" borderId="0" xfId="94" applyFont="1">
      <alignment/>
      <protection/>
    </xf>
    <xf numFmtId="0" fontId="61" fillId="0" borderId="78" xfId="94" applyFont="1" applyBorder="1">
      <alignment/>
      <protection/>
    </xf>
    <xf numFmtId="0" fontId="77" fillId="0" borderId="25" xfId="0" applyFont="1" applyBorder="1" applyAlignment="1">
      <alignment/>
    </xf>
    <xf numFmtId="0" fontId="77" fillId="0" borderId="88" xfId="0" applyFont="1" applyBorder="1" applyAlignment="1">
      <alignment/>
    </xf>
    <xf numFmtId="0" fontId="61" fillId="0" borderId="10" xfId="94" applyFont="1" applyBorder="1">
      <alignment/>
      <protection/>
    </xf>
    <xf numFmtId="0" fontId="40" fillId="0" borderId="0" xfId="104" applyFont="1" applyAlignment="1">
      <alignment horizontal="center"/>
      <protection/>
    </xf>
    <xf numFmtId="0" fontId="0" fillId="0" borderId="0" xfId="104">
      <alignment/>
      <protection/>
    </xf>
    <xf numFmtId="0" fontId="1" fillId="0" borderId="0" xfId="104" applyFont="1">
      <alignment/>
      <protection/>
    </xf>
    <xf numFmtId="0" fontId="38" fillId="0" borderId="0" xfId="104" applyFont="1" applyAlignment="1">
      <alignment horizontal="right"/>
      <protection/>
    </xf>
    <xf numFmtId="0" fontId="80" fillId="0" borderId="42" xfId="104" applyFont="1" applyBorder="1">
      <alignment/>
      <protection/>
    </xf>
    <xf numFmtId="0" fontId="40" fillId="20" borderId="26" xfId="104" applyFont="1" applyFill="1" applyBorder="1" applyAlignment="1">
      <alignment horizontal="center" vertical="center" wrapText="1"/>
      <protection/>
    </xf>
    <xf numFmtId="0" fontId="40" fillId="20" borderId="20" xfId="104" applyFont="1" applyFill="1" applyBorder="1" applyAlignment="1">
      <alignment horizontal="center" vertical="center" wrapText="1"/>
      <protection/>
    </xf>
    <xf numFmtId="0" fontId="55" fillId="0" borderId="10" xfId="104" applyFont="1" applyBorder="1" applyAlignment="1">
      <alignment horizontal="center" vertical="distributed"/>
      <protection/>
    </xf>
    <xf numFmtId="0" fontId="39" fillId="0" borderId="10" xfId="111" applyFont="1" applyBorder="1" applyAlignment="1">
      <alignment horizontal="left" vertical="center" wrapText="1"/>
      <protection/>
    </xf>
    <xf numFmtId="3" fontId="55" fillId="0" borderId="10" xfId="111" applyNumberFormat="1" applyFont="1" applyBorder="1" applyAlignment="1">
      <alignment horizontal="right" vertical="center"/>
      <protection/>
    </xf>
    <xf numFmtId="3" fontId="55" fillId="0" borderId="10" xfId="104" applyNumberFormat="1" applyFont="1" applyBorder="1" applyAlignment="1">
      <alignment vertical="distributed"/>
      <protection/>
    </xf>
    <xf numFmtId="3" fontId="39" fillId="0" borderId="10" xfId="104" applyNumberFormat="1" applyFont="1" applyBorder="1" applyAlignment="1">
      <alignment vertical="distributed"/>
      <protection/>
    </xf>
    <xf numFmtId="0" fontId="40" fillId="0" borderId="10" xfId="104" applyFont="1" applyBorder="1">
      <alignment/>
      <protection/>
    </xf>
    <xf numFmtId="0" fontId="42" fillId="0" borderId="10" xfId="104" applyFont="1" applyBorder="1" applyAlignment="1">
      <alignment vertical="distributed"/>
      <protection/>
    </xf>
    <xf numFmtId="0" fontId="32" fillId="0" borderId="0" xfId="104" applyFont="1">
      <alignment/>
      <protection/>
    </xf>
    <xf numFmtId="0" fontId="0" fillId="0" borderId="0" xfId="104" applyAlignment="1">
      <alignment horizontal="right"/>
      <protection/>
    </xf>
    <xf numFmtId="0" fontId="0" fillId="0" borderId="0" xfId="105">
      <alignment/>
      <protection/>
    </xf>
    <xf numFmtId="0" fontId="38" fillId="0" borderId="0" xfId="105" applyFont="1" applyAlignment="1">
      <alignment horizontal="right"/>
      <protection/>
    </xf>
    <xf numFmtId="0" fontId="28" fillId="0" borderId="10" xfId="105" applyFont="1" applyBorder="1" applyAlignment="1">
      <alignment horizontal="center" vertical="distributed"/>
      <protection/>
    </xf>
    <xf numFmtId="0" fontId="1" fillId="0" borderId="10" xfId="102" applyFont="1" applyBorder="1" applyAlignment="1">
      <alignment vertical="distributed"/>
      <protection/>
    </xf>
    <xf numFmtId="3" fontId="81" fillId="0" borderId="10" xfId="105" applyNumberFormat="1" applyFont="1" applyBorder="1">
      <alignment/>
      <protection/>
    </xf>
    <xf numFmtId="3" fontId="39" fillId="0" borderId="10" xfId="102" applyNumberFormat="1" applyFont="1" applyBorder="1">
      <alignment/>
      <protection/>
    </xf>
    <xf numFmtId="0" fontId="38" fillId="0" borderId="10" xfId="102" applyFont="1" applyBorder="1" applyAlignment="1">
      <alignment vertical="distributed"/>
      <protection/>
    </xf>
    <xf numFmtId="3" fontId="31" fillId="0" borderId="10" xfId="105" applyNumberFormat="1" applyFont="1" applyBorder="1">
      <alignment/>
      <protection/>
    </xf>
    <xf numFmtId="0" fontId="28" fillId="0" borderId="10" xfId="105" applyFont="1" applyBorder="1" applyAlignment="1">
      <alignment horizontal="center"/>
      <protection/>
    </xf>
    <xf numFmtId="3" fontId="40" fillId="0" borderId="10" xfId="102" applyNumberFormat="1" applyFont="1" applyBorder="1">
      <alignment/>
      <protection/>
    </xf>
    <xf numFmtId="0" fontId="82" fillId="20" borderId="10" xfId="105" applyFont="1" applyFill="1" applyBorder="1">
      <alignment/>
      <protection/>
    </xf>
    <xf numFmtId="0" fontId="52" fillId="20" borderId="10" xfId="105" applyFont="1" applyFill="1" applyBorder="1" applyAlignment="1">
      <alignment horizontal="left" vertical="distributed"/>
      <protection/>
    </xf>
    <xf numFmtId="3" fontId="52" fillId="20" borderId="10" xfId="105" applyNumberFormat="1" applyFont="1" applyFill="1" applyBorder="1" applyAlignment="1">
      <alignment vertical="distributed"/>
      <protection/>
    </xf>
    <xf numFmtId="0" fontId="27" fillId="0" borderId="11" xfId="0" applyFont="1" applyBorder="1" applyAlignment="1">
      <alignment wrapText="1"/>
    </xf>
    <xf numFmtId="180" fontId="48" fillId="0" borderId="93" xfId="109" applyNumberFormat="1" applyFont="1" applyFill="1" applyBorder="1" applyAlignment="1" applyProtection="1">
      <alignment horizontal="centerContinuous" vertical="center" wrapText="1"/>
      <protection/>
    </xf>
    <xf numFmtId="180" fontId="48" fillId="0" borderId="93" xfId="109" applyNumberFormat="1" applyFont="1" applyFill="1" applyBorder="1" applyAlignment="1" applyProtection="1">
      <alignment horizontal="center" vertical="center" wrapText="1"/>
      <protection/>
    </xf>
    <xf numFmtId="180" fontId="44" fillId="0" borderId="93" xfId="109" applyNumberFormat="1" applyFont="1" applyFill="1" applyBorder="1" applyAlignment="1" applyProtection="1">
      <alignment horizontal="center" vertical="center" wrapText="1"/>
      <protection/>
    </xf>
    <xf numFmtId="180" fontId="49" fillId="0" borderId="41" xfId="109" applyNumberFormat="1" applyFont="1" applyFill="1" applyBorder="1" applyAlignment="1" applyProtection="1">
      <alignment horizontal="left" vertical="center" wrapText="1" indent="1"/>
      <protection/>
    </xf>
    <xf numFmtId="180" fontId="49" fillId="0" borderId="32" xfId="109" applyNumberFormat="1" applyFont="1" applyFill="1" applyBorder="1" applyAlignment="1" applyProtection="1">
      <alignment horizontal="left" vertical="center" wrapText="1" indent="1"/>
      <protection/>
    </xf>
    <xf numFmtId="180" fontId="49" fillId="0" borderId="0" xfId="109" applyNumberFormat="1" applyFont="1" applyFill="1" applyBorder="1" applyAlignment="1" applyProtection="1">
      <alignment horizontal="left" vertical="center" wrapText="1" indent="1"/>
      <protection/>
    </xf>
    <xf numFmtId="180" fontId="49" fillId="0" borderId="34" xfId="109" applyNumberFormat="1" applyFont="1" applyFill="1" applyBorder="1" applyAlignment="1" applyProtection="1">
      <alignment horizontal="left" vertical="center" wrapText="1" indent="1"/>
      <protection/>
    </xf>
    <xf numFmtId="180" fontId="49" fillId="0" borderId="32" xfId="109" applyNumberFormat="1" applyFont="1" applyFill="1" applyBorder="1" applyAlignment="1" applyProtection="1">
      <alignment horizontal="left" vertical="center" wrapText="1" indent="1"/>
      <protection locked="0"/>
    </xf>
    <xf numFmtId="180" fontId="49" fillId="0" borderId="34" xfId="109" applyNumberFormat="1" applyFont="1" applyFill="1" applyBorder="1" applyAlignment="1" applyProtection="1">
      <alignment horizontal="left" vertical="center" wrapText="1" indent="1"/>
      <protection/>
    </xf>
    <xf numFmtId="180" fontId="48" fillId="0" borderId="94" xfId="109" applyNumberFormat="1" applyFont="1" applyFill="1" applyBorder="1" applyAlignment="1" applyProtection="1">
      <alignment horizontal="centerContinuous" vertical="center" wrapText="1"/>
      <protection/>
    </xf>
    <xf numFmtId="180" fontId="44" fillId="0" borderId="94" xfId="109" applyNumberFormat="1" applyFont="1" applyFill="1" applyBorder="1" applyAlignment="1" applyProtection="1">
      <alignment horizontal="center" vertical="center" wrapText="1"/>
      <protection/>
    </xf>
    <xf numFmtId="180" fontId="49" fillId="0" borderId="42" xfId="109" applyNumberFormat="1" applyFont="1" applyFill="1" applyBorder="1" applyAlignment="1" applyProtection="1">
      <alignment horizontal="left" vertical="center" wrapText="1" indent="1"/>
      <protection/>
    </xf>
    <xf numFmtId="180" fontId="49" fillId="0" borderId="34" xfId="109" applyNumberFormat="1" applyFont="1" applyFill="1" applyBorder="1" applyAlignment="1" applyProtection="1">
      <alignment horizontal="left" vertical="center" wrapText="1" indent="1"/>
      <protection locked="0"/>
    </xf>
    <xf numFmtId="180" fontId="49" fillId="0" borderId="0" xfId="109" applyNumberFormat="1" applyFont="1" applyFill="1" applyBorder="1" applyAlignment="1" applyProtection="1">
      <alignment horizontal="left" vertical="center" wrapText="1" indent="1"/>
      <protection/>
    </xf>
    <xf numFmtId="180" fontId="51" fillId="0" borderId="0" xfId="109" applyNumberFormat="1" applyFont="1" applyFill="1" applyBorder="1" applyAlignment="1" applyProtection="1">
      <alignment horizontal="center" vertical="center" wrapText="1"/>
      <protection/>
    </xf>
    <xf numFmtId="180" fontId="49" fillId="0" borderId="10" xfId="109" applyNumberFormat="1" applyFont="1" applyFill="1" applyBorder="1" applyAlignment="1" applyProtection="1">
      <alignment horizontal="left" vertical="center" wrapText="1" indent="1"/>
      <protection/>
    </xf>
    <xf numFmtId="180" fontId="49" fillId="0" borderId="10" xfId="109" applyNumberFormat="1" applyFont="1" applyFill="1" applyBorder="1" applyAlignment="1" applyProtection="1">
      <alignment horizontal="left" vertical="center" wrapText="1" indent="1"/>
      <protection/>
    </xf>
    <xf numFmtId="180" fontId="26" fillId="0" borderId="16" xfId="109" applyNumberFormat="1" applyFont="1" applyFill="1" applyBorder="1" applyAlignment="1" applyProtection="1">
      <alignment horizontal="left" vertical="center" wrapText="1" indent="1"/>
      <protection/>
    </xf>
    <xf numFmtId="180" fontId="49" fillId="0" borderId="95" xfId="109" applyNumberFormat="1" applyFont="1" applyFill="1" applyBorder="1" applyAlignment="1" applyProtection="1">
      <alignment horizontal="right" vertical="center" wrapText="1" indent="1"/>
      <protection locked="0"/>
    </xf>
    <xf numFmtId="180" fontId="49" fillId="0" borderId="96" xfId="109" applyNumberFormat="1" applyFont="1" applyFill="1" applyBorder="1" applyAlignment="1" applyProtection="1">
      <alignment horizontal="right" vertical="center" wrapText="1" indent="1"/>
      <protection locked="0"/>
    </xf>
    <xf numFmtId="180" fontId="44" fillId="0" borderId="28" xfId="109" applyNumberFormat="1" applyFont="1" applyFill="1" applyBorder="1" applyAlignment="1" applyProtection="1">
      <alignment horizontal="right" vertical="center" wrapText="1" indent="1"/>
      <protection/>
    </xf>
    <xf numFmtId="180" fontId="44" fillId="0" borderId="40" xfId="109" applyNumberFormat="1" applyFont="1" applyFill="1" applyBorder="1" applyAlignment="1" applyProtection="1">
      <alignment horizontal="left" vertical="center" wrapText="1" indent="1"/>
      <protection/>
    </xf>
    <xf numFmtId="180" fontId="49" fillId="0" borderId="32" xfId="109" applyNumberFormat="1" applyFont="1" applyFill="1" applyBorder="1" applyAlignment="1" applyProtection="1">
      <alignment horizontal="right" vertical="center" wrapText="1" indent="1"/>
      <protection locked="0"/>
    </xf>
    <xf numFmtId="180" fontId="44" fillId="0" borderId="96" xfId="109" applyNumberFormat="1" applyFont="1" applyFill="1" applyBorder="1" applyAlignment="1" applyProtection="1">
      <alignment horizontal="right" vertical="center" wrapText="1" indent="1"/>
      <protection/>
    </xf>
    <xf numFmtId="180" fontId="49" fillId="0" borderId="32" xfId="109" applyNumberFormat="1" applyFont="1" applyFill="1" applyBorder="1" applyAlignment="1" applyProtection="1">
      <alignment horizontal="right" vertical="center" wrapText="1" indent="1"/>
      <protection/>
    </xf>
    <xf numFmtId="180" fontId="49" fillId="0" borderId="34" xfId="109" applyNumberFormat="1" applyFont="1" applyFill="1" applyBorder="1" applyAlignment="1" applyProtection="1">
      <alignment horizontal="right" vertical="center" wrapText="1" indent="1"/>
      <protection/>
    </xf>
    <xf numFmtId="0" fontId="1" fillId="0" borderId="10" xfId="0" applyFont="1" applyBorder="1" applyAlignment="1">
      <alignment horizontal="justify"/>
    </xf>
    <xf numFmtId="0" fontId="1" fillId="0" borderId="10" xfId="0" applyFont="1" applyBorder="1" applyAlignment="1">
      <alignment horizontal="right"/>
    </xf>
    <xf numFmtId="0" fontId="15" fillId="0" borderId="52" xfId="100" applyFont="1" applyBorder="1" applyAlignment="1">
      <alignment horizontal="right" wrapText="1"/>
      <protection/>
    </xf>
    <xf numFmtId="0" fontId="15" fillId="0" borderId="10" xfId="100" applyFont="1" applyBorder="1" applyAlignment="1">
      <alignment horizontal="right" wrapText="1"/>
      <protection/>
    </xf>
    <xf numFmtId="180" fontId="15" fillId="0" borderId="10" xfId="100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10" xfId="100" applyFont="1" applyBorder="1" applyAlignment="1">
      <alignment horizontal="right"/>
      <protection/>
    </xf>
    <xf numFmtId="180" fontId="15" fillId="0" borderId="52" xfId="100" applyNumberFormat="1" applyFont="1" applyFill="1" applyBorder="1" applyAlignment="1" applyProtection="1">
      <alignment horizontal="right" vertical="center" wrapText="1" indent="1"/>
      <protection locked="0"/>
    </xf>
    <xf numFmtId="180" fontId="15" fillId="0" borderId="10" xfId="100" applyNumberFormat="1" applyFont="1" applyFill="1" applyBorder="1" applyAlignment="1" applyProtection="1">
      <alignment horizontal="right" wrapText="1" indent="1"/>
      <protection locked="0"/>
    </xf>
    <xf numFmtId="180" fontId="44" fillId="0" borderId="93" xfId="109" applyNumberFormat="1" applyFont="1" applyFill="1" applyBorder="1" applyAlignment="1" applyProtection="1">
      <alignment horizontal="left" vertical="center" wrapText="1" indent="1"/>
      <protection/>
    </xf>
    <xf numFmtId="180" fontId="50" fillId="0" borderId="31" xfId="109" applyNumberFormat="1" applyFont="1" applyFill="1" applyBorder="1" applyAlignment="1" applyProtection="1">
      <alignment horizontal="left" vertical="center" wrapText="1" indent="1"/>
      <protection/>
    </xf>
    <xf numFmtId="180" fontId="49" fillId="0" borderId="32" xfId="109" applyNumberFormat="1" applyFont="1" applyFill="1" applyBorder="1" applyAlignment="1" applyProtection="1">
      <alignment horizontal="left" vertical="center" wrapText="1" indent="2"/>
      <protection/>
    </xf>
    <xf numFmtId="180" fontId="49" fillId="0" borderId="41" xfId="109" applyNumberFormat="1" applyFont="1" applyFill="1" applyBorder="1" applyAlignment="1" applyProtection="1">
      <alignment horizontal="left" vertical="center" wrapText="1" indent="2"/>
      <protection/>
    </xf>
    <xf numFmtId="180" fontId="49" fillId="0" borderId="44" xfId="109" applyNumberFormat="1" applyFont="1" applyFill="1" applyBorder="1" applyAlignment="1" applyProtection="1">
      <alignment horizontal="left" vertical="center" wrapText="1" indent="2"/>
      <protection/>
    </xf>
    <xf numFmtId="180" fontId="49" fillId="0" borderId="34" xfId="109" applyNumberFormat="1" applyFont="1" applyFill="1" applyBorder="1" applyAlignment="1" applyProtection="1" quotePrefix="1">
      <alignment horizontal="left" vertical="center" wrapText="1" indent="6"/>
      <protection locked="0"/>
    </xf>
    <xf numFmtId="180" fontId="49" fillId="0" borderId="42" xfId="109" applyNumberFormat="1" applyFont="1" applyFill="1" applyBorder="1" applyAlignment="1" applyProtection="1">
      <alignment horizontal="left" vertical="center" wrapText="1" indent="1"/>
      <protection/>
    </xf>
    <xf numFmtId="180" fontId="44" fillId="0" borderId="16" xfId="109" applyNumberFormat="1" applyFont="1" applyFill="1" applyBorder="1" applyAlignment="1" applyProtection="1">
      <alignment horizontal="left" vertical="center" wrapText="1" indent="1"/>
      <protection/>
    </xf>
    <xf numFmtId="180" fontId="49" fillId="0" borderId="32" xfId="109" applyNumberFormat="1" applyFont="1" applyFill="1" applyBorder="1" applyAlignment="1" applyProtection="1">
      <alignment horizontal="left" vertical="center" wrapText="1" indent="1"/>
      <protection locked="0"/>
    </xf>
    <xf numFmtId="180" fontId="49" fillId="0" borderId="41" xfId="109" applyNumberFormat="1" applyFont="1" applyFill="1" applyBorder="1" applyAlignment="1" applyProtection="1">
      <alignment horizontal="left" vertical="center" wrapText="1" indent="1"/>
      <protection locked="0"/>
    </xf>
    <xf numFmtId="180" fontId="26" fillId="0" borderId="93" xfId="109" applyNumberFormat="1" applyFont="1" applyFill="1" applyBorder="1" applyAlignment="1" applyProtection="1">
      <alignment horizontal="left" vertical="center" wrapText="1" indent="1"/>
      <protection/>
    </xf>
    <xf numFmtId="180" fontId="44" fillId="0" borderId="93" xfId="109" applyNumberFormat="1" applyFont="1" applyFill="1" applyBorder="1" applyAlignment="1" applyProtection="1">
      <alignment horizontal="right" vertical="center" wrapText="1" indent="1"/>
      <protection/>
    </xf>
    <xf numFmtId="180" fontId="50" fillId="0" borderId="20" xfId="109" applyNumberFormat="1" applyFont="1" applyFill="1" applyBorder="1" applyAlignment="1" applyProtection="1">
      <alignment horizontal="left" vertical="center" wrapText="1" indent="1"/>
      <protection/>
    </xf>
    <xf numFmtId="180" fontId="49" fillId="0" borderId="34" xfId="109" applyNumberFormat="1" applyFont="1" applyFill="1" applyBorder="1" applyAlignment="1" applyProtection="1">
      <alignment horizontal="center" vertical="center" wrapText="1"/>
      <protection/>
    </xf>
    <xf numFmtId="0" fontId="14" fillId="26" borderId="0" xfId="111" applyFill="1">
      <alignment/>
      <protection/>
    </xf>
    <xf numFmtId="3" fontId="15" fillId="0" borderId="10" xfId="100" applyNumberFormat="1" applyFont="1" applyFill="1" applyBorder="1" applyAlignment="1" applyProtection="1">
      <alignment horizontal="right" wrapText="1"/>
      <protection locked="0"/>
    </xf>
    <xf numFmtId="3" fontId="26" fillId="0" borderId="40" xfId="100" applyNumberFormat="1" applyFont="1" applyBorder="1" applyAlignment="1">
      <alignment horizontal="right"/>
      <protection/>
    </xf>
    <xf numFmtId="0" fontId="38" fillId="26" borderId="0" xfId="109" applyFont="1" applyFill="1" applyAlignment="1">
      <alignment horizontal="center" wrapText="1"/>
      <protection/>
    </xf>
    <xf numFmtId="0" fontId="56" fillId="0" borderId="34" xfId="111" applyFont="1" applyBorder="1" applyAlignment="1">
      <alignment horizontal="left" vertical="center"/>
      <protection/>
    </xf>
    <xf numFmtId="0" fontId="42" fillId="20" borderId="30" xfId="111" applyFont="1" applyFill="1" applyBorder="1" applyAlignment="1">
      <alignment horizontal="left" vertical="center"/>
      <protection/>
    </xf>
    <xf numFmtId="0" fontId="58" fillId="20" borderId="39" xfId="111" applyFont="1" applyFill="1" applyBorder="1" applyAlignment="1">
      <alignment horizontal="left" vertical="center"/>
      <protection/>
    </xf>
    <xf numFmtId="0" fontId="56" fillId="0" borderId="39" xfId="111" applyFont="1" applyBorder="1" applyAlignment="1">
      <alignment horizontal="left" vertical="center"/>
      <protection/>
    </xf>
    <xf numFmtId="0" fontId="58" fillId="20" borderId="24" xfId="111" applyFont="1" applyFill="1" applyBorder="1" applyAlignment="1">
      <alignment horizontal="left" vertical="center"/>
      <protection/>
    </xf>
    <xf numFmtId="0" fontId="56" fillId="0" borderId="34" xfId="111" applyFont="1" applyBorder="1" applyAlignment="1">
      <alignment horizontal="left"/>
      <protection/>
    </xf>
    <xf numFmtId="0" fontId="56" fillId="0" borderId="32" xfId="111" applyFont="1" applyBorder="1" applyAlignment="1">
      <alignment horizontal="left"/>
      <protection/>
    </xf>
    <xf numFmtId="0" fontId="1" fillId="0" borderId="0" xfId="0" applyFont="1" applyAlignment="1">
      <alignment horizontal="right"/>
    </xf>
    <xf numFmtId="0" fontId="34" fillId="0" borderId="39" xfId="111" applyFont="1" applyBorder="1" applyAlignment="1">
      <alignment horizontal="left" vertical="center"/>
      <protection/>
    </xf>
    <xf numFmtId="0" fontId="34" fillId="0" borderId="34" xfId="111" applyFont="1" applyBorder="1" applyAlignment="1">
      <alignment horizontal="left" vertical="center"/>
      <protection/>
    </xf>
    <xf numFmtId="0" fontId="34" fillId="0" borderId="95" xfId="111" applyFont="1" applyBorder="1" applyAlignment="1">
      <alignment horizontal="left" vertical="center"/>
      <protection/>
    </xf>
    <xf numFmtId="0" fontId="40" fillId="0" borderId="10" xfId="111" applyFont="1" applyBorder="1">
      <alignment/>
      <protection/>
    </xf>
    <xf numFmtId="0" fontId="39" fillId="0" borderId="26" xfId="111" applyFont="1" applyBorder="1" applyAlignment="1">
      <alignment horizontal="left" vertical="center" wrapText="1"/>
      <protection/>
    </xf>
    <xf numFmtId="0" fontId="34" fillId="0" borderId="11" xfId="111" applyFont="1" applyBorder="1" applyAlignment="1">
      <alignment horizontal="left" vertical="center"/>
      <protection/>
    </xf>
    <xf numFmtId="0" fontId="57" fillId="0" borderId="10" xfId="111" applyFont="1" applyBorder="1" applyAlignment="1">
      <alignment horizontal="left" vertical="center"/>
      <protection/>
    </xf>
    <xf numFmtId="0" fontId="34" fillId="0" borderId="32" xfId="111" applyFont="1" applyBorder="1" applyAlignment="1">
      <alignment horizontal="left" vertical="center"/>
      <protection/>
    </xf>
    <xf numFmtId="3" fontId="55" fillId="0" borderId="23" xfId="111" applyNumberFormat="1" applyFont="1" applyBorder="1">
      <alignment/>
      <protection/>
    </xf>
    <xf numFmtId="3" fontId="55" fillId="0" borderId="10" xfId="111" applyNumberFormat="1" applyFont="1" applyBorder="1">
      <alignment/>
      <protection/>
    </xf>
    <xf numFmtId="0" fontId="34" fillId="0" borderId="10" xfId="111" applyFont="1" applyBorder="1" applyAlignment="1">
      <alignment horizontal="left" vertical="center"/>
      <protection/>
    </xf>
    <xf numFmtId="0" fontId="41" fillId="0" borderId="32" xfId="111" applyFont="1" applyBorder="1" applyAlignment="1">
      <alignment horizontal="left" vertical="center"/>
      <protection/>
    </xf>
    <xf numFmtId="0" fontId="41" fillId="0" borderId="10" xfId="111" applyFont="1" applyBorder="1" applyAlignment="1">
      <alignment horizontal="left" vertical="center"/>
      <protection/>
    </xf>
    <xf numFmtId="0" fontId="25" fillId="0" borderId="97" xfId="0" applyFont="1" applyBorder="1" applyAlignment="1">
      <alignment horizontal="center" wrapText="1"/>
    </xf>
    <xf numFmtId="0" fontId="43" fillId="0" borderId="41" xfId="0" applyFont="1" applyBorder="1" applyAlignment="1">
      <alignment horizontal="center" wrapText="1"/>
    </xf>
    <xf numFmtId="0" fontId="38" fillId="0" borderId="98" xfId="0" applyFont="1" applyBorder="1" applyAlignment="1">
      <alignment horizontal="center" wrapText="1"/>
    </xf>
    <xf numFmtId="0" fontId="14" fillId="0" borderId="0" xfId="111" applyFill="1">
      <alignment/>
      <protection/>
    </xf>
    <xf numFmtId="180" fontId="49" fillId="0" borderId="33" xfId="109" applyNumberFormat="1" applyFont="1" applyFill="1" applyBorder="1" applyAlignment="1" applyProtection="1">
      <alignment horizontal="left" vertical="center" wrapText="1" indent="1"/>
      <protection locked="0"/>
    </xf>
    <xf numFmtId="180" fontId="50" fillId="0" borderId="26" xfId="109" applyNumberFormat="1" applyFont="1" applyFill="1" applyBorder="1" applyAlignment="1" applyProtection="1">
      <alignment horizontal="left" vertical="center" wrapText="1" indent="1"/>
      <protection/>
    </xf>
    <xf numFmtId="0" fontId="1" fillId="0" borderId="0" xfId="111" applyFont="1" applyFill="1">
      <alignment/>
      <protection/>
    </xf>
    <xf numFmtId="0" fontId="1" fillId="0" borderId="0" xfId="111" applyFont="1" applyFill="1" applyAlignment="1">
      <alignment/>
      <protection/>
    </xf>
    <xf numFmtId="0" fontId="15" fillId="0" borderId="44" xfId="100" applyFont="1" applyBorder="1" applyAlignment="1">
      <alignment horizontal="right" wrapText="1"/>
      <protection/>
    </xf>
    <xf numFmtId="3" fontId="15" fillId="0" borderId="32" xfId="100" applyNumberFormat="1" applyFont="1" applyBorder="1" applyAlignment="1">
      <alignment wrapText="1"/>
      <protection/>
    </xf>
    <xf numFmtId="3" fontId="15" fillId="0" borderId="0" xfId="100" applyNumberFormat="1">
      <alignment/>
      <protection/>
    </xf>
    <xf numFmtId="3" fontId="26" fillId="0" borderId="33" xfId="100" applyNumberFormat="1" applyFont="1" applyBorder="1" applyAlignment="1">
      <alignment horizontal="right"/>
      <protection/>
    </xf>
    <xf numFmtId="3" fontId="15" fillId="0" borderId="10" xfId="100" applyNumberFormat="1" applyFont="1" applyBorder="1" applyAlignment="1">
      <alignment horizontal="right" vertical="center"/>
      <protection/>
    </xf>
    <xf numFmtId="3" fontId="15" fillId="0" borderId="10" xfId="100" applyNumberFormat="1" applyFont="1" applyBorder="1" applyAlignment="1">
      <alignment vertical="center"/>
      <protection/>
    </xf>
    <xf numFmtId="0" fontId="15" fillId="0" borderId="0" xfId="100" applyFont="1" applyAlignment="1">
      <alignment horizontal="left"/>
      <protection/>
    </xf>
    <xf numFmtId="0" fontId="42" fillId="0" borderId="0" xfId="111" applyFont="1" applyAlignment="1">
      <alignment horizontal="center"/>
      <protection/>
    </xf>
    <xf numFmtId="180" fontId="15" fillId="0" borderId="0" xfId="109" applyNumberFormat="1" applyFill="1" applyAlignment="1" applyProtection="1">
      <alignment vertical="center"/>
      <protection/>
    </xf>
    <xf numFmtId="0" fontId="0" fillId="0" borderId="0" xfId="0" applyAlignment="1">
      <alignment vertical="center"/>
    </xf>
    <xf numFmtId="0" fontId="27" fillId="0" borderId="99" xfId="0" applyFont="1" applyBorder="1" applyAlignment="1">
      <alignment horizontal="left" wrapText="1"/>
    </xf>
    <xf numFmtId="0" fontId="1" fillId="0" borderId="99" xfId="111" applyFont="1" applyBorder="1" applyAlignment="1">
      <alignment horizontal="right"/>
      <protection/>
    </xf>
    <xf numFmtId="0" fontId="56" fillId="0" borderId="39" xfId="111" applyFont="1" applyBorder="1" applyAlignment="1">
      <alignment horizontal="left" vertical="center"/>
      <protection/>
    </xf>
    <xf numFmtId="0" fontId="56" fillId="0" borderId="32" xfId="111" applyFont="1" applyBorder="1" applyAlignment="1">
      <alignment horizontal="left" vertical="center"/>
      <protection/>
    </xf>
    <xf numFmtId="0" fontId="34" fillId="0" borderId="32" xfId="111" applyFont="1" applyFill="1" applyBorder="1" applyAlignment="1">
      <alignment horizontal="left" vertical="center"/>
      <protection/>
    </xf>
    <xf numFmtId="0" fontId="57" fillId="0" borderId="10" xfId="111" applyFont="1" applyFill="1" applyBorder="1" applyAlignment="1">
      <alignment horizontal="left" vertical="center"/>
      <protection/>
    </xf>
    <xf numFmtId="0" fontId="56" fillId="0" borderId="34" xfId="111" applyFont="1" applyBorder="1" applyAlignment="1">
      <alignment horizontal="left"/>
      <protection/>
    </xf>
    <xf numFmtId="0" fontId="56" fillId="0" borderId="32" xfId="111" applyFont="1" applyBorder="1" applyAlignment="1">
      <alignment horizontal="left"/>
      <protection/>
    </xf>
    <xf numFmtId="0" fontId="34" fillId="0" borderId="11" xfId="111" applyFont="1" applyFill="1" applyBorder="1" applyAlignment="1">
      <alignment horizontal="left" vertical="center"/>
      <protection/>
    </xf>
    <xf numFmtId="0" fontId="42" fillId="20" borderId="30" xfId="111" applyFont="1" applyFill="1" applyBorder="1" applyAlignment="1">
      <alignment horizontal="left" vertical="center"/>
      <protection/>
    </xf>
    <xf numFmtId="0" fontId="42" fillId="20" borderId="40" xfId="111" applyFont="1" applyFill="1" applyBorder="1" applyAlignment="1">
      <alignment horizontal="left" vertical="center"/>
      <protection/>
    </xf>
    <xf numFmtId="0" fontId="58" fillId="20" borderId="39" xfId="111" applyFont="1" applyFill="1" applyBorder="1" applyAlignment="1">
      <alignment horizontal="left" vertical="center"/>
      <protection/>
    </xf>
    <xf numFmtId="0" fontId="58" fillId="20" borderId="32" xfId="111" applyFont="1" applyFill="1" applyBorder="1" applyAlignment="1">
      <alignment horizontal="left" vertical="center"/>
      <protection/>
    </xf>
    <xf numFmtId="0" fontId="58" fillId="20" borderId="11" xfId="111" applyFont="1" applyFill="1" applyBorder="1" applyAlignment="1">
      <alignment horizontal="left" vertical="center"/>
      <protection/>
    </xf>
    <xf numFmtId="0" fontId="58" fillId="20" borderId="10" xfId="111" applyFont="1" applyFill="1" applyBorder="1" applyAlignment="1">
      <alignment horizontal="left" vertical="center"/>
      <protection/>
    </xf>
    <xf numFmtId="0" fontId="34" fillId="0" borderId="10" xfId="111" applyFont="1" applyFill="1" applyBorder="1" applyAlignment="1">
      <alignment horizontal="left" vertical="center"/>
      <protection/>
    </xf>
    <xf numFmtId="0" fontId="41" fillId="0" borderId="32" xfId="111" applyFont="1" applyFill="1" applyBorder="1" applyAlignment="1">
      <alignment horizontal="left" vertical="center"/>
      <protection/>
    </xf>
    <xf numFmtId="0" fontId="41" fillId="0" borderId="10" xfId="111" applyFont="1" applyFill="1" applyBorder="1" applyAlignment="1">
      <alignment horizontal="left" vertical="center"/>
      <protection/>
    </xf>
    <xf numFmtId="0" fontId="34" fillId="0" borderId="34" xfId="111" applyFont="1" applyFill="1" applyBorder="1" applyAlignment="1">
      <alignment horizontal="left" vertical="center"/>
      <protection/>
    </xf>
    <xf numFmtId="0" fontId="58" fillId="20" borderId="24" xfId="111" applyFont="1" applyFill="1" applyBorder="1" applyAlignment="1">
      <alignment horizontal="left" vertical="center"/>
      <protection/>
    </xf>
    <xf numFmtId="0" fontId="56" fillId="0" borderId="34" xfId="111" applyFont="1" applyBorder="1" applyAlignment="1">
      <alignment horizontal="left" vertical="center"/>
      <protection/>
    </xf>
    <xf numFmtId="0" fontId="34" fillId="0" borderId="39" xfId="111" applyFont="1" applyFill="1" applyBorder="1" applyAlignment="1">
      <alignment horizontal="left" vertical="center"/>
      <protection/>
    </xf>
    <xf numFmtId="0" fontId="34" fillId="0" borderId="95" xfId="111" applyFont="1" applyFill="1" applyBorder="1" applyAlignment="1">
      <alignment horizontal="left" vertical="center"/>
      <protection/>
    </xf>
    <xf numFmtId="0" fontId="35" fillId="0" borderId="0" xfId="0" applyFont="1" applyAlignment="1">
      <alignment horizontal="center" wrapText="1"/>
    </xf>
    <xf numFmtId="0" fontId="0" fillId="0" borderId="0" xfId="0" applyAlignment="1">
      <alignment/>
    </xf>
    <xf numFmtId="0" fontId="24" fillId="0" borderId="0" xfId="0" applyFont="1" applyAlignment="1">
      <alignment horizontal="center" wrapText="1"/>
    </xf>
    <xf numFmtId="0" fontId="27" fillId="0" borderId="99" xfId="0" applyFont="1" applyFill="1" applyBorder="1" applyAlignment="1">
      <alignment horizontal="left" wrapText="1"/>
    </xf>
    <xf numFmtId="0" fontId="24" fillId="0" borderId="0" xfId="0" applyFont="1" applyAlignment="1">
      <alignment horizontal="right" wrapText="1"/>
    </xf>
    <xf numFmtId="0" fontId="27" fillId="0" borderId="0" xfId="94" applyFont="1" applyAlignment="1">
      <alignment horizontal="right" wrapText="1"/>
      <protection/>
    </xf>
    <xf numFmtId="0" fontId="29" fillId="0" borderId="97" xfId="0" applyFont="1" applyBorder="1" applyAlignment="1">
      <alignment horizontal="center" wrapText="1"/>
    </xf>
    <xf numFmtId="0" fontId="0" fillId="0" borderId="98" xfId="0" applyBorder="1" applyAlignment="1">
      <alignment wrapText="1"/>
    </xf>
    <xf numFmtId="0" fontId="24" fillId="0" borderId="97" xfId="0" applyFont="1" applyBorder="1" applyAlignment="1">
      <alignment horizontal="center" wrapText="1"/>
    </xf>
    <xf numFmtId="0" fontId="25" fillId="0" borderId="97" xfId="0" applyFont="1" applyBorder="1" applyAlignment="1">
      <alignment horizontal="center" wrapText="1"/>
    </xf>
    <xf numFmtId="0" fontId="76" fillId="0" borderId="100" xfId="94" applyFont="1" applyBorder="1" applyAlignment="1">
      <alignment horizontal="center" wrapText="1"/>
      <protection/>
    </xf>
    <xf numFmtId="0" fontId="76" fillId="0" borderId="89" xfId="94" applyFont="1" applyBorder="1" applyAlignment="1">
      <alignment horizontal="center" wrapText="1"/>
      <protection/>
    </xf>
    <xf numFmtId="0" fontId="28" fillId="0" borderId="101" xfId="0" applyFont="1" applyBorder="1" applyAlignment="1">
      <alignment horizontal="right" wrapText="1"/>
    </xf>
    <xf numFmtId="0" fontId="77" fillId="0" borderId="53" xfId="0" applyFont="1" applyBorder="1" applyAlignment="1">
      <alignment/>
    </xf>
    <xf numFmtId="0" fontId="77" fillId="0" borderId="102" xfId="0" applyFont="1" applyBorder="1" applyAlignment="1">
      <alignment/>
    </xf>
    <xf numFmtId="0" fontId="79" fillId="0" borderId="30" xfId="0" applyFont="1" applyBorder="1" applyAlignment="1">
      <alignment/>
    </xf>
    <xf numFmtId="0" fontId="79" fillId="0" borderId="58" xfId="0" applyFont="1" applyBorder="1" applyAlignment="1">
      <alignment/>
    </xf>
    <xf numFmtId="0" fontId="77" fillId="0" borderId="53" xfId="0" applyFont="1" applyBorder="1" applyAlignment="1">
      <alignment/>
    </xf>
    <xf numFmtId="0" fontId="77" fillId="0" borderId="102" xfId="0" applyFont="1" applyBorder="1" applyAlignment="1">
      <alignment/>
    </xf>
    <xf numFmtId="0" fontId="79" fillId="0" borderId="30" xfId="0" applyFont="1" applyBorder="1" applyAlignment="1">
      <alignment/>
    </xf>
    <xf numFmtId="0" fontId="79" fillId="0" borderId="58" xfId="0" applyFont="1" applyBorder="1" applyAlignment="1">
      <alignment/>
    </xf>
    <xf numFmtId="0" fontId="34" fillId="20" borderId="103" xfId="101" applyFont="1" applyFill="1" applyBorder="1" applyAlignment="1">
      <alignment horizontal="center" vertical="center"/>
      <protection/>
    </xf>
    <xf numFmtId="0" fontId="34" fillId="20" borderId="12" xfId="101" applyFont="1" applyFill="1" applyBorder="1" applyAlignment="1">
      <alignment horizontal="center" vertical="center"/>
      <protection/>
    </xf>
    <xf numFmtId="0" fontId="34" fillId="20" borderId="102" xfId="101" applyFont="1" applyFill="1" applyBorder="1" applyAlignment="1">
      <alignment horizontal="center" vertical="center"/>
      <protection/>
    </xf>
    <xf numFmtId="0" fontId="34" fillId="20" borderId="104" xfId="101" applyFont="1" applyFill="1" applyBorder="1" applyAlignment="1">
      <alignment horizontal="center" vertical="center"/>
      <protection/>
    </xf>
    <xf numFmtId="0" fontId="34" fillId="20" borderId="105" xfId="101" applyFont="1" applyFill="1" applyBorder="1" applyAlignment="1">
      <alignment horizontal="center" vertical="center"/>
      <protection/>
    </xf>
    <xf numFmtId="0" fontId="34" fillId="20" borderId="34" xfId="101" applyFont="1" applyFill="1" applyBorder="1" applyAlignment="1">
      <alignment horizontal="center" vertical="center"/>
      <protection/>
    </xf>
    <xf numFmtId="0" fontId="34" fillId="20" borderId="32" xfId="101" applyFont="1" applyFill="1" applyBorder="1" applyAlignment="1">
      <alignment horizontal="center" vertical="center"/>
      <protection/>
    </xf>
    <xf numFmtId="0" fontId="40" fillId="0" borderId="0" xfId="111" applyFont="1" applyAlignment="1">
      <alignment horizontal="center"/>
      <protection/>
    </xf>
    <xf numFmtId="0" fontId="67" fillId="0" borderId="42" xfId="111" applyFont="1" applyBorder="1" applyAlignment="1">
      <alignment horizontal="right"/>
      <protection/>
    </xf>
    <xf numFmtId="180" fontId="48" fillId="0" borderId="97" xfId="109" applyNumberFormat="1" applyFont="1" applyFill="1" applyBorder="1" applyAlignment="1" applyProtection="1">
      <alignment horizontal="center" vertical="center" wrapText="1"/>
      <protection/>
    </xf>
    <xf numFmtId="180" fontId="48" fillId="0" borderId="98" xfId="109" applyNumberFormat="1" applyFont="1" applyFill="1" applyBorder="1" applyAlignment="1" applyProtection="1">
      <alignment horizontal="center" vertical="center" wrapText="1"/>
      <protection/>
    </xf>
    <xf numFmtId="180" fontId="47" fillId="0" borderId="0" xfId="109" applyNumberFormat="1" applyFont="1" applyFill="1" applyAlignment="1" applyProtection="1">
      <alignment horizontal="center" textRotation="180" wrapText="1"/>
      <protection/>
    </xf>
    <xf numFmtId="180" fontId="51" fillId="0" borderId="38" xfId="109" applyNumberFormat="1" applyFont="1" applyFill="1" applyBorder="1" applyAlignment="1" applyProtection="1">
      <alignment horizontal="center" vertical="center" wrapText="1"/>
      <protection/>
    </xf>
    <xf numFmtId="180" fontId="48" fillId="0" borderId="57" xfId="109" applyNumberFormat="1" applyFont="1" applyFill="1" applyBorder="1" applyAlignment="1" applyProtection="1">
      <alignment horizontal="center" vertical="center" wrapText="1"/>
      <protection/>
    </xf>
    <xf numFmtId="180" fontId="48" fillId="0" borderId="60" xfId="109" applyNumberFormat="1" applyFont="1" applyFill="1" applyBorder="1" applyAlignment="1" applyProtection="1">
      <alignment horizontal="center" vertical="center" wrapText="1"/>
      <protection/>
    </xf>
    <xf numFmtId="0" fontId="14" fillId="0" borderId="99" xfId="111" applyFill="1" applyBorder="1" applyAlignment="1">
      <alignment wrapText="1"/>
      <protection/>
    </xf>
    <xf numFmtId="0" fontId="0" fillId="0" borderId="99" xfId="0" applyBorder="1" applyAlignment="1">
      <alignment wrapText="1"/>
    </xf>
    <xf numFmtId="0" fontId="1" fillId="0" borderId="42" xfId="111" applyFont="1" applyBorder="1" applyAlignment="1">
      <alignment horizontal="right"/>
      <protection/>
    </xf>
    <xf numFmtId="0" fontId="1" fillId="0" borderId="0" xfId="111" applyFont="1" applyAlignment="1">
      <alignment/>
      <protection/>
    </xf>
    <xf numFmtId="0" fontId="0" fillId="0" borderId="0" xfId="0" applyAlignment="1">
      <alignment/>
    </xf>
    <xf numFmtId="0" fontId="15" fillId="0" borderId="38" xfId="109" applyFont="1" applyFill="1" applyBorder="1" applyAlignment="1">
      <alignment horizontal="justify" vertical="center" wrapText="1"/>
      <protection/>
    </xf>
    <xf numFmtId="0" fontId="40" fillId="0" borderId="0" xfId="109" applyFont="1" applyAlignment="1">
      <alignment horizontal="center" wrapText="1"/>
      <protection/>
    </xf>
    <xf numFmtId="0" fontId="72" fillId="0" borderId="0" xfId="109" applyFont="1" applyAlignment="1">
      <alignment horizontal="right" wrapText="1"/>
      <protection/>
    </xf>
    <xf numFmtId="180" fontId="48" fillId="0" borderId="78" xfId="109" applyNumberFormat="1" applyFont="1" applyFill="1" applyBorder="1" applyAlignment="1" applyProtection="1">
      <alignment horizontal="center" vertical="center" wrapText="1"/>
      <protection/>
    </xf>
    <xf numFmtId="180" fontId="48" fillId="0" borderId="10" xfId="109" applyNumberFormat="1" applyFont="1" applyFill="1" applyBorder="1" applyAlignment="1" applyProtection="1">
      <alignment horizontal="center" vertical="center" wrapText="1"/>
      <protection/>
    </xf>
    <xf numFmtId="180" fontId="49" fillId="0" borderId="99" xfId="109" applyNumberFormat="1" applyFont="1" applyFill="1" applyBorder="1" applyAlignment="1">
      <alignment horizontal="right" vertical="center" wrapText="1"/>
      <protection/>
    </xf>
    <xf numFmtId="0" fontId="73" fillId="0" borderId="0" xfId="109" applyFont="1" applyAlignment="1">
      <alignment horizontal="right" wrapText="1"/>
      <protection/>
    </xf>
    <xf numFmtId="180" fontId="47" fillId="0" borderId="77" xfId="109" applyNumberFormat="1" applyFont="1" applyFill="1" applyBorder="1" applyAlignment="1" applyProtection="1">
      <alignment horizontal="center" textRotation="180" wrapText="1"/>
      <protection/>
    </xf>
    <xf numFmtId="180" fontId="69" fillId="0" borderId="0" xfId="109" applyNumberFormat="1" applyFont="1" applyFill="1" applyAlignment="1" applyProtection="1">
      <alignment horizontal="center" vertical="center" wrapText="1"/>
      <protection/>
    </xf>
    <xf numFmtId="180" fontId="70" fillId="0" borderId="30" xfId="109" applyNumberFormat="1" applyFont="1" applyFill="1" applyBorder="1" applyAlignment="1" applyProtection="1">
      <alignment horizontal="left" vertical="center" wrapText="1" indent="2"/>
      <protection/>
    </xf>
    <xf numFmtId="180" fontId="70" fillId="0" borderId="40" xfId="109" applyNumberFormat="1" applyFont="1" applyFill="1" applyBorder="1" applyAlignment="1" applyProtection="1">
      <alignment horizontal="left" vertical="center" wrapText="1" indent="2"/>
      <protection/>
    </xf>
    <xf numFmtId="180" fontId="48" fillId="0" borderId="86" xfId="109" applyNumberFormat="1" applyFont="1" applyFill="1" applyBorder="1" applyAlignment="1" applyProtection="1">
      <alignment horizontal="center" vertical="center"/>
      <protection/>
    </xf>
    <xf numFmtId="180" fontId="48" fillId="0" borderId="23" xfId="109" applyNumberFormat="1" applyFont="1" applyFill="1" applyBorder="1" applyAlignment="1" applyProtection="1">
      <alignment horizontal="center" vertical="center"/>
      <protection/>
    </xf>
    <xf numFmtId="180" fontId="48" fillId="0" borderId="78" xfId="109" applyNumberFormat="1" applyFont="1" applyFill="1" applyBorder="1" applyAlignment="1" applyProtection="1">
      <alignment horizontal="center" vertical="center"/>
      <protection/>
    </xf>
    <xf numFmtId="180" fontId="48" fillId="0" borderId="53" xfId="109" applyNumberFormat="1" applyFont="1" applyFill="1" applyBorder="1" applyAlignment="1" applyProtection="1">
      <alignment horizontal="center" vertical="center" wrapText="1"/>
      <protection/>
    </xf>
    <xf numFmtId="180" fontId="48" fillId="0" borderId="11" xfId="109" applyNumberFormat="1" applyFont="1" applyFill="1" applyBorder="1" applyAlignment="1" applyProtection="1">
      <alignment horizontal="center" vertical="center" wrapText="1"/>
      <protection/>
    </xf>
    <xf numFmtId="180" fontId="48" fillId="0" borderId="10" xfId="109" applyNumberFormat="1" applyFont="1" applyFill="1" applyBorder="1" applyAlignment="1" applyProtection="1">
      <alignment horizontal="center" vertical="center"/>
      <protection/>
    </xf>
    <xf numFmtId="0" fontId="49" fillId="0" borderId="38" xfId="108" applyFont="1" applyFill="1" applyBorder="1" applyAlignment="1">
      <alignment horizontal="center" vertical="center" wrapText="1"/>
      <protection/>
    </xf>
    <xf numFmtId="0" fontId="49" fillId="0" borderId="105" xfId="108" applyFont="1" applyFill="1" applyBorder="1" applyAlignment="1" applyProtection="1">
      <alignment horizontal="center" vertical="center"/>
      <protection/>
    </xf>
    <xf numFmtId="0" fontId="49" fillId="0" borderId="57" xfId="108" applyFont="1" applyFill="1" applyBorder="1" applyAlignment="1" applyProtection="1">
      <alignment horizontal="center" vertical="center"/>
      <protection/>
    </xf>
    <xf numFmtId="0" fontId="49" fillId="0" borderId="106" xfId="108" applyFont="1" applyFill="1" applyBorder="1" applyAlignment="1" applyProtection="1">
      <alignment horizontal="center" vertical="center"/>
      <protection/>
    </xf>
    <xf numFmtId="0" fontId="67" fillId="0" borderId="32" xfId="109" applyFont="1" applyBorder="1" applyAlignment="1">
      <alignment horizontal="left" wrapText="1"/>
      <protection/>
    </xf>
    <xf numFmtId="0" fontId="67" fillId="0" borderId="10" xfId="109" applyFont="1" applyBorder="1" applyAlignment="1">
      <alignment horizontal="left" wrapText="1"/>
      <protection/>
    </xf>
    <xf numFmtId="0" fontId="67" fillId="0" borderId="24" xfId="109" applyFont="1" applyBorder="1" applyAlignment="1">
      <alignment horizontal="left" wrapText="1"/>
      <protection/>
    </xf>
    <xf numFmtId="0" fontId="26" fillId="0" borderId="53" xfId="108" applyFont="1" applyFill="1" applyBorder="1" applyAlignment="1">
      <alignment horizontal="center" vertical="center" wrapText="1"/>
      <protection/>
    </xf>
    <xf numFmtId="0" fontId="26" fillId="0" borderId="29" xfId="108" applyFont="1" applyFill="1" applyBorder="1" applyAlignment="1">
      <alignment horizontal="center" vertical="center" wrapText="1"/>
      <protection/>
    </xf>
    <xf numFmtId="0" fontId="49" fillId="0" borderId="10" xfId="108" applyFont="1" applyFill="1" applyBorder="1" applyAlignment="1" applyProtection="1">
      <alignment horizontal="center"/>
      <protection locked="0"/>
    </xf>
    <xf numFmtId="182" fontId="49" fillId="0" borderId="10" xfId="74" applyNumberFormat="1" applyFont="1" applyFill="1" applyBorder="1" applyAlignment="1" applyProtection="1">
      <alignment horizontal="center"/>
      <protection locked="0"/>
    </xf>
    <xf numFmtId="182" fontId="49" fillId="0" borderId="23" xfId="74" applyNumberFormat="1" applyFont="1" applyFill="1" applyBorder="1" applyAlignment="1" applyProtection="1">
      <alignment horizontal="center"/>
      <protection locked="0"/>
    </xf>
    <xf numFmtId="180" fontId="70" fillId="0" borderId="0" xfId="108" applyNumberFormat="1" applyFont="1" applyFill="1" applyBorder="1" applyAlignment="1" applyProtection="1">
      <alignment horizontal="left" vertical="center"/>
      <protection/>
    </xf>
    <xf numFmtId="180" fontId="49" fillId="0" borderId="0" xfId="109" applyNumberFormat="1" applyFont="1" applyFill="1" applyBorder="1" applyAlignment="1">
      <alignment horizontal="right" vertical="center" wrapText="1"/>
      <protection/>
    </xf>
    <xf numFmtId="0" fontId="67" fillId="0" borderId="34" xfId="109" applyFont="1" applyBorder="1" applyAlignment="1">
      <alignment horizontal="left" wrapText="1"/>
      <protection/>
    </xf>
    <xf numFmtId="182" fontId="44" fillId="0" borderId="40" xfId="74" applyNumberFormat="1" applyFont="1" applyFill="1" applyBorder="1" applyAlignment="1" applyProtection="1">
      <alignment horizontal="center"/>
      <protection/>
    </xf>
    <xf numFmtId="182" fontId="44" fillId="0" borderId="54" xfId="74" applyNumberFormat="1" applyFont="1" applyFill="1" applyBorder="1" applyAlignment="1" applyProtection="1">
      <alignment horizontal="center"/>
      <protection/>
    </xf>
    <xf numFmtId="0" fontId="49" fillId="0" borderId="10" xfId="108" applyFont="1" applyFill="1" applyBorder="1" applyAlignment="1" applyProtection="1">
      <alignment horizontal="center" vertical="center"/>
      <protection/>
    </xf>
    <xf numFmtId="0" fontId="49" fillId="0" borderId="23" xfId="108" applyFont="1" applyFill="1" applyBorder="1" applyAlignment="1" applyProtection="1">
      <alignment horizontal="center" vertical="center"/>
      <protection/>
    </xf>
    <xf numFmtId="180" fontId="46" fillId="0" borderId="0" xfId="108" applyNumberFormat="1" applyFont="1" applyFill="1" applyBorder="1" applyAlignment="1" applyProtection="1">
      <alignment horizontal="center" vertical="center" wrapText="1"/>
      <protection/>
    </xf>
    <xf numFmtId="0" fontId="44" fillId="0" borderId="78" xfId="108" applyFont="1" applyFill="1" applyBorder="1" applyAlignment="1" applyProtection="1">
      <alignment horizontal="center" vertical="center" wrapText="1"/>
      <protection/>
    </xf>
    <xf numFmtId="0" fontId="44" fillId="0" borderId="86" xfId="108" applyFont="1" applyFill="1" applyBorder="1" applyAlignment="1" applyProtection="1">
      <alignment horizontal="center" vertical="center" wrapText="1"/>
      <protection/>
    </xf>
    <xf numFmtId="0" fontId="26" fillId="0" borderId="78" xfId="108" applyFont="1" applyFill="1" applyBorder="1" applyAlignment="1" applyProtection="1">
      <alignment horizontal="center" vertical="center" wrapText="1"/>
      <protection/>
    </xf>
    <xf numFmtId="0" fontId="26" fillId="0" borderId="86" xfId="108" applyFont="1" applyFill="1" applyBorder="1" applyAlignment="1">
      <alignment horizontal="center" vertical="center" wrapText="1"/>
      <protection/>
    </xf>
    <xf numFmtId="0" fontId="26" fillId="0" borderId="107" xfId="108" applyFont="1" applyFill="1" applyBorder="1" applyAlignment="1">
      <alignment horizontal="center" vertical="center" wrapText="1"/>
      <protection/>
    </xf>
    <xf numFmtId="0" fontId="44" fillId="0" borderId="28" xfId="108" applyFont="1" applyFill="1" applyBorder="1" applyAlignment="1" applyProtection="1">
      <alignment horizontal="center" vertical="center" wrapText="1"/>
      <protection/>
    </xf>
    <xf numFmtId="0" fontId="44" fillId="0" borderId="18" xfId="108" applyFont="1" applyFill="1" applyBorder="1" applyAlignment="1" applyProtection="1">
      <alignment horizontal="center" vertical="center" wrapText="1"/>
      <protection/>
    </xf>
    <xf numFmtId="0" fontId="70" fillId="0" borderId="0" xfId="108" applyFont="1" applyFill="1" applyAlignment="1">
      <alignment horizontal="left" wrapText="1"/>
      <protection/>
    </xf>
    <xf numFmtId="0" fontId="26" fillId="0" borderId="102" xfId="108" applyFont="1" applyFill="1" applyBorder="1" applyAlignment="1">
      <alignment horizontal="center" vertical="center" wrapText="1"/>
      <protection/>
    </xf>
    <xf numFmtId="0" fontId="26" fillId="0" borderId="104" xfId="108" applyFont="1" applyFill="1" applyBorder="1" applyAlignment="1">
      <alignment horizontal="center" vertical="center" wrapText="1"/>
      <protection/>
    </xf>
    <xf numFmtId="0" fontId="26" fillId="0" borderId="79" xfId="108" applyFont="1" applyFill="1" applyBorder="1" applyAlignment="1">
      <alignment horizontal="center" vertical="center" wrapText="1"/>
      <protection/>
    </xf>
    <xf numFmtId="0" fontId="26" fillId="0" borderId="78" xfId="108" applyFont="1" applyFill="1" applyBorder="1" applyAlignment="1">
      <alignment horizontal="center" vertical="center" wrapText="1"/>
      <protection/>
    </xf>
    <xf numFmtId="0" fontId="26" fillId="0" borderId="52" xfId="108" applyFont="1" applyFill="1" applyBorder="1" applyAlignment="1">
      <alignment horizontal="center" vertical="center" wrapText="1"/>
      <protection/>
    </xf>
    <xf numFmtId="0" fontId="44" fillId="0" borderId="40" xfId="108" applyFont="1" applyFill="1" applyBorder="1" applyAlignment="1" applyProtection="1">
      <alignment horizontal="center" vertical="center" wrapText="1"/>
      <protection/>
    </xf>
    <xf numFmtId="0" fontId="75" fillId="0" borderId="0" xfId="100" applyFont="1" applyAlignment="1">
      <alignment horizontal="center"/>
      <protection/>
    </xf>
    <xf numFmtId="0" fontId="40" fillId="0" borderId="0" xfId="106" applyFont="1" applyAlignment="1">
      <alignment horizontal="center"/>
      <protection/>
    </xf>
    <xf numFmtId="0" fontId="76" fillId="0" borderId="18" xfId="106" applyFont="1" applyFill="1" applyBorder="1" applyAlignment="1">
      <alignment horizontal="center" vertical="center" wrapText="1"/>
      <protection/>
    </xf>
    <xf numFmtId="0" fontId="24" fillId="24" borderId="18" xfId="106" applyFont="1" applyFill="1" applyBorder="1" applyAlignment="1">
      <alignment horizontal="center" vertical="center" wrapText="1"/>
      <protection/>
    </xf>
    <xf numFmtId="0" fontId="24" fillId="24" borderId="97" xfId="106" applyFont="1" applyFill="1" applyBorder="1" applyAlignment="1">
      <alignment horizontal="center" vertical="center" wrapText="1"/>
      <protection/>
    </xf>
    <xf numFmtId="0" fontId="24" fillId="24" borderId="108" xfId="106" applyFont="1" applyFill="1" applyBorder="1" applyAlignment="1">
      <alignment horizontal="center" vertical="center" wrapText="1"/>
      <protection/>
    </xf>
    <xf numFmtId="0" fontId="24" fillId="24" borderId="98" xfId="106" applyFont="1" applyFill="1" applyBorder="1" applyAlignment="1">
      <alignment horizontal="center" vertical="center" wrapText="1"/>
      <protection/>
    </xf>
    <xf numFmtId="0" fontId="27" fillId="0" borderId="0" xfId="0" applyFont="1" applyAlignment="1">
      <alignment horizontal="left" wrapText="1"/>
    </xf>
    <xf numFmtId="0" fontId="40" fillId="0" borderId="0" xfId="104" applyFont="1" applyAlignment="1">
      <alignment horizontal="center"/>
      <protection/>
    </xf>
    <xf numFmtId="0" fontId="80" fillId="0" borderId="42" xfId="104" applyFont="1" applyBorder="1" applyAlignment="1">
      <alignment horizontal="center"/>
      <protection/>
    </xf>
    <xf numFmtId="0" fontId="40" fillId="20" borderId="52" xfId="104" applyFont="1" applyFill="1" applyBorder="1" applyAlignment="1">
      <alignment horizontal="center" vertical="center" wrapText="1"/>
      <protection/>
    </xf>
    <xf numFmtId="0" fontId="40" fillId="20" borderId="26" xfId="104" applyFont="1" applyFill="1" applyBorder="1" applyAlignment="1">
      <alignment horizontal="center" vertical="center" wrapText="1"/>
      <protection/>
    </xf>
    <xf numFmtId="0" fontId="40" fillId="20" borderId="20" xfId="104" applyFont="1" applyFill="1" applyBorder="1" applyAlignment="1">
      <alignment horizontal="center" vertical="center" wrapText="1"/>
      <protection/>
    </xf>
    <xf numFmtId="0" fontId="40" fillId="20" borderId="87" xfId="104" applyFont="1" applyFill="1" applyBorder="1" applyAlignment="1">
      <alignment horizontal="center" vertical="center" wrapText="1"/>
      <protection/>
    </xf>
    <xf numFmtId="0" fontId="40" fillId="20" borderId="24" xfId="104" applyFont="1" applyFill="1" applyBorder="1" applyAlignment="1">
      <alignment horizontal="center" vertical="center" wrapText="1"/>
      <protection/>
    </xf>
    <xf numFmtId="0" fontId="40" fillId="20" borderId="34" xfId="104" applyFont="1" applyFill="1" applyBorder="1" applyAlignment="1">
      <alignment horizontal="center" vertical="center" wrapText="1"/>
      <protection/>
    </xf>
    <xf numFmtId="0" fontId="40" fillId="20" borderId="32" xfId="104" applyFont="1" applyFill="1" applyBorder="1" applyAlignment="1">
      <alignment horizontal="center" vertical="center" wrapText="1"/>
      <protection/>
    </xf>
    <xf numFmtId="0" fontId="40" fillId="0" borderId="0" xfId="105" applyFont="1" applyAlignment="1">
      <alignment horizontal="center" wrapText="1"/>
      <protection/>
    </xf>
    <xf numFmtId="0" fontId="38" fillId="0" borderId="0" xfId="105" applyFont="1" applyAlignment="1">
      <alignment horizontal="right"/>
      <protection/>
    </xf>
    <xf numFmtId="0" fontId="1" fillId="0" borderId="42" xfId="105" applyFont="1" applyBorder="1" applyAlignment="1">
      <alignment horizontal="right"/>
      <protection/>
    </xf>
    <xf numFmtId="0" fontId="25" fillId="20" borderId="10" xfId="105" applyFont="1" applyFill="1" applyBorder="1" applyAlignment="1">
      <alignment horizontal="center" vertical="center" wrapText="1"/>
      <protection/>
    </xf>
    <xf numFmtId="0" fontId="25" fillId="20" borderId="10" xfId="105" applyFont="1" applyFill="1" applyBorder="1" applyAlignment="1">
      <alignment horizontal="center" vertical="center"/>
      <protection/>
    </xf>
    <xf numFmtId="0" fontId="40" fillId="20" borderId="36" xfId="111" applyFont="1" applyFill="1" applyBorder="1" applyAlignment="1">
      <alignment horizontal="center" vertical="center" wrapText="1"/>
      <protection/>
    </xf>
    <xf numFmtId="0" fontId="40" fillId="20" borderId="26" xfId="111" applyFont="1" applyFill="1" applyBorder="1" applyAlignment="1">
      <alignment horizontal="center" vertical="center" wrapText="1"/>
      <protection/>
    </xf>
    <xf numFmtId="0" fontId="40" fillId="20" borderId="20" xfId="111" applyFont="1" applyFill="1" applyBorder="1" applyAlignment="1">
      <alignment horizontal="center" vertical="center" wrapText="1"/>
      <protection/>
    </xf>
    <xf numFmtId="0" fontId="40" fillId="20" borderId="37" xfId="111" applyFont="1" applyFill="1" applyBorder="1" applyAlignment="1">
      <alignment horizontal="center" vertical="center" wrapText="1"/>
      <protection/>
    </xf>
    <xf numFmtId="0" fontId="40" fillId="20" borderId="27" xfId="111" applyFont="1" applyFill="1" applyBorder="1" applyAlignment="1">
      <alignment horizontal="center" vertical="center" wrapText="1"/>
      <protection/>
    </xf>
    <xf numFmtId="0" fontId="40" fillId="20" borderId="21" xfId="111" applyFont="1" applyFill="1" applyBorder="1" applyAlignment="1">
      <alignment horizontal="center" vertical="center" wrapText="1"/>
      <protection/>
    </xf>
  </cellXfs>
  <cellStyles count="111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20% - Accent1" xfId="23"/>
    <cellStyle name="20% - Accent2" xfId="24"/>
    <cellStyle name="20% - Accent3" xfId="25"/>
    <cellStyle name="20% - Accent4" xfId="26"/>
    <cellStyle name="20% - Accent5" xfId="27"/>
    <cellStyle name="20% - Accent6" xfId="28"/>
    <cellStyle name="3. jelölőszín" xfId="29"/>
    <cellStyle name="4. jelölőszín" xfId="30"/>
    <cellStyle name="40% - 1. jelölőszín" xfId="31"/>
    <cellStyle name="40% - 2. jelölőszín" xfId="32"/>
    <cellStyle name="40% - 3. jelölőszín" xfId="33"/>
    <cellStyle name="40% - 4. jelölőszín" xfId="34"/>
    <cellStyle name="40% - 5. jelölőszín" xfId="35"/>
    <cellStyle name="40% - 6. jelölőszín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5. jelölőszín" xfId="43"/>
    <cellStyle name="6. jelölőszín" xfId="44"/>
    <cellStyle name="60% - 1. jelölőszín" xfId="45"/>
    <cellStyle name="60% - 2. jelölőszín" xfId="46"/>
    <cellStyle name="60% - 3. jelölőszín" xfId="47"/>
    <cellStyle name="60% - 4. jelölőszín" xfId="48"/>
    <cellStyle name="60% - 5. jelölőszín" xfId="49"/>
    <cellStyle name="60% - 6. jelölőszín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Accent1" xfId="57"/>
    <cellStyle name="Accent2" xfId="58"/>
    <cellStyle name="Accent3" xfId="59"/>
    <cellStyle name="Accent4" xfId="60"/>
    <cellStyle name="Accent5" xfId="61"/>
    <cellStyle name="Accent6" xfId="62"/>
    <cellStyle name="Bad" xfId="63"/>
    <cellStyle name="Bevitel" xfId="64"/>
    <cellStyle name="Calculation" xfId="65"/>
    <cellStyle name="Check Cell" xfId="66"/>
    <cellStyle name="Cím" xfId="67"/>
    <cellStyle name="Címsor 1" xfId="68"/>
    <cellStyle name="Címsor 2" xfId="69"/>
    <cellStyle name="Címsor 3" xfId="70"/>
    <cellStyle name="Címsor 4" xfId="71"/>
    <cellStyle name="Ellenőrzőcella" xfId="72"/>
    <cellStyle name="Explanatory Text" xfId="73"/>
    <cellStyle name="Comma" xfId="74"/>
    <cellStyle name="Comma [0]" xfId="75"/>
    <cellStyle name="Ezres 2" xfId="76"/>
    <cellStyle name="Ezres 3" xfId="77"/>
    <cellStyle name="Figyelmeztetés" xfId="78"/>
    <cellStyle name="Good" xfId="79"/>
    <cellStyle name="Heading 1" xfId="80"/>
    <cellStyle name="Heading 2" xfId="81"/>
    <cellStyle name="Heading 3" xfId="82"/>
    <cellStyle name="Heading 4" xfId="83"/>
    <cellStyle name="Hyperlink" xfId="84"/>
    <cellStyle name="Hivatkozott cella" xfId="85"/>
    <cellStyle name="Input" xfId="86"/>
    <cellStyle name="Jegyzet" xfId="87"/>
    <cellStyle name="Jó" xfId="88"/>
    <cellStyle name="Kimenet" xfId="89"/>
    <cellStyle name="Followed Hyperlink" xfId="90"/>
    <cellStyle name="Linked Cell" xfId="91"/>
    <cellStyle name="Magyarázó szöveg" xfId="92"/>
    <cellStyle name="Neutral" xfId="93"/>
    <cellStyle name="Normál 2" xfId="94"/>
    <cellStyle name="Normál 3" xfId="95"/>
    <cellStyle name="Normál 4" xfId="96"/>
    <cellStyle name="Normál 5" xfId="97"/>
    <cellStyle name="Normál_  3   _2010.évi állami" xfId="98"/>
    <cellStyle name="Normál_11szm" xfId="99"/>
    <cellStyle name="Normál_12.sz.mell.2013.évi fejlesztés" xfId="100"/>
    <cellStyle name="Normál_2004.évi normatívák" xfId="101"/>
    <cellStyle name="Normál_2010.évi tervezett beruházás, felújítás" xfId="102"/>
    <cellStyle name="Normál_3aszm" xfId="103"/>
    <cellStyle name="Normál_5szm" xfId="104"/>
    <cellStyle name="Normál_6szm" xfId="105"/>
    <cellStyle name="Normál_7szm" xfId="106"/>
    <cellStyle name="Normál_költségvetés módosítás I." xfId="107"/>
    <cellStyle name="Normál_KVRENMUNKA" xfId="108"/>
    <cellStyle name="Normál_Másolat eredetijeKVIREND" xfId="109"/>
    <cellStyle name="Normal_tanusitv" xfId="110"/>
    <cellStyle name="Normál_Zalakaros" xfId="111"/>
    <cellStyle name="Note" xfId="112"/>
    <cellStyle name="Output" xfId="113"/>
    <cellStyle name="Összesen" xfId="114"/>
    <cellStyle name="Currency" xfId="115"/>
    <cellStyle name="Currency [0]" xfId="116"/>
    <cellStyle name="Rossz" xfId="117"/>
    <cellStyle name="Semleges" xfId="118"/>
    <cellStyle name="Számítás" xfId="119"/>
    <cellStyle name="Percent" xfId="120"/>
    <cellStyle name="Százalék 2" xfId="121"/>
    <cellStyle name="Title" xfId="122"/>
    <cellStyle name="Total" xfId="123"/>
    <cellStyle name="Warning Text" xfId="1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tabSelected="1" zoomScalePageLayoutView="0" workbookViewId="0" topLeftCell="A1">
      <selection activeCell="C4" sqref="C4"/>
    </sheetView>
  </sheetViews>
  <sheetFormatPr defaultColWidth="9.140625" defaultRowHeight="12.75"/>
  <cols>
    <col min="1" max="1" width="5.28125" style="0" customWidth="1"/>
    <col min="2" max="2" width="36.7109375" style="0" customWidth="1"/>
    <col min="3" max="4" width="13.8515625" style="0" customWidth="1"/>
    <col min="5" max="5" width="13.28125" style="0" customWidth="1"/>
    <col min="6" max="6" width="15.7109375" style="0" customWidth="1"/>
    <col min="7" max="7" width="5.421875" style="0" customWidth="1"/>
    <col min="8" max="8" width="35.00390625" style="0" customWidth="1"/>
    <col min="9" max="9" width="14.28125" style="0" customWidth="1"/>
    <col min="10" max="10" width="15.8515625" style="0" customWidth="1"/>
    <col min="11" max="11" width="11.57421875" style="0" customWidth="1"/>
    <col min="12" max="12" width="14.57421875" style="0" customWidth="1"/>
  </cols>
  <sheetData>
    <row r="1" spans="1:12" ht="18.75">
      <c r="A1" s="636" t="s">
        <v>473</v>
      </c>
      <c r="B1" s="636"/>
      <c r="C1" s="636"/>
      <c r="D1" s="636"/>
      <c r="E1" s="636"/>
      <c r="F1" s="636"/>
      <c r="G1" s="636"/>
      <c r="H1" s="636"/>
      <c r="I1" s="636"/>
      <c r="J1" s="636"/>
      <c r="K1" s="636"/>
      <c r="L1" s="636"/>
    </row>
    <row r="2" spans="1:12" ht="18.75">
      <c r="A2" s="636" t="s">
        <v>577</v>
      </c>
      <c r="B2" s="636"/>
      <c r="C2" s="636"/>
      <c r="D2" s="636"/>
      <c r="E2" s="636"/>
      <c r="F2" s="636"/>
      <c r="G2" s="636"/>
      <c r="H2" s="636"/>
      <c r="I2" s="636"/>
      <c r="J2" s="636"/>
      <c r="K2" s="636"/>
      <c r="L2" s="636"/>
    </row>
    <row r="3" spans="1:12" ht="18.75">
      <c r="A3" s="319"/>
      <c r="B3" s="319"/>
      <c r="C3" s="319"/>
      <c r="D3" s="319"/>
      <c r="E3" s="319"/>
      <c r="F3" s="319"/>
      <c r="G3" s="319"/>
      <c r="H3" s="319"/>
      <c r="I3" s="319"/>
      <c r="J3" s="319"/>
      <c r="K3" s="319"/>
      <c r="L3" s="319"/>
    </row>
    <row r="4" spans="1:12" ht="18.75">
      <c r="A4" s="637" t="s">
        <v>616</v>
      </c>
      <c r="B4" s="638"/>
      <c r="C4" s="319"/>
      <c r="D4" s="319"/>
      <c r="E4" s="319"/>
      <c r="F4" s="319"/>
      <c r="G4" s="319"/>
      <c r="H4" s="319"/>
      <c r="I4" s="321"/>
      <c r="J4" s="321"/>
      <c r="K4" s="320"/>
      <c r="L4" s="318"/>
    </row>
    <row r="5" spans="1:12" ht="15.75" thickBot="1">
      <c r="A5" s="639" t="s">
        <v>599</v>
      </c>
      <c r="B5" s="639"/>
      <c r="C5" s="80"/>
      <c r="D5" s="80"/>
      <c r="E5" s="80"/>
      <c r="F5" s="80"/>
      <c r="G5" s="80"/>
      <c r="H5" s="80"/>
      <c r="I5" s="358"/>
      <c r="J5" s="358"/>
      <c r="K5" s="640" t="s">
        <v>463</v>
      </c>
      <c r="L5" s="640"/>
    </row>
    <row r="6" spans="1:12" ht="47.25">
      <c r="A6" s="134"/>
      <c r="B6" s="135" t="s">
        <v>307</v>
      </c>
      <c r="C6" s="137" t="s">
        <v>600</v>
      </c>
      <c r="D6" s="137" t="s">
        <v>590</v>
      </c>
      <c r="E6" s="136" t="s">
        <v>601</v>
      </c>
      <c r="F6" s="137" t="s">
        <v>602</v>
      </c>
      <c r="G6" s="138"/>
      <c r="H6" s="135" t="s">
        <v>307</v>
      </c>
      <c r="I6" s="137" t="s">
        <v>600</v>
      </c>
      <c r="J6" s="137" t="s">
        <v>590</v>
      </c>
      <c r="K6" s="136" t="s">
        <v>601</v>
      </c>
      <c r="L6" s="137" t="s">
        <v>602</v>
      </c>
    </row>
    <row r="7" spans="1:12" ht="14.25">
      <c r="A7" s="608" t="s">
        <v>308</v>
      </c>
      <c r="B7" s="609"/>
      <c r="C7" s="609"/>
      <c r="D7" s="609"/>
      <c r="E7" s="609"/>
      <c r="F7" s="610"/>
      <c r="G7" s="609" t="s">
        <v>309</v>
      </c>
      <c r="H7" s="609"/>
      <c r="I7" s="609"/>
      <c r="J7" s="609"/>
      <c r="K7" s="609"/>
      <c r="L7" s="610"/>
    </row>
    <row r="8" spans="1:12" ht="15.75">
      <c r="A8" s="139" t="s">
        <v>100</v>
      </c>
      <c r="B8" s="86" t="s">
        <v>310</v>
      </c>
      <c r="C8" s="87"/>
      <c r="D8" s="87"/>
      <c r="E8" s="87"/>
      <c r="F8" s="115"/>
      <c r="G8" s="111" t="s">
        <v>100</v>
      </c>
      <c r="H8" s="611" t="s">
        <v>310</v>
      </c>
      <c r="I8" s="87"/>
      <c r="J8" s="87"/>
      <c r="K8" s="87"/>
      <c r="L8" s="115"/>
    </row>
    <row r="9" spans="1:12" ht="15.75">
      <c r="A9" s="139"/>
      <c r="B9" s="95" t="s">
        <v>311</v>
      </c>
      <c r="C9" s="116">
        <v>9654838</v>
      </c>
      <c r="D9" s="116">
        <v>9654838</v>
      </c>
      <c r="E9" s="104"/>
      <c r="F9" s="116">
        <v>9654838</v>
      </c>
      <c r="G9" s="89"/>
      <c r="H9" s="95" t="s">
        <v>341</v>
      </c>
      <c r="I9" s="115">
        <v>4287000</v>
      </c>
      <c r="J9" s="115">
        <v>4287000</v>
      </c>
      <c r="K9" s="87"/>
      <c r="L9" s="115">
        <v>4287000</v>
      </c>
    </row>
    <row r="10" spans="1:12" ht="39" customHeight="1">
      <c r="A10" s="139"/>
      <c r="B10" s="105" t="s">
        <v>312</v>
      </c>
      <c r="C10" s="117">
        <v>327000</v>
      </c>
      <c r="D10" s="117">
        <v>232000</v>
      </c>
      <c r="E10" s="94"/>
      <c r="F10" s="117">
        <v>232000</v>
      </c>
      <c r="G10" s="111"/>
      <c r="H10" s="612" t="s">
        <v>342</v>
      </c>
      <c r="I10" s="115">
        <v>720000</v>
      </c>
      <c r="J10" s="115">
        <v>720000</v>
      </c>
      <c r="K10" s="87"/>
      <c r="L10" s="115">
        <v>720000</v>
      </c>
    </row>
    <row r="11" spans="1:12" ht="15.75">
      <c r="A11" s="139"/>
      <c r="B11" s="95" t="s">
        <v>313</v>
      </c>
      <c r="C11" s="117">
        <v>1054110</v>
      </c>
      <c r="D11" s="117">
        <v>1054110</v>
      </c>
      <c r="E11" s="94"/>
      <c r="F11" s="117">
        <v>1054110</v>
      </c>
      <c r="G11" s="111"/>
      <c r="H11" s="95" t="s">
        <v>343</v>
      </c>
      <c r="I11" s="115">
        <v>3885313</v>
      </c>
      <c r="J11" s="115">
        <v>3885313</v>
      </c>
      <c r="K11" s="87"/>
      <c r="L11" s="115">
        <v>3885313</v>
      </c>
    </row>
    <row r="12" spans="1:12" ht="15.75">
      <c r="A12" s="139"/>
      <c r="B12" s="95" t="s">
        <v>314</v>
      </c>
      <c r="C12" s="117">
        <v>0</v>
      </c>
      <c r="D12" s="117">
        <v>0</v>
      </c>
      <c r="E12" s="94">
        <v>65500</v>
      </c>
      <c r="F12" s="117">
        <v>65500</v>
      </c>
      <c r="G12" s="111"/>
      <c r="H12" s="95" t="s">
        <v>344</v>
      </c>
      <c r="I12" s="115">
        <v>250000</v>
      </c>
      <c r="J12" s="115">
        <v>250000</v>
      </c>
      <c r="K12" s="87"/>
      <c r="L12" s="115">
        <v>250000</v>
      </c>
    </row>
    <row r="13" spans="1:12" ht="15.75">
      <c r="A13" s="139"/>
      <c r="B13" s="107"/>
      <c r="C13" s="118"/>
      <c r="D13" s="118"/>
      <c r="E13" s="106"/>
      <c r="F13" s="118"/>
      <c r="G13" s="111"/>
      <c r="H13" s="95" t="s">
        <v>345</v>
      </c>
      <c r="I13" s="115">
        <v>980000</v>
      </c>
      <c r="J13" s="115">
        <v>732202</v>
      </c>
      <c r="K13" s="87">
        <v>65500</v>
      </c>
      <c r="L13" s="115">
        <v>797702</v>
      </c>
    </row>
    <row r="14" spans="1:12" ht="15.75">
      <c r="A14" s="139"/>
      <c r="B14" s="93"/>
      <c r="C14" s="117"/>
      <c r="D14" s="117"/>
      <c r="E14" s="94"/>
      <c r="F14" s="117"/>
      <c r="G14" s="111"/>
      <c r="H14" s="95" t="s">
        <v>315</v>
      </c>
      <c r="I14" s="115">
        <v>0</v>
      </c>
      <c r="J14" s="115">
        <v>0</v>
      </c>
      <c r="K14" s="87">
        <v>0</v>
      </c>
      <c r="L14" s="115">
        <v>0</v>
      </c>
    </row>
    <row r="15" spans="1:12" ht="15.75">
      <c r="A15" s="603" t="s">
        <v>316</v>
      </c>
      <c r="B15" s="107"/>
      <c r="C15" s="106">
        <v>11035948</v>
      </c>
      <c r="D15" s="106">
        <f>SUM(D9:D14)</f>
        <v>10940948</v>
      </c>
      <c r="E15" s="106">
        <f>SUM(E9:E14)</f>
        <v>65500</v>
      </c>
      <c r="F15" s="106">
        <f>SUM(F9:F14)</f>
        <v>11006448</v>
      </c>
      <c r="G15" s="605" t="s">
        <v>317</v>
      </c>
      <c r="H15" s="606"/>
      <c r="I15" s="110">
        <v>10122313</v>
      </c>
      <c r="J15" s="110">
        <f>SUM(J9:J14)</f>
        <v>9874515</v>
      </c>
      <c r="K15" s="110">
        <f>SUM(K9:K14)</f>
        <v>65500</v>
      </c>
      <c r="L15" s="110">
        <f>SUM(L9:L14)</f>
        <v>9940015</v>
      </c>
    </row>
    <row r="16" spans="1:12" ht="15.75">
      <c r="A16" s="140"/>
      <c r="B16" s="97"/>
      <c r="C16" s="119"/>
      <c r="D16" s="119"/>
      <c r="E16" s="92"/>
      <c r="F16" s="119"/>
      <c r="G16" s="112"/>
      <c r="H16" s="108"/>
      <c r="I16" s="122"/>
      <c r="J16" s="122"/>
      <c r="K16" s="96"/>
      <c r="L16" s="122"/>
    </row>
    <row r="17" spans="1:12" ht="15.75">
      <c r="A17" s="603" t="s">
        <v>336</v>
      </c>
      <c r="B17" s="107"/>
      <c r="C17" s="118">
        <v>0</v>
      </c>
      <c r="D17" s="118">
        <v>0</v>
      </c>
      <c r="E17" s="106"/>
      <c r="F17" s="118"/>
      <c r="G17" s="600" t="s">
        <v>340</v>
      </c>
      <c r="H17" s="107"/>
      <c r="I17" s="123">
        <v>386194</v>
      </c>
      <c r="J17" s="123">
        <v>386194</v>
      </c>
      <c r="K17" s="110"/>
      <c r="L17" s="123">
        <v>386194</v>
      </c>
    </row>
    <row r="18" spans="1:12" ht="15.75">
      <c r="A18" s="141"/>
      <c r="B18" s="93"/>
      <c r="C18" s="117"/>
      <c r="D18" s="117"/>
      <c r="E18" s="94"/>
      <c r="F18" s="117"/>
      <c r="G18" s="113"/>
      <c r="H18" s="93"/>
      <c r="I18" s="122"/>
      <c r="J18" s="122"/>
      <c r="K18" s="96"/>
      <c r="L18" s="122"/>
    </row>
    <row r="19" spans="1:12" ht="17.25">
      <c r="A19" s="334" t="s">
        <v>318</v>
      </c>
      <c r="B19" s="335"/>
      <c r="C19" s="336">
        <v>11035948</v>
      </c>
      <c r="D19" s="336">
        <f>D15+D17</f>
        <v>10940948</v>
      </c>
      <c r="E19" s="336">
        <f>E15+E17</f>
        <v>65500</v>
      </c>
      <c r="F19" s="336">
        <f>F15+F17</f>
        <v>11006448</v>
      </c>
      <c r="G19" s="333" t="s">
        <v>319</v>
      </c>
      <c r="H19" s="335" t="s">
        <v>319</v>
      </c>
      <c r="I19" s="337">
        <v>10508507</v>
      </c>
      <c r="J19" s="337">
        <f>J15+J17</f>
        <v>10260709</v>
      </c>
      <c r="K19" s="337">
        <f>K15+K17</f>
        <v>65500</v>
      </c>
      <c r="L19" s="337">
        <f>L15+L17</f>
        <v>10326209</v>
      </c>
    </row>
    <row r="20" spans="1:12" ht="17.25">
      <c r="A20" s="334"/>
      <c r="B20" s="335"/>
      <c r="C20" s="340"/>
      <c r="D20" s="340"/>
      <c r="E20" s="336"/>
      <c r="F20" s="340"/>
      <c r="G20" s="333"/>
      <c r="H20" s="335"/>
      <c r="I20" s="338"/>
      <c r="J20" s="338"/>
      <c r="K20" s="337"/>
      <c r="L20" s="338"/>
    </row>
    <row r="21" spans="1:12" ht="15.75">
      <c r="A21" s="613" t="s">
        <v>320</v>
      </c>
      <c r="B21" s="614"/>
      <c r="C21" s="121"/>
      <c r="D21" s="121"/>
      <c r="E21" s="90"/>
      <c r="F21" s="121"/>
      <c r="G21" s="615" t="s">
        <v>335</v>
      </c>
      <c r="H21" s="614"/>
      <c r="I21" s="616"/>
      <c r="J21" s="616"/>
      <c r="K21" s="617"/>
      <c r="L21" s="616"/>
    </row>
    <row r="22" spans="1:12" ht="15.75">
      <c r="A22" s="613" t="s">
        <v>321</v>
      </c>
      <c r="B22" s="618"/>
      <c r="C22" s="121"/>
      <c r="D22" s="121"/>
      <c r="E22" s="90"/>
      <c r="F22" s="121"/>
      <c r="G22" s="615" t="s">
        <v>322</v>
      </c>
      <c r="H22" s="618"/>
      <c r="I22" s="616"/>
      <c r="J22" s="616"/>
      <c r="K22" s="617"/>
      <c r="L22" s="616"/>
    </row>
    <row r="23" spans="1:12" ht="15.75">
      <c r="A23" s="139" t="s">
        <v>100</v>
      </c>
      <c r="B23" s="100" t="s">
        <v>310</v>
      </c>
      <c r="C23" s="115"/>
      <c r="D23" s="115"/>
      <c r="E23" s="87"/>
      <c r="F23" s="115"/>
      <c r="G23" s="114" t="s">
        <v>100</v>
      </c>
      <c r="H23" s="611" t="s">
        <v>310</v>
      </c>
      <c r="I23" s="115"/>
      <c r="J23" s="115"/>
      <c r="K23" s="87"/>
      <c r="L23" s="115"/>
    </row>
    <row r="24" spans="1:12" ht="15.75">
      <c r="A24" s="143"/>
      <c r="B24" s="91" t="s">
        <v>323</v>
      </c>
      <c r="C24" s="115">
        <v>0</v>
      </c>
      <c r="D24" s="115">
        <v>0</v>
      </c>
      <c r="E24" s="87">
        <v>7941246</v>
      </c>
      <c r="F24" s="115">
        <v>7941246</v>
      </c>
      <c r="G24" s="114"/>
      <c r="H24" s="95" t="s">
        <v>515</v>
      </c>
      <c r="I24" s="115">
        <v>1500000</v>
      </c>
      <c r="J24" s="115">
        <v>1500000</v>
      </c>
      <c r="K24" s="87"/>
      <c r="L24" s="115">
        <v>1500000</v>
      </c>
    </row>
    <row r="25" spans="1:12" ht="15.75">
      <c r="A25" s="143"/>
      <c r="B25" s="91" t="s">
        <v>324</v>
      </c>
      <c r="C25" s="115">
        <v>0</v>
      </c>
      <c r="D25" s="115">
        <v>0</v>
      </c>
      <c r="E25" s="87"/>
      <c r="F25" s="115">
        <v>0</v>
      </c>
      <c r="G25" s="114"/>
      <c r="H25" s="95" t="s">
        <v>516</v>
      </c>
      <c r="I25" s="115">
        <v>1200000</v>
      </c>
      <c r="J25" s="115">
        <v>1200000</v>
      </c>
      <c r="K25" s="87">
        <v>7941246</v>
      </c>
      <c r="L25" s="115">
        <v>9141246</v>
      </c>
    </row>
    <row r="26" spans="1:12" ht="15.75">
      <c r="A26" s="143"/>
      <c r="B26" s="91" t="s">
        <v>325</v>
      </c>
      <c r="C26" s="115">
        <v>0</v>
      </c>
      <c r="D26" s="115">
        <v>0</v>
      </c>
      <c r="E26" s="87">
        <v>0</v>
      </c>
      <c r="F26" s="115">
        <v>0</v>
      </c>
      <c r="G26" s="114"/>
      <c r="H26" s="95" t="s">
        <v>517</v>
      </c>
      <c r="I26" s="115"/>
      <c r="J26" s="115"/>
      <c r="K26" s="87"/>
      <c r="L26" s="115"/>
    </row>
    <row r="27" spans="1:12" ht="15.75">
      <c r="A27" s="143"/>
      <c r="B27" s="91" t="s">
        <v>326</v>
      </c>
      <c r="C27" s="115">
        <v>0</v>
      </c>
      <c r="D27" s="115">
        <v>0</v>
      </c>
      <c r="E27" s="87">
        <v>0</v>
      </c>
      <c r="F27" s="115">
        <v>0</v>
      </c>
      <c r="G27" s="114"/>
      <c r="H27" s="95" t="s">
        <v>594</v>
      </c>
      <c r="I27" s="115"/>
      <c r="J27" s="115">
        <v>152798</v>
      </c>
      <c r="K27" s="87"/>
      <c r="L27" s="115">
        <v>152798</v>
      </c>
    </row>
    <row r="28" spans="1:12" ht="15.75">
      <c r="A28" s="143"/>
      <c r="B28" s="109"/>
      <c r="C28" s="129"/>
      <c r="D28" s="129"/>
      <c r="E28" s="128"/>
      <c r="F28" s="129"/>
      <c r="G28" s="114"/>
      <c r="H28" s="95" t="s">
        <v>518</v>
      </c>
      <c r="I28" s="115"/>
      <c r="J28" s="115"/>
      <c r="K28" s="87"/>
      <c r="L28" s="115"/>
    </row>
    <row r="29" spans="1:12" ht="15.75">
      <c r="A29" s="144" t="s">
        <v>327</v>
      </c>
      <c r="B29" s="133"/>
      <c r="C29" s="106">
        <v>0</v>
      </c>
      <c r="D29" s="106">
        <f>SUM(D24:D28)</f>
        <v>0</v>
      </c>
      <c r="E29" s="106">
        <f>SUM(E24:E28)</f>
        <v>7941246</v>
      </c>
      <c r="F29" s="106">
        <f>SUM(F24:F28)</f>
        <v>7941246</v>
      </c>
      <c r="G29" s="619" t="s">
        <v>328</v>
      </c>
      <c r="H29" s="620"/>
      <c r="I29" s="110">
        <v>2700000</v>
      </c>
      <c r="J29" s="110">
        <f>SUM(J24:J28)</f>
        <v>2852798</v>
      </c>
      <c r="K29" s="110">
        <f>SUM(K24:K28)</f>
        <v>7941246</v>
      </c>
      <c r="L29" s="110">
        <f>SUM(L24:L28)</f>
        <v>10794044</v>
      </c>
    </row>
    <row r="30" spans="1:12" ht="15.75">
      <c r="A30" s="145"/>
      <c r="B30" s="102"/>
      <c r="C30" s="119"/>
      <c r="D30" s="119"/>
      <c r="E30" s="92"/>
      <c r="F30" s="119"/>
      <c r="G30" s="609"/>
      <c r="H30" s="615"/>
      <c r="I30" s="122"/>
      <c r="J30" s="122"/>
      <c r="K30" s="96"/>
      <c r="L30" s="122"/>
    </row>
    <row r="31" spans="1:12" ht="15.75">
      <c r="A31" s="144" t="s">
        <v>337</v>
      </c>
      <c r="B31" s="102"/>
      <c r="C31" s="119"/>
      <c r="D31" s="119"/>
      <c r="E31" s="92"/>
      <c r="F31" s="119"/>
      <c r="G31" s="609" t="s">
        <v>329</v>
      </c>
      <c r="H31" s="615"/>
      <c r="I31" s="122"/>
      <c r="J31" s="122"/>
      <c r="K31" s="96"/>
      <c r="L31" s="122"/>
    </row>
    <row r="32" spans="1:12" ht="15.75">
      <c r="A32" s="139" t="s">
        <v>100</v>
      </c>
      <c r="B32" s="100" t="s">
        <v>310</v>
      </c>
      <c r="C32" s="119"/>
      <c r="D32" s="119"/>
      <c r="E32" s="92"/>
      <c r="F32" s="119"/>
      <c r="G32" s="139" t="s">
        <v>100</v>
      </c>
      <c r="H32" s="100" t="s">
        <v>310</v>
      </c>
      <c r="I32" s="115"/>
      <c r="J32" s="115"/>
      <c r="K32" s="87"/>
      <c r="L32" s="115"/>
    </row>
    <row r="33" spans="1:12" ht="15.75">
      <c r="A33" s="143"/>
      <c r="B33" s="124" t="s">
        <v>338</v>
      </c>
      <c r="C33" s="126">
        <v>2172559</v>
      </c>
      <c r="D33" s="126">
        <v>2172559</v>
      </c>
      <c r="E33" s="125"/>
      <c r="F33" s="126">
        <v>2172559</v>
      </c>
      <c r="G33" s="114"/>
      <c r="H33" s="95"/>
      <c r="I33" s="121"/>
      <c r="J33" s="121"/>
      <c r="K33" s="90"/>
      <c r="L33" s="121"/>
    </row>
    <row r="34" spans="1:12" ht="51" customHeight="1">
      <c r="A34" s="139"/>
      <c r="B34" s="342" t="s">
        <v>467</v>
      </c>
      <c r="C34" s="122">
        <v>0</v>
      </c>
      <c r="D34" s="122">
        <v>0</v>
      </c>
      <c r="E34" s="96">
        <v>0</v>
      </c>
      <c r="F34" s="122">
        <v>0</v>
      </c>
      <c r="G34" s="114"/>
      <c r="H34" s="342" t="s">
        <v>519</v>
      </c>
      <c r="I34" s="121"/>
      <c r="J34" s="121"/>
      <c r="K34" s="90"/>
      <c r="L34" s="121"/>
    </row>
    <row r="35" spans="1:12" ht="15.75">
      <c r="A35" s="143"/>
      <c r="B35" s="103"/>
      <c r="C35" s="117"/>
      <c r="D35" s="117"/>
      <c r="E35" s="94"/>
      <c r="F35" s="117"/>
      <c r="G35" s="114"/>
      <c r="H35" s="93"/>
      <c r="I35" s="115"/>
      <c r="J35" s="115"/>
      <c r="K35" s="87"/>
      <c r="L35" s="115"/>
    </row>
    <row r="36" spans="1:12" ht="15.75">
      <c r="A36" s="603" t="s">
        <v>330</v>
      </c>
      <c r="B36" s="107"/>
      <c r="C36" s="106">
        <v>2172559</v>
      </c>
      <c r="D36" s="106">
        <f>SUM(D33:D35)</f>
        <v>2172559</v>
      </c>
      <c r="E36" s="106">
        <f>SUM(E33:E35)</f>
        <v>0</v>
      </c>
      <c r="F36" s="106">
        <f>SUM(F33:F35)</f>
        <v>2172559</v>
      </c>
      <c r="G36" s="603" t="s">
        <v>329</v>
      </c>
      <c r="H36" s="107"/>
      <c r="I36" s="110">
        <v>0</v>
      </c>
      <c r="J36" s="110">
        <f>SUM(J34:J35)</f>
        <v>0</v>
      </c>
      <c r="K36" s="110">
        <f>SUM(K34:K35)</f>
        <v>0</v>
      </c>
      <c r="L36" s="110">
        <f>SUM(L34:L35)</f>
        <v>0</v>
      </c>
    </row>
    <row r="37" spans="1:12" ht="15.75">
      <c r="A37" s="146"/>
      <c r="B37" s="114"/>
      <c r="C37" s="119"/>
      <c r="D37" s="119"/>
      <c r="E37" s="92"/>
      <c r="F37" s="119"/>
      <c r="G37" s="127"/>
      <c r="H37" s="127"/>
      <c r="I37" s="122"/>
      <c r="J37" s="122"/>
      <c r="K37" s="96"/>
      <c r="L37" s="122"/>
    </row>
    <row r="38" spans="1:12" ht="17.25">
      <c r="A38" s="602" t="s">
        <v>331</v>
      </c>
      <c r="B38" s="333"/>
      <c r="C38" s="341">
        <v>2172559</v>
      </c>
      <c r="D38" s="341">
        <f>D29+D36</f>
        <v>2172559</v>
      </c>
      <c r="E38" s="341">
        <f>E29+E36</f>
        <v>7941246</v>
      </c>
      <c r="F38" s="341">
        <f>F29+F36</f>
        <v>10113805</v>
      </c>
      <c r="G38" s="604" t="s">
        <v>339</v>
      </c>
      <c r="H38" s="333"/>
      <c r="I38" s="337">
        <v>2700000</v>
      </c>
      <c r="J38" s="337">
        <f>J29+J36</f>
        <v>2852798</v>
      </c>
      <c r="K38" s="337">
        <f>K29+K36</f>
        <v>7941246</v>
      </c>
      <c r="L38" s="337">
        <f>L29+L36</f>
        <v>10794044</v>
      </c>
    </row>
    <row r="39" spans="1:12" ht="15.75">
      <c r="A39" s="146"/>
      <c r="B39" s="114"/>
      <c r="C39" s="119"/>
      <c r="D39" s="119"/>
      <c r="E39" s="92"/>
      <c r="F39" s="119"/>
      <c r="G39" s="127"/>
      <c r="H39" s="127"/>
      <c r="I39" s="122"/>
      <c r="J39" s="122"/>
      <c r="K39" s="96"/>
      <c r="L39" s="122"/>
    </row>
    <row r="40" spans="1:12" ht="19.5" thickBot="1">
      <c r="A40" s="601" t="s">
        <v>332</v>
      </c>
      <c r="B40" s="147"/>
      <c r="C40" s="148">
        <v>13208507</v>
      </c>
      <c r="D40" s="148">
        <f>D19+D38</f>
        <v>13113507</v>
      </c>
      <c r="E40" s="148">
        <f>E19+E38</f>
        <v>8006746</v>
      </c>
      <c r="F40" s="148">
        <f>F19+F38</f>
        <v>21120253</v>
      </c>
      <c r="G40" s="149"/>
      <c r="H40" s="147" t="s">
        <v>333</v>
      </c>
      <c r="I40" s="148">
        <v>13208507</v>
      </c>
      <c r="J40" s="148">
        <f>J19+J38</f>
        <v>13113507</v>
      </c>
      <c r="K40" s="148">
        <f>K19+K38</f>
        <v>8006746</v>
      </c>
      <c r="L40" s="148">
        <f>L19+L38</f>
        <v>21120253</v>
      </c>
    </row>
  </sheetData>
  <sheetProtection/>
  <mergeCells count="5">
    <mergeCell ref="A1:L1"/>
    <mergeCell ref="A2:L2"/>
    <mergeCell ref="A4:B4"/>
    <mergeCell ref="A5:B5"/>
    <mergeCell ref="K5:L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</sheetPr>
  <dimension ref="A1:T29"/>
  <sheetViews>
    <sheetView zoomScale="80" zoomScaleNormal="80" zoomScaleSheetLayoutView="90" zoomScalePageLayoutView="0" workbookViewId="0" topLeftCell="A1">
      <selection activeCell="A3" sqref="A3"/>
    </sheetView>
  </sheetViews>
  <sheetFormatPr defaultColWidth="9.140625" defaultRowHeight="12.75"/>
  <cols>
    <col min="1" max="1" width="3.00390625" style="196" customWidth="1"/>
    <col min="2" max="2" width="33.57421875" style="196" customWidth="1"/>
    <col min="3" max="3" width="10.57421875" style="196" customWidth="1"/>
    <col min="4" max="4" width="10.421875" style="196" customWidth="1"/>
    <col min="5" max="5" width="11.421875" style="196" customWidth="1"/>
    <col min="6" max="6" width="10.00390625" style="196" customWidth="1"/>
    <col min="7" max="7" width="10.421875" style="196" customWidth="1"/>
    <col min="8" max="8" width="10.28125" style="196" customWidth="1"/>
    <col min="9" max="9" width="9.8515625" style="196" customWidth="1"/>
    <col min="10" max="10" width="11.7109375" style="196" customWidth="1"/>
    <col min="11" max="11" width="10.28125" style="196" customWidth="1"/>
    <col min="12" max="12" width="10.57421875" style="196" customWidth="1"/>
    <col min="13" max="13" width="10.421875" style="196" customWidth="1"/>
    <col min="14" max="14" width="11.28125" style="196" customWidth="1"/>
    <col min="15" max="15" width="14.00390625" style="196" customWidth="1"/>
    <col min="16" max="16384" width="9.140625" style="196" customWidth="1"/>
  </cols>
  <sheetData>
    <row r="1" spans="1:20" s="317" customFormat="1" ht="15.75">
      <c r="A1" s="690" t="s">
        <v>595</v>
      </c>
      <c r="B1" s="690"/>
      <c r="C1" s="690"/>
      <c r="D1" s="690"/>
      <c r="E1" s="690"/>
      <c r="F1" s="690"/>
      <c r="G1" s="690"/>
      <c r="H1" s="690"/>
      <c r="I1" s="690"/>
      <c r="J1" s="690"/>
      <c r="K1" s="690"/>
      <c r="L1" s="690"/>
      <c r="M1" s="690"/>
      <c r="N1" s="690"/>
      <c r="O1" s="690"/>
      <c r="P1" s="325"/>
      <c r="Q1" s="325"/>
      <c r="R1" s="325"/>
      <c r="S1" s="325"/>
      <c r="T1" s="325"/>
    </row>
    <row r="2" spans="1:15" s="317" customFormat="1" ht="14.25">
      <c r="A2" s="701" t="s">
        <v>621</v>
      </c>
      <c r="B2" s="702"/>
      <c r="C2" s="702"/>
      <c r="D2" s="324"/>
      <c r="O2" s="326"/>
    </row>
    <row r="3" spans="1:15" s="317" customFormat="1" ht="12.75">
      <c r="A3" s="624" t="s">
        <v>611</v>
      </c>
      <c r="B3" s="627"/>
      <c r="C3" s="628"/>
      <c r="D3" s="324"/>
      <c r="N3" s="700" t="s">
        <v>463</v>
      </c>
      <c r="O3" s="700"/>
    </row>
    <row r="4" spans="1:15" ht="27.75" customHeight="1">
      <c r="A4" s="277" t="s">
        <v>387</v>
      </c>
      <c r="B4" s="278" t="s">
        <v>198</v>
      </c>
      <c r="C4" s="278" t="s">
        <v>388</v>
      </c>
      <c r="D4" s="278" t="s">
        <v>389</v>
      </c>
      <c r="E4" s="278" t="s">
        <v>390</v>
      </c>
      <c r="F4" s="278" t="s">
        <v>391</v>
      </c>
      <c r="G4" s="278" t="s">
        <v>392</v>
      </c>
      <c r="H4" s="278" t="s">
        <v>393</v>
      </c>
      <c r="I4" s="278" t="s">
        <v>394</v>
      </c>
      <c r="J4" s="278" t="s">
        <v>395</v>
      </c>
      <c r="K4" s="278" t="s">
        <v>396</v>
      </c>
      <c r="L4" s="278" t="s">
        <v>397</v>
      </c>
      <c r="M4" s="278" t="s">
        <v>398</v>
      </c>
      <c r="N4" s="278" t="s">
        <v>399</v>
      </c>
      <c r="O4" s="278" t="s">
        <v>385</v>
      </c>
    </row>
    <row r="5" spans="1:15" ht="27.75" customHeight="1">
      <c r="A5" s="279"/>
      <c r="B5" s="280" t="s">
        <v>400</v>
      </c>
      <c r="C5" s="281"/>
      <c r="D5" s="282">
        <f>C25</f>
        <v>1817569</v>
      </c>
      <c r="E5" s="282">
        <f aca="true" t="shared" si="0" ref="E5:N5">D25</f>
        <v>1848423</v>
      </c>
      <c r="F5" s="282">
        <f t="shared" si="0"/>
        <v>2550387</v>
      </c>
      <c r="G5" s="282">
        <f t="shared" si="0"/>
        <v>2581241</v>
      </c>
      <c r="H5" s="282">
        <f t="shared" si="0"/>
        <v>2444297</v>
      </c>
      <c r="I5" s="282">
        <f t="shared" si="0"/>
        <v>2165151</v>
      </c>
      <c r="J5" s="282">
        <f t="shared" si="0"/>
        <v>1016005</v>
      </c>
      <c r="K5" s="282">
        <f t="shared" si="0"/>
        <v>1018859</v>
      </c>
      <c r="L5" s="282">
        <f t="shared" si="0"/>
        <v>1099713</v>
      </c>
      <c r="M5" s="282">
        <f t="shared" si="0"/>
        <v>1130567</v>
      </c>
      <c r="N5" s="282">
        <f t="shared" si="0"/>
        <v>761421</v>
      </c>
      <c r="O5" s="281"/>
    </row>
    <row r="6" spans="1:15" ht="22.5" customHeight="1">
      <c r="A6" s="283" t="s">
        <v>107</v>
      </c>
      <c r="B6" s="284" t="s">
        <v>30</v>
      </c>
      <c r="C6" s="285">
        <v>0</v>
      </c>
      <c r="D6" s="285">
        <v>500000</v>
      </c>
      <c r="E6" s="285">
        <v>551110</v>
      </c>
      <c r="F6" s="285">
        <v>0</v>
      </c>
      <c r="G6" s="285">
        <v>0</v>
      </c>
      <c r="H6" s="285">
        <v>0</v>
      </c>
      <c r="I6" s="285">
        <v>0</v>
      </c>
      <c r="J6" s="285">
        <v>0</v>
      </c>
      <c r="K6" s="285">
        <v>0</v>
      </c>
      <c r="L6" s="285">
        <v>0</v>
      </c>
      <c r="M6" s="285">
        <v>0</v>
      </c>
      <c r="N6" s="285">
        <v>3000</v>
      </c>
      <c r="O6" s="286">
        <f aca="true" t="shared" si="1" ref="O6:O12">SUM(C6:N6)</f>
        <v>1054110</v>
      </c>
    </row>
    <row r="7" spans="1:15" ht="21.75" customHeight="1">
      <c r="A7" s="283" t="s">
        <v>108</v>
      </c>
      <c r="B7" s="284" t="s">
        <v>17</v>
      </c>
      <c r="C7" s="285">
        <v>0</v>
      </c>
      <c r="D7" s="285">
        <v>0</v>
      </c>
      <c r="E7" s="285">
        <v>120000</v>
      </c>
      <c r="F7" s="285">
        <v>0</v>
      </c>
      <c r="G7" s="285">
        <v>15000</v>
      </c>
      <c r="H7" s="285"/>
      <c r="I7" s="285">
        <v>20000</v>
      </c>
      <c r="J7" s="285">
        <v>0</v>
      </c>
      <c r="K7" s="285">
        <v>50000</v>
      </c>
      <c r="L7" s="285">
        <v>27000</v>
      </c>
      <c r="M7" s="285">
        <v>0</v>
      </c>
      <c r="N7" s="285">
        <v>0</v>
      </c>
      <c r="O7" s="286">
        <f t="shared" si="1"/>
        <v>232000</v>
      </c>
    </row>
    <row r="8" spans="1:15" ht="34.5" customHeight="1">
      <c r="A8" s="283" t="s">
        <v>109</v>
      </c>
      <c r="B8" s="284" t="s">
        <v>459</v>
      </c>
      <c r="C8" s="285">
        <v>804570</v>
      </c>
      <c r="D8" s="285">
        <v>804570</v>
      </c>
      <c r="E8" s="285">
        <v>804570</v>
      </c>
      <c r="F8" s="285">
        <v>804570</v>
      </c>
      <c r="G8" s="285">
        <v>804570</v>
      </c>
      <c r="H8" s="285">
        <v>804570</v>
      </c>
      <c r="I8" s="285">
        <v>804570</v>
      </c>
      <c r="J8" s="285">
        <v>804570</v>
      </c>
      <c r="K8" s="285">
        <v>804570</v>
      </c>
      <c r="L8" s="285">
        <v>804570</v>
      </c>
      <c r="M8" s="285">
        <v>804570</v>
      </c>
      <c r="N8" s="285">
        <v>804568</v>
      </c>
      <c r="O8" s="286">
        <f t="shared" si="1"/>
        <v>9654838</v>
      </c>
    </row>
    <row r="9" spans="1:15" ht="27.75" customHeight="1">
      <c r="A9" s="283" t="s">
        <v>110</v>
      </c>
      <c r="B9" s="287" t="s">
        <v>461</v>
      </c>
      <c r="C9" s="285">
        <v>0</v>
      </c>
      <c r="D9" s="285">
        <v>0</v>
      </c>
      <c r="E9" s="285">
        <v>0</v>
      </c>
      <c r="F9" s="285">
        <v>0</v>
      </c>
      <c r="G9" s="285">
        <v>0</v>
      </c>
      <c r="H9" s="285">
        <v>0</v>
      </c>
      <c r="I9" s="285">
        <v>0</v>
      </c>
      <c r="J9" s="285"/>
      <c r="K9" s="285">
        <v>0</v>
      </c>
      <c r="L9" s="285">
        <v>0</v>
      </c>
      <c r="M9" s="285">
        <v>0</v>
      </c>
      <c r="N9" s="285">
        <v>0</v>
      </c>
      <c r="O9" s="286">
        <f t="shared" si="1"/>
        <v>0</v>
      </c>
    </row>
    <row r="10" spans="1:15" ht="33.75" customHeight="1">
      <c r="A10" s="283" t="s">
        <v>111</v>
      </c>
      <c r="B10" s="287" t="s">
        <v>458</v>
      </c>
      <c r="C10" s="285">
        <v>0</v>
      </c>
      <c r="D10" s="285">
        <v>0</v>
      </c>
      <c r="E10" s="285">
        <v>0</v>
      </c>
      <c r="F10" s="285">
        <v>0</v>
      </c>
      <c r="G10" s="285">
        <v>0</v>
      </c>
      <c r="H10" s="285">
        <v>0</v>
      </c>
      <c r="I10" s="285">
        <v>0</v>
      </c>
      <c r="J10" s="285">
        <v>65500</v>
      </c>
      <c r="K10" s="285">
        <v>0</v>
      </c>
      <c r="L10" s="285">
        <v>0</v>
      </c>
      <c r="M10" s="285">
        <v>0</v>
      </c>
      <c r="N10" s="285">
        <v>0</v>
      </c>
      <c r="O10" s="286">
        <f t="shared" si="1"/>
        <v>65500</v>
      </c>
    </row>
    <row r="11" spans="1:15" ht="33.75" customHeight="1">
      <c r="A11" s="283" t="s">
        <v>112</v>
      </c>
      <c r="B11" s="287" t="s">
        <v>462</v>
      </c>
      <c r="C11" s="285">
        <v>0</v>
      </c>
      <c r="D11" s="285">
        <v>0</v>
      </c>
      <c r="E11" s="285">
        <v>0</v>
      </c>
      <c r="F11" s="285">
        <v>0</v>
      </c>
      <c r="G11" s="285">
        <v>0</v>
      </c>
      <c r="H11" s="285">
        <v>0</v>
      </c>
      <c r="I11" s="285">
        <v>0</v>
      </c>
      <c r="J11" s="285">
        <v>7941246</v>
      </c>
      <c r="K11" s="285">
        <v>0</v>
      </c>
      <c r="L11" s="285">
        <v>0</v>
      </c>
      <c r="M11" s="285">
        <v>0</v>
      </c>
      <c r="N11" s="285">
        <v>0</v>
      </c>
      <c r="O11" s="286">
        <f>SUM(C11:N11)</f>
        <v>7941246</v>
      </c>
    </row>
    <row r="12" spans="1:15" ht="27.75" customHeight="1">
      <c r="A12" s="283" t="s">
        <v>113</v>
      </c>
      <c r="B12" s="287" t="s">
        <v>401</v>
      </c>
      <c r="C12" s="285">
        <v>2172559</v>
      </c>
      <c r="D12" s="285">
        <v>0</v>
      </c>
      <c r="E12" s="285">
        <v>0</v>
      </c>
      <c r="F12" s="285">
        <v>0</v>
      </c>
      <c r="G12" s="285">
        <v>0</v>
      </c>
      <c r="H12" s="285">
        <v>0</v>
      </c>
      <c r="I12" s="285">
        <v>0</v>
      </c>
      <c r="J12" s="285">
        <v>0</v>
      </c>
      <c r="K12" s="285">
        <v>0</v>
      </c>
      <c r="L12" s="285">
        <v>0</v>
      </c>
      <c r="M12" s="285">
        <v>0</v>
      </c>
      <c r="N12" s="285">
        <v>0</v>
      </c>
      <c r="O12" s="286">
        <f t="shared" si="1"/>
        <v>2172559</v>
      </c>
    </row>
    <row r="13" spans="1:15" s="315" customFormat="1" ht="27.75" customHeight="1">
      <c r="A13" s="311"/>
      <c r="B13" s="312" t="s">
        <v>402</v>
      </c>
      <c r="C13" s="313">
        <f aca="true" t="shared" si="2" ref="C13:O13">SUM(C6:C12)</f>
        <v>2977129</v>
      </c>
      <c r="D13" s="313">
        <f t="shared" si="2"/>
        <v>1304570</v>
      </c>
      <c r="E13" s="313">
        <f t="shared" si="2"/>
        <v>1475680</v>
      </c>
      <c r="F13" s="313">
        <f t="shared" si="2"/>
        <v>804570</v>
      </c>
      <c r="G13" s="313">
        <f t="shared" si="2"/>
        <v>819570</v>
      </c>
      <c r="H13" s="313">
        <f t="shared" si="2"/>
        <v>804570</v>
      </c>
      <c r="I13" s="313">
        <f t="shared" si="2"/>
        <v>824570</v>
      </c>
      <c r="J13" s="313">
        <f t="shared" si="2"/>
        <v>8811316</v>
      </c>
      <c r="K13" s="313">
        <f t="shared" si="2"/>
        <v>854570</v>
      </c>
      <c r="L13" s="313">
        <f t="shared" si="2"/>
        <v>831570</v>
      </c>
      <c r="M13" s="313">
        <f t="shared" si="2"/>
        <v>804570</v>
      </c>
      <c r="N13" s="313">
        <f t="shared" si="2"/>
        <v>807568</v>
      </c>
      <c r="O13" s="314">
        <f t="shared" si="2"/>
        <v>21120253</v>
      </c>
    </row>
    <row r="14" spans="1:15" ht="27.75" customHeight="1">
      <c r="A14" s="279"/>
      <c r="B14" s="280" t="s">
        <v>106</v>
      </c>
      <c r="C14" s="288"/>
      <c r="D14" s="288"/>
      <c r="E14" s="288"/>
      <c r="F14" s="288"/>
      <c r="G14" s="288"/>
      <c r="H14" s="288"/>
      <c r="I14" s="288"/>
      <c r="J14" s="288"/>
      <c r="K14" s="288"/>
      <c r="L14" s="288"/>
      <c r="M14" s="288"/>
      <c r="N14" s="288"/>
      <c r="O14" s="281"/>
    </row>
    <row r="15" spans="1:15" ht="27.75" customHeight="1">
      <c r="A15" s="283" t="s">
        <v>114</v>
      </c>
      <c r="B15" s="289" t="s">
        <v>57</v>
      </c>
      <c r="C15" s="285">
        <v>332204</v>
      </c>
      <c r="D15" s="285">
        <v>332204</v>
      </c>
      <c r="E15" s="285">
        <v>332204</v>
      </c>
      <c r="F15" s="285">
        <v>332204</v>
      </c>
      <c r="G15" s="285">
        <v>332204</v>
      </c>
      <c r="H15" s="285">
        <v>432204</v>
      </c>
      <c r="I15" s="285">
        <v>332204</v>
      </c>
      <c r="J15" s="285">
        <v>332204</v>
      </c>
      <c r="K15" s="285">
        <v>332204</v>
      </c>
      <c r="L15" s="285">
        <v>332204</v>
      </c>
      <c r="M15" s="285">
        <v>332204</v>
      </c>
      <c r="N15" s="285">
        <v>532756</v>
      </c>
      <c r="O15" s="286">
        <f aca="true" t="shared" si="3" ref="O15:O21">SUM(C15:N15)</f>
        <v>4287000</v>
      </c>
    </row>
    <row r="16" spans="1:15" ht="27.75" customHeight="1">
      <c r="A16" s="283" t="s">
        <v>115</v>
      </c>
      <c r="B16" s="289" t="s">
        <v>403</v>
      </c>
      <c r="C16" s="285">
        <v>56386</v>
      </c>
      <c r="D16" s="285">
        <v>56736</v>
      </c>
      <c r="E16" s="285">
        <v>56736</v>
      </c>
      <c r="F16" s="285">
        <v>56736</v>
      </c>
      <c r="G16" s="285">
        <v>56736</v>
      </c>
      <c r="H16" s="285">
        <v>66736</v>
      </c>
      <c r="I16" s="285">
        <v>56736</v>
      </c>
      <c r="J16" s="285">
        <v>56736</v>
      </c>
      <c r="K16" s="285">
        <v>56736</v>
      </c>
      <c r="L16" s="285">
        <v>56736</v>
      </c>
      <c r="M16" s="285">
        <v>56736</v>
      </c>
      <c r="N16" s="285">
        <v>86254</v>
      </c>
      <c r="O16" s="286">
        <f t="shared" si="3"/>
        <v>720000</v>
      </c>
    </row>
    <row r="17" spans="1:15" ht="27.75" customHeight="1">
      <c r="A17" s="283" t="s">
        <v>206</v>
      </c>
      <c r="B17" s="290" t="s">
        <v>72</v>
      </c>
      <c r="C17" s="285">
        <v>323776</v>
      </c>
      <c r="D17" s="285">
        <v>323776</v>
      </c>
      <c r="E17" s="285">
        <v>323776</v>
      </c>
      <c r="F17" s="285">
        <v>323776</v>
      </c>
      <c r="G17" s="285">
        <v>323776</v>
      </c>
      <c r="H17" s="285">
        <v>323776</v>
      </c>
      <c r="I17" s="285">
        <v>323776</v>
      </c>
      <c r="J17" s="285">
        <v>323776</v>
      </c>
      <c r="K17" s="285">
        <v>323776</v>
      </c>
      <c r="L17" s="285">
        <v>323776</v>
      </c>
      <c r="M17" s="285">
        <v>323776</v>
      </c>
      <c r="N17" s="285">
        <v>323777</v>
      </c>
      <c r="O17" s="286">
        <f t="shared" si="3"/>
        <v>3885313</v>
      </c>
    </row>
    <row r="18" spans="1:15" ht="27.75" customHeight="1">
      <c r="A18" s="283" t="s">
        <v>207</v>
      </c>
      <c r="B18" s="291" t="s">
        <v>88</v>
      </c>
      <c r="C18" s="285">
        <v>0</v>
      </c>
      <c r="D18" s="285">
        <v>0</v>
      </c>
      <c r="E18" s="285">
        <v>0</v>
      </c>
      <c r="F18" s="285">
        <v>0</v>
      </c>
      <c r="G18" s="285">
        <v>30000</v>
      </c>
      <c r="H18" s="285">
        <v>0</v>
      </c>
      <c r="I18" s="285">
        <v>0</v>
      </c>
      <c r="J18" s="285">
        <v>28000</v>
      </c>
      <c r="K18" s="285">
        <v>0</v>
      </c>
      <c r="L18" s="285">
        <v>27000</v>
      </c>
      <c r="M18" s="285">
        <v>0</v>
      </c>
      <c r="N18" s="285">
        <v>165000</v>
      </c>
      <c r="O18" s="286">
        <f t="shared" si="3"/>
        <v>250000</v>
      </c>
    </row>
    <row r="19" spans="1:15" ht="30" customHeight="1">
      <c r="A19" s="283" t="s">
        <v>208</v>
      </c>
      <c r="B19" s="291" t="s">
        <v>304</v>
      </c>
      <c r="C19" s="285">
        <v>61000</v>
      </c>
      <c r="D19" s="285">
        <v>61000</v>
      </c>
      <c r="E19" s="285">
        <v>61000</v>
      </c>
      <c r="F19" s="285">
        <v>61000</v>
      </c>
      <c r="G19" s="285">
        <v>61000</v>
      </c>
      <c r="H19" s="285">
        <v>61000</v>
      </c>
      <c r="I19" s="285">
        <v>61000</v>
      </c>
      <c r="J19" s="285">
        <v>126500</v>
      </c>
      <c r="K19" s="285">
        <v>61000</v>
      </c>
      <c r="L19" s="285">
        <v>61000</v>
      </c>
      <c r="M19" s="285">
        <v>61000</v>
      </c>
      <c r="N19" s="285">
        <v>61202</v>
      </c>
      <c r="O19" s="286">
        <f t="shared" si="3"/>
        <v>797702</v>
      </c>
    </row>
    <row r="20" spans="1:15" ht="27.75" customHeight="1">
      <c r="A20" s="283" t="s">
        <v>209</v>
      </c>
      <c r="B20" s="290" t="s">
        <v>404</v>
      </c>
      <c r="C20" s="285">
        <v>0</v>
      </c>
      <c r="D20" s="285">
        <v>0</v>
      </c>
      <c r="E20" s="285">
        <v>0</v>
      </c>
      <c r="F20" s="285">
        <v>0</v>
      </c>
      <c r="G20" s="285">
        <v>0</v>
      </c>
      <c r="H20" s="285">
        <v>0</v>
      </c>
      <c r="I20" s="285">
        <v>1200000</v>
      </c>
      <c r="J20" s="285">
        <v>7941246</v>
      </c>
      <c r="K20" s="285">
        <v>0</v>
      </c>
      <c r="L20" s="285">
        <v>0</v>
      </c>
      <c r="M20" s="285">
        <v>0</v>
      </c>
      <c r="N20" s="285">
        <v>0</v>
      </c>
      <c r="O20" s="286">
        <f t="shared" si="3"/>
        <v>9141246</v>
      </c>
    </row>
    <row r="21" spans="1:15" ht="27.75" customHeight="1">
      <c r="A21" s="283" t="s">
        <v>212</v>
      </c>
      <c r="B21" s="290" t="s">
        <v>405</v>
      </c>
      <c r="C21" s="285">
        <v>0</v>
      </c>
      <c r="D21" s="285">
        <v>500000</v>
      </c>
      <c r="E21" s="285">
        <v>0</v>
      </c>
      <c r="F21" s="285">
        <v>0</v>
      </c>
      <c r="G21" s="285">
        <v>0</v>
      </c>
      <c r="H21" s="285">
        <v>200000</v>
      </c>
      <c r="I21" s="285">
        <v>0</v>
      </c>
      <c r="J21" s="285">
        <v>0</v>
      </c>
      <c r="K21" s="285">
        <v>0</v>
      </c>
      <c r="L21" s="285">
        <v>0</v>
      </c>
      <c r="M21" s="285">
        <v>400000</v>
      </c>
      <c r="N21" s="285">
        <v>400000</v>
      </c>
      <c r="O21" s="286">
        <f t="shared" si="3"/>
        <v>1500000</v>
      </c>
    </row>
    <row r="22" spans="1:15" ht="27.75" customHeight="1">
      <c r="A22" s="283" t="s">
        <v>215</v>
      </c>
      <c r="B22" s="290" t="s">
        <v>597</v>
      </c>
      <c r="C22" s="285">
        <v>0</v>
      </c>
      <c r="D22" s="285">
        <v>0</v>
      </c>
      <c r="E22" s="285">
        <v>0</v>
      </c>
      <c r="F22" s="285">
        <v>0</v>
      </c>
      <c r="G22" s="285">
        <v>152798</v>
      </c>
      <c r="H22" s="285">
        <v>0</v>
      </c>
      <c r="I22" s="285">
        <v>0</v>
      </c>
      <c r="J22" s="285">
        <v>0</v>
      </c>
      <c r="K22" s="285">
        <v>0</v>
      </c>
      <c r="L22" s="285">
        <v>0</v>
      </c>
      <c r="M22" s="285">
        <v>0</v>
      </c>
      <c r="N22" s="285">
        <v>0</v>
      </c>
      <c r="O22" s="286">
        <v>152798</v>
      </c>
    </row>
    <row r="23" spans="1:15" ht="27.75" customHeight="1">
      <c r="A23" s="283" t="s">
        <v>218</v>
      </c>
      <c r="B23" s="347" t="s">
        <v>481</v>
      </c>
      <c r="C23" s="285">
        <v>386194</v>
      </c>
      <c r="D23" s="285">
        <v>0</v>
      </c>
      <c r="E23" s="285">
        <v>0</v>
      </c>
      <c r="F23" s="285">
        <v>0</v>
      </c>
      <c r="G23" s="285">
        <v>0</v>
      </c>
      <c r="H23" s="285">
        <v>0</v>
      </c>
      <c r="I23" s="285">
        <v>0</v>
      </c>
      <c r="J23" s="285">
        <v>0</v>
      </c>
      <c r="K23" s="285">
        <v>0</v>
      </c>
      <c r="L23" s="285">
        <v>0</v>
      </c>
      <c r="M23" s="285">
        <v>0</v>
      </c>
      <c r="N23" s="285">
        <v>0</v>
      </c>
      <c r="O23" s="286">
        <f>SUM(C23:N23)</f>
        <v>386194</v>
      </c>
    </row>
    <row r="24" spans="1:15" s="315" customFormat="1" ht="27.75" customHeight="1">
      <c r="A24" s="311"/>
      <c r="B24" s="312" t="s">
        <v>406</v>
      </c>
      <c r="C24" s="313">
        <f aca="true" t="shared" si="4" ref="C24:O24">SUM(C15:C23)</f>
        <v>1159560</v>
      </c>
      <c r="D24" s="313">
        <f t="shared" si="4"/>
        <v>1273716</v>
      </c>
      <c r="E24" s="313">
        <f t="shared" si="4"/>
        <v>773716</v>
      </c>
      <c r="F24" s="313">
        <f t="shared" si="4"/>
        <v>773716</v>
      </c>
      <c r="G24" s="313">
        <f t="shared" si="4"/>
        <v>956514</v>
      </c>
      <c r="H24" s="313">
        <f t="shared" si="4"/>
        <v>1083716</v>
      </c>
      <c r="I24" s="313">
        <f t="shared" si="4"/>
        <v>1973716</v>
      </c>
      <c r="J24" s="313">
        <f t="shared" si="4"/>
        <v>8808462</v>
      </c>
      <c r="K24" s="313">
        <f t="shared" si="4"/>
        <v>773716</v>
      </c>
      <c r="L24" s="313">
        <f t="shared" si="4"/>
        <v>800716</v>
      </c>
      <c r="M24" s="313">
        <f t="shared" si="4"/>
        <v>1173716</v>
      </c>
      <c r="N24" s="313">
        <f t="shared" si="4"/>
        <v>1568989</v>
      </c>
      <c r="O24" s="314">
        <f t="shared" si="4"/>
        <v>21120253</v>
      </c>
    </row>
    <row r="25" spans="1:15" ht="15.75">
      <c r="A25" s="279"/>
      <c r="B25" s="280" t="s">
        <v>407</v>
      </c>
      <c r="C25" s="292">
        <f>C13-C24</f>
        <v>1817569</v>
      </c>
      <c r="D25" s="292">
        <f aca="true" t="shared" si="5" ref="D25:N25">D5+D13-D24</f>
        <v>1848423</v>
      </c>
      <c r="E25" s="292">
        <f t="shared" si="5"/>
        <v>2550387</v>
      </c>
      <c r="F25" s="292">
        <f t="shared" si="5"/>
        <v>2581241</v>
      </c>
      <c r="G25" s="292">
        <f t="shared" si="5"/>
        <v>2444297</v>
      </c>
      <c r="H25" s="292">
        <f t="shared" si="5"/>
        <v>2165151</v>
      </c>
      <c r="I25" s="292">
        <f t="shared" si="5"/>
        <v>1016005</v>
      </c>
      <c r="J25" s="292">
        <f t="shared" si="5"/>
        <v>1018859</v>
      </c>
      <c r="K25" s="292">
        <f t="shared" si="5"/>
        <v>1099713</v>
      </c>
      <c r="L25" s="292">
        <f t="shared" si="5"/>
        <v>1130567</v>
      </c>
      <c r="M25" s="292">
        <f t="shared" si="5"/>
        <v>761421</v>
      </c>
      <c r="N25" s="292">
        <f t="shared" si="5"/>
        <v>0</v>
      </c>
      <c r="O25" s="279"/>
    </row>
    <row r="27" spans="3:14" ht="12.75">
      <c r="C27" s="316"/>
      <c r="E27" s="316"/>
      <c r="F27" s="316"/>
      <c r="I27" s="316"/>
      <c r="J27" s="316"/>
      <c r="K27" s="316"/>
      <c r="N27" s="316"/>
    </row>
    <row r="28" spans="5:13" ht="12.75">
      <c r="E28" s="316"/>
      <c r="F28" s="316"/>
      <c r="G28" s="316"/>
      <c r="H28" s="316"/>
      <c r="I28" s="316"/>
      <c r="K28" s="316"/>
      <c r="M28" s="316"/>
    </row>
    <row r="29" ht="22.5" customHeight="1">
      <c r="B29" s="197"/>
    </row>
  </sheetData>
  <sheetProtection/>
  <mergeCells count="3">
    <mergeCell ref="A1:O1"/>
    <mergeCell ref="N3:O3"/>
    <mergeCell ref="A2:C2"/>
  </mergeCells>
  <printOptions horizontalCentered="1"/>
  <pageMargins left="0.17" right="0.17" top="0.8789930555555555" bottom="0.1968503937007874" header="0.35433070866141736" footer="0.1968503937007874"/>
  <pageSetup horizontalDpi="600" verticalDpi="600" orientation="landscape" paperSize="9" scale="7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22"/>
  </sheetPr>
  <dimension ref="A1:G33"/>
  <sheetViews>
    <sheetView zoomScalePageLayoutView="0" workbookViewId="0" topLeftCell="A1">
      <selection activeCell="A3" sqref="A3:B3"/>
    </sheetView>
  </sheetViews>
  <sheetFormatPr defaultColWidth="8.00390625" defaultRowHeight="12.75"/>
  <cols>
    <col min="1" max="1" width="5.00390625" style="221" customWidth="1"/>
    <col min="2" max="2" width="54.140625" style="223" customWidth="1"/>
    <col min="3" max="4" width="15.140625" style="223" customWidth="1"/>
    <col min="5" max="16384" width="8.00390625" style="223" customWidth="1"/>
  </cols>
  <sheetData>
    <row r="1" spans="1:4" ht="40.5" customHeight="1">
      <c r="A1" s="230"/>
      <c r="B1" s="704" t="s">
        <v>479</v>
      </c>
      <c r="C1" s="704"/>
      <c r="D1" s="704"/>
    </row>
    <row r="2" spans="1:4" ht="15.75" customHeight="1">
      <c r="A2" s="230"/>
      <c r="B2" s="222"/>
      <c r="C2" s="705"/>
      <c r="D2" s="705"/>
    </row>
    <row r="3" spans="1:7" s="224" customFormat="1" ht="15.75" thickBot="1">
      <c r="A3" s="596" t="s">
        <v>579</v>
      </c>
      <c r="B3" s="599"/>
      <c r="C3" s="232"/>
      <c r="D3" s="346" t="s">
        <v>477</v>
      </c>
      <c r="G3" s="224" t="s">
        <v>478</v>
      </c>
    </row>
    <row r="4" spans="1:4" s="225" customFormat="1" ht="48" customHeight="1" thickBot="1">
      <c r="A4" s="233" t="s">
        <v>408</v>
      </c>
      <c r="B4" s="234" t="s">
        <v>436</v>
      </c>
      <c r="C4" s="234" t="s">
        <v>437</v>
      </c>
      <c r="D4" s="235" t="s">
        <v>438</v>
      </c>
    </row>
    <row r="5" spans="1:4" s="225" customFormat="1" ht="13.5" customHeight="1" thickBot="1">
      <c r="A5" s="233" t="s">
        <v>100</v>
      </c>
      <c r="B5" s="234" t="s">
        <v>101</v>
      </c>
      <c r="C5" s="234" t="s">
        <v>102</v>
      </c>
      <c r="D5" s="235" t="s">
        <v>103</v>
      </c>
    </row>
    <row r="6" spans="1:4" ht="18" customHeight="1">
      <c r="A6" s="236" t="s">
        <v>107</v>
      </c>
      <c r="B6" s="237" t="s">
        <v>439</v>
      </c>
      <c r="C6" s="275">
        <v>0</v>
      </c>
      <c r="D6" s="274">
        <v>0</v>
      </c>
    </row>
    <row r="7" spans="1:4" ht="18" customHeight="1">
      <c r="A7" s="238" t="s">
        <v>108</v>
      </c>
      <c r="B7" s="239" t="s">
        <v>440</v>
      </c>
      <c r="C7" s="275">
        <v>0</v>
      </c>
      <c r="D7" s="276">
        <v>0</v>
      </c>
    </row>
    <row r="8" spans="1:4" ht="18" customHeight="1">
      <c r="A8" s="238" t="s">
        <v>109</v>
      </c>
      <c r="B8" s="239" t="s">
        <v>441</v>
      </c>
      <c r="C8" s="275">
        <v>0</v>
      </c>
      <c r="D8" s="276">
        <v>0</v>
      </c>
    </row>
    <row r="9" spans="1:4" ht="18" customHeight="1">
      <c r="A9" s="238" t="s">
        <v>110</v>
      </c>
      <c r="B9" s="239" t="s">
        <v>442</v>
      </c>
      <c r="C9" s="275">
        <v>0</v>
      </c>
      <c r="D9" s="276">
        <v>0</v>
      </c>
    </row>
    <row r="10" spans="1:4" ht="18" customHeight="1">
      <c r="A10" s="238" t="s">
        <v>111</v>
      </c>
      <c r="B10" s="239" t="s">
        <v>443</v>
      </c>
      <c r="C10" s="275">
        <v>231000</v>
      </c>
      <c r="D10" s="276">
        <v>0</v>
      </c>
    </row>
    <row r="11" spans="1:4" ht="18" customHeight="1">
      <c r="A11" s="238" t="s">
        <v>112</v>
      </c>
      <c r="B11" s="239" t="s">
        <v>444</v>
      </c>
      <c r="C11" s="275">
        <v>0</v>
      </c>
      <c r="D11" s="276">
        <v>0</v>
      </c>
    </row>
    <row r="12" spans="1:4" ht="18" customHeight="1">
      <c r="A12" s="238" t="s">
        <v>113</v>
      </c>
      <c r="B12" s="240" t="s">
        <v>445</v>
      </c>
      <c r="C12" s="275">
        <v>0</v>
      </c>
      <c r="D12" s="276">
        <v>0</v>
      </c>
    </row>
    <row r="13" spans="1:4" ht="18" customHeight="1">
      <c r="A13" s="238" t="s">
        <v>115</v>
      </c>
      <c r="B13" s="240" t="s">
        <v>446</v>
      </c>
      <c r="C13" s="275">
        <v>231000</v>
      </c>
      <c r="D13" s="276">
        <v>0</v>
      </c>
    </row>
    <row r="14" spans="1:4" ht="18" customHeight="1">
      <c r="A14" s="238" t="s">
        <v>206</v>
      </c>
      <c r="B14" s="240" t="s">
        <v>447</v>
      </c>
      <c r="C14" s="275">
        <v>0</v>
      </c>
      <c r="D14" s="276">
        <v>0</v>
      </c>
    </row>
    <row r="15" spans="1:4" ht="18" customHeight="1">
      <c r="A15" s="238" t="s">
        <v>207</v>
      </c>
      <c r="B15" s="240" t="s">
        <v>448</v>
      </c>
      <c r="C15" s="275">
        <v>0</v>
      </c>
      <c r="D15" s="276">
        <v>0</v>
      </c>
    </row>
    <row r="16" spans="1:4" ht="22.5" customHeight="1">
      <c r="A16" s="238" t="s">
        <v>208</v>
      </c>
      <c r="B16" s="240" t="s">
        <v>449</v>
      </c>
      <c r="C16" s="275">
        <v>0</v>
      </c>
      <c r="D16" s="276">
        <v>0</v>
      </c>
    </row>
    <row r="17" spans="1:4" ht="18" customHeight="1">
      <c r="A17" s="238" t="s">
        <v>209</v>
      </c>
      <c r="B17" s="239" t="s">
        <v>450</v>
      </c>
      <c r="C17" s="275">
        <v>0</v>
      </c>
      <c r="D17" s="276">
        <v>0</v>
      </c>
    </row>
    <row r="18" spans="1:4" ht="18" customHeight="1">
      <c r="A18" s="238" t="s">
        <v>212</v>
      </c>
      <c r="B18" s="239" t="s">
        <v>451</v>
      </c>
      <c r="C18" s="275">
        <v>0</v>
      </c>
      <c r="D18" s="276">
        <v>0</v>
      </c>
    </row>
    <row r="19" spans="1:4" ht="18" customHeight="1">
      <c r="A19" s="238" t="s">
        <v>215</v>
      </c>
      <c r="B19" s="239" t="s">
        <v>452</v>
      </c>
      <c r="C19" s="275">
        <v>0</v>
      </c>
      <c r="D19" s="276">
        <v>0</v>
      </c>
    </row>
    <row r="20" spans="1:4" ht="18" customHeight="1">
      <c r="A20" s="238" t="s">
        <v>218</v>
      </c>
      <c r="B20" s="239" t="s">
        <v>453</v>
      </c>
      <c r="C20" s="275">
        <v>0</v>
      </c>
      <c r="D20" s="276">
        <v>0</v>
      </c>
    </row>
    <row r="21" spans="1:4" ht="18" customHeight="1">
      <c r="A21" s="238" t="s">
        <v>221</v>
      </c>
      <c r="B21" s="239" t="s">
        <v>454</v>
      </c>
      <c r="C21" s="275">
        <v>0</v>
      </c>
      <c r="D21" s="276">
        <v>0</v>
      </c>
    </row>
    <row r="22" spans="1:4" ht="18" customHeight="1">
      <c r="A22" s="238" t="s">
        <v>224</v>
      </c>
      <c r="B22" s="241"/>
      <c r="C22" s="242"/>
      <c r="D22" s="243"/>
    </row>
    <row r="23" spans="1:4" ht="18" customHeight="1">
      <c r="A23" s="238" t="s">
        <v>227</v>
      </c>
      <c r="B23" s="244"/>
      <c r="C23" s="242"/>
      <c r="D23" s="243"/>
    </row>
    <row r="24" spans="1:4" ht="18" customHeight="1">
      <c r="A24" s="238" t="s">
        <v>230</v>
      </c>
      <c r="B24" s="244"/>
      <c r="C24" s="242"/>
      <c r="D24" s="243"/>
    </row>
    <row r="25" spans="1:4" ht="18" customHeight="1">
      <c r="A25" s="238" t="s">
        <v>233</v>
      </c>
      <c r="B25" s="244"/>
      <c r="C25" s="242"/>
      <c r="D25" s="243"/>
    </row>
    <row r="26" spans="1:4" ht="18" customHeight="1">
      <c r="A26" s="238" t="s">
        <v>236</v>
      </c>
      <c r="B26" s="244"/>
      <c r="C26" s="242"/>
      <c r="D26" s="243"/>
    </row>
    <row r="27" spans="1:4" ht="18" customHeight="1">
      <c r="A27" s="238" t="s">
        <v>239</v>
      </c>
      <c r="B27" s="244"/>
      <c r="C27" s="242"/>
      <c r="D27" s="243"/>
    </row>
    <row r="28" spans="1:4" ht="18" customHeight="1">
      <c r="A28" s="238" t="s">
        <v>241</v>
      </c>
      <c r="B28" s="244"/>
      <c r="C28" s="242"/>
      <c r="D28" s="243"/>
    </row>
    <row r="29" spans="1:4" ht="18" customHeight="1">
      <c r="A29" s="238" t="s">
        <v>244</v>
      </c>
      <c r="B29" s="244"/>
      <c r="C29" s="242"/>
      <c r="D29" s="243"/>
    </row>
    <row r="30" spans="1:4" ht="18" customHeight="1" thickBot="1">
      <c r="A30" s="245" t="s">
        <v>247</v>
      </c>
      <c r="B30" s="246"/>
      <c r="C30" s="247"/>
      <c r="D30" s="248"/>
    </row>
    <row r="31" spans="1:4" ht="18" customHeight="1" thickBot="1">
      <c r="A31" s="249" t="s">
        <v>250</v>
      </c>
      <c r="B31" s="250" t="s">
        <v>386</v>
      </c>
      <c r="C31" s="251">
        <f>+C6+C7+C8+C9+C10+C17+C18+C19+C20+C21+C22+C23+C24+C25+C26+C27+C28+C29+C30</f>
        <v>231000</v>
      </c>
      <c r="D31" s="254">
        <f>SUM(D6:D21)</f>
        <v>0</v>
      </c>
    </row>
    <row r="32" spans="1:4" ht="8.25" customHeight="1">
      <c r="A32" s="252"/>
      <c r="B32" s="703"/>
      <c r="C32" s="703"/>
      <c r="D32" s="703"/>
    </row>
    <row r="33" spans="1:4" ht="12.75">
      <c r="A33" s="230"/>
      <c r="B33" s="253"/>
      <c r="C33" s="253"/>
      <c r="D33" s="253"/>
    </row>
  </sheetData>
  <sheetProtection/>
  <mergeCells count="3">
    <mergeCell ref="B32:D32"/>
    <mergeCell ref="B1:D1"/>
    <mergeCell ref="C2:D2"/>
  </mergeCells>
  <printOptions horizontalCentered="1"/>
  <pageMargins left="0.7874015748031497" right="0.7874015748031497" top="1.06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CE,Dőlt"&amp;11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22"/>
  </sheetPr>
  <dimension ref="A2:I17"/>
  <sheetViews>
    <sheetView zoomScalePageLayoutView="0" workbookViewId="0" topLeftCell="A3">
      <selection activeCell="E17" sqref="E17"/>
    </sheetView>
  </sheetViews>
  <sheetFormatPr defaultColWidth="8.00390625" defaultRowHeight="12.75"/>
  <cols>
    <col min="1" max="1" width="5.8515625" style="25" customWidth="1"/>
    <col min="2" max="2" width="42.57421875" style="22" customWidth="1"/>
    <col min="3" max="4" width="11.00390625" style="22" customWidth="1"/>
    <col min="5" max="5" width="12.421875" style="22" customWidth="1"/>
    <col min="6" max="7" width="11.00390625" style="22" customWidth="1"/>
    <col min="8" max="8" width="12.28125" style="22" customWidth="1"/>
    <col min="9" max="9" width="2.8515625" style="22" customWidth="1"/>
    <col min="10" max="16384" width="8.00390625" style="22" customWidth="1"/>
  </cols>
  <sheetData>
    <row r="2" spans="1:8" ht="39.75" customHeight="1">
      <c r="A2" s="711" t="s">
        <v>480</v>
      </c>
      <c r="B2" s="711"/>
      <c r="C2" s="711"/>
      <c r="D2" s="711"/>
      <c r="E2" s="711"/>
      <c r="F2" s="711"/>
      <c r="G2" s="711"/>
      <c r="H2" s="711"/>
    </row>
    <row r="3" spans="1:9" s="223" customFormat="1" ht="15.75" customHeight="1">
      <c r="A3" s="230"/>
      <c r="B3" s="222"/>
      <c r="C3" s="705"/>
      <c r="D3" s="705"/>
      <c r="G3" s="709"/>
      <c r="H3" s="709"/>
      <c r="I3" s="328"/>
    </row>
    <row r="4" spans="1:9" s="224" customFormat="1" ht="15.75" thickBot="1">
      <c r="A4" s="80" t="s">
        <v>580</v>
      </c>
      <c r="B4" s="231"/>
      <c r="C4" s="232"/>
      <c r="D4" s="327"/>
      <c r="G4" s="708" t="s">
        <v>477</v>
      </c>
      <c r="H4" s="708"/>
      <c r="I4" s="327"/>
    </row>
    <row r="5" spans="1:8" s="217" customFormat="1" ht="26.25" customHeight="1">
      <c r="A5" s="717" t="s">
        <v>197</v>
      </c>
      <c r="B5" s="716" t="s">
        <v>426</v>
      </c>
      <c r="C5" s="706" t="s">
        <v>427</v>
      </c>
      <c r="D5" s="706" t="s">
        <v>581</v>
      </c>
      <c r="E5" s="716" t="s">
        <v>428</v>
      </c>
      <c r="F5" s="716"/>
      <c r="G5" s="716"/>
      <c r="H5" s="714" t="s">
        <v>385</v>
      </c>
    </row>
    <row r="6" spans="1:8" s="218" customFormat="1" ht="32.25" customHeight="1">
      <c r="A6" s="718"/>
      <c r="B6" s="719"/>
      <c r="C6" s="719"/>
      <c r="D6" s="707"/>
      <c r="E6" s="293" t="s">
        <v>522</v>
      </c>
      <c r="F6" s="293" t="s">
        <v>528</v>
      </c>
      <c r="G6" s="293" t="s">
        <v>582</v>
      </c>
      <c r="H6" s="715"/>
    </row>
    <row r="7" spans="1:8" s="219" customFormat="1" ht="12.75" customHeight="1">
      <c r="A7" s="220" t="s">
        <v>100</v>
      </c>
      <c r="B7" s="294" t="s">
        <v>101</v>
      </c>
      <c r="C7" s="294" t="s">
        <v>102</v>
      </c>
      <c r="D7" s="294" t="s">
        <v>103</v>
      </c>
      <c r="E7" s="294" t="s">
        <v>104</v>
      </c>
      <c r="F7" s="294" t="s">
        <v>412</v>
      </c>
      <c r="G7" s="294" t="s">
        <v>429</v>
      </c>
      <c r="H7" s="295" t="s">
        <v>460</v>
      </c>
    </row>
    <row r="8" spans="1:8" ht="24.75" customHeight="1">
      <c r="A8" s="220" t="s">
        <v>107</v>
      </c>
      <c r="B8" s="296" t="s">
        <v>430</v>
      </c>
      <c r="C8" s="297"/>
      <c r="D8" s="298">
        <v>0</v>
      </c>
      <c r="E8" s="298">
        <v>0</v>
      </c>
      <c r="F8" s="298">
        <v>0</v>
      </c>
      <c r="G8" s="298">
        <v>0</v>
      </c>
      <c r="H8" s="299">
        <v>0</v>
      </c>
    </row>
    <row r="9" spans="1:9" ht="25.5" customHeight="1">
      <c r="A9" s="220" t="s">
        <v>108</v>
      </c>
      <c r="B9" s="296" t="s">
        <v>431</v>
      </c>
      <c r="C9" s="256"/>
      <c r="D9" s="298">
        <v>0</v>
      </c>
      <c r="E9" s="298">
        <v>0</v>
      </c>
      <c r="F9" s="298">
        <v>0</v>
      </c>
      <c r="G9" s="298">
        <v>0</v>
      </c>
      <c r="H9" s="299">
        <v>0</v>
      </c>
      <c r="I9" s="710"/>
    </row>
    <row r="10" spans="1:9" ht="19.5" customHeight="1">
      <c r="A10" s="220" t="s">
        <v>109</v>
      </c>
      <c r="B10" s="296" t="s">
        <v>432</v>
      </c>
      <c r="C10" s="300" t="s">
        <v>522</v>
      </c>
      <c r="D10" s="301">
        <f>+D11</f>
        <v>0</v>
      </c>
      <c r="E10" s="301">
        <v>1500000</v>
      </c>
      <c r="F10" s="301">
        <f>+F11</f>
        <v>0</v>
      </c>
      <c r="G10" s="301">
        <f>+G11</f>
        <v>0</v>
      </c>
      <c r="H10" s="302">
        <f>SUM(D10:G10)</f>
        <v>1500000</v>
      </c>
      <c r="I10" s="710"/>
    </row>
    <row r="11" spans="1:9" ht="19.5" customHeight="1">
      <c r="A11" s="220" t="s">
        <v>110</v>
      </c>
      <c r="B11" s="303"/>
      <c r="C11" s="256"/>
      <c r="D11" s="257"/>
      <c r="E11" s="257"/>
      <c r="F11" s="257"/>
      <c r="G11" s="257"/>
      <c r="H11" s="299">
        <f>SUM(D11:G11)</f>
        <v>0</v>
      </c>
      <c r="I11" s="710"/>
    </row>
    <row r="12" spans="1:9" ht="19.5" customHeight="1">
      <c r="A12" s="220" t="s">
        <v>111</v>
      </c>
      <c r="B12" s="296" t="s">
        <v>433</v>
      </c>
      <c r="C12" s="300" t="s">
        <v>522</v>
      </c>
      <c r="D12" s="301">
        <f>+D13</f>
        <v>0</v>
      </c>
      <c r="E12" s="301">
        <v>1200000</v>
      </c>
      <c r="F12" s="301">
        <f>+F13</f>
        <v>0</v>
      </c>
      <c r="G12" s="301">
        <f>+G13</f>
        <v>0</v>
      </c>
      <c r="H12" s="302">
        <f>SUM(D12:G12)</f>
        <v>1200000</v>
      </c>
      <c r="I12" s="710"/>
    </row>
    <row r="13" spans="1:9" ht="19.5" customHeight="1">
      <c r="A13" s="220" t="s">
        <v>112</v>
      </c>
      <c r="B13" s="303"/>
      <c r="C13" s="256"/>
      <c r="D13" s="257"/>
      <c r="E13" s="257"/>
      <c r="F13" s="257"/>
      <c r="G13" s="257"/>
      <c r="H13" s="299">
        <f>SUM(D13:G13)</f>
        <v>0</v>
      </c>
      <c r="I13" s="710"/>
    </row>
    <row r="14" spans="1:9" ht="19.5" customHeight="1">
      <c r="A14" s="220" t="s">
        <v>113</v>
      </c>
      <c r="B14" s="304" t="s">
        <v>434</v>
      </c>
      <c r="C14" s="300" t="s">
        <v>522</v>
      </c>
      <c r="D14" s="301">
        <f>SUM(D15:D16)</f>
        <v>0</v>
      </c>
      <c r="E14" s="301">
        <f>+E16+E15</f>
        <v>386194</v>
      </c>
      <c r="F14" s="301">
        <f>+F16+F15</f>
        <v>0</v>
      </c>
      <c r="G14" s="301">
        <f>+G16+G15</f>
        <v>0</v>
      </c>
      <c r="H14" s="302">
        <f>H15+H16</f>
        <v>386194</v>
      </c>
      <c r="I14" s="710"/>
    </row>
    <row r="15" spans="1:9" ht="19.5" customHeight="1">
      <c r="A15" s="220" t="s">
        <v>114</v>
      </c>
      <c r="B15" s="304"/>
      <c r="C15" s="305"/>
      <c r="D15" s="306"/>
      <c r="E15" s="306"/>
      <c r="F15" s="306"/>
      <c r="G15" s="306"/>
      <c r="H15" s="307">
        <f>SUM(D15:G15)</f>
        <v>0</v>
      </c>
      <c r="I15" s="710"/>
    </row>
    <row r="16" spans="1:9" ht="19.5" customHeight="1">
      <c r="A16" s="220" t="s">
        <v>115</v>
      </c>
      <c r="B16" s="303" t="s">
        <v>455</v>
      </c>
      <c r="C16" s="305" t="s">
        <v>522</v>
      </c>
      <c r="D16" s="306">
        <v>0</v>
      </c>
      <c r="E16" s="257">
        <v>386194</v>
      </c>
      <c r="F16" s="257"/>
      <c r="G16" s="257"/>
      <c r="H16" s="299">
        <f>SUM(D16:G16)</f>
        <v>386194</v>
      </c>
      <c r="I16" s="710"/>
    </row>
    <row r="17" spans="1:9" s="255" customFormat="1" ht="19.5" customHeight="1" thickBot="1">
      <c r="A17" s="712" t="s">
        <v>435</v>
      </c>
      <c r="B17" s="713"/>
      <c r="C17" s="308"/>
      <c r="D17" s="309">
        <f>+D8+D9+D10+D12+D14</f>
        <v>0</v>
      </c>
      <c r="E17" s="309">
        <f>+E8+E9+E10+E12+E14</f>
        <v>3086194</v>
      </c>
      <c r="F17" s="309">
        <f>+F8+F9+F10+F12+F14</f>
        <v>0</v>
      </c>
      <c r="G17" s="309">
        <f>+G8+G9+G10+G12+G14</f>
        <v>0</v>
      </c>
      <c r="H17" s="310">
        <f>+H8+H9+H10+H12+H14</f>
        <v>3086194</v>
      </c>
      <c r="I17" s="710"/>
    </row>
  </sheetData>
  <sheetProtection/>
  <mergeCells count="12">
    <mergeCell ref="B5:B6"/>
    <mergeCell ref="C5:C6"/>
    <mergeCell ref="D5:D6"/>
    <mergeCell ref="C3:D3"/>
    <mergeCell ref="G4:H4"/>
    <mergeCell ref="G3:H3"/>
    <mergeCell ref="I9:I17"/>
    <mergeCell ref="A2:H2"/>
    <mergeCell ref="A17:B17"/>
    <mergeCell ref="H5:H6"/>
    <mergeCell ref="E5:G5"/>
    <mergeCell ref="A5:A6"/>
  </mergeCells>
  <printOptions horizontalCentered="1"/>
  <pageMargins left="0.7874015748031497" right="0.7874015748031497" top="1.03" bottom="0.984251968503937" header="0.7874015748031497" footer="0.7874015748031497"/>
  <pageSetup horizontalDpi="600" verticalDpi="600" orientation="landscape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22"/>
  </sheetPr>
  <dimension ref="A1:I36"/>
  <sheetViews>
    <sheetView zoomScale="120" zoomScaleNormal="120" zoomScalePageLayoutView="0" workbookViewId="0" topLeftCell="A22">
      <selection activeCell="F29" sqref="F29"/>
    </sheetView>
  </sheetViews>
  <sheetFormatPr defaultColWidth="8.00390625" defaultRowHeight="12.75"/>
  <cols>
    <col min="1" max="1" width="4.8515625" style="198" customWidth="1"/>
    <col min="2" max="2" width="30.57421875" style="198" customWidth="1"/>
    <col min="3" max="4" width="12.00390625" style="198" customWidth="1"/>
    <col min="5" max="5" width="12.57421875" style="198" customWidth="1"/>
    <col min="6" max="6" width="12.00390625" style="198" customWidth="1"/>
    <col min="7" max="16384" width="8.00390625" style="198" customWidth="1"/>
  </cols>
  <sheetData>
    <row r="1" spans="1:6" s="331" customFormat="1" ht="48.75" customHeight="1">
      <c r="A1" s="739" t="s">
        <v>584</v>
      </c>
      <c r="B1" s="739"/>
      <c r="C1" s="739"/>
      <c r="D1" s="739"/>
      <c r="E1" s="739"/>
      <c r="F1" s="739"/>
    </row>
    <row r="2" spans="1:9" s="223" customFormat="1" ht="15.75" customHeight="1">
      <c r="A2" s="230"/>
      <c r="B2" s="222"/>
      <c r="C2" s="705"/>
      <c r="D2" s="705"/>
      <c r="E2" s="709"/>
      <c r="F2" s="709"/>
      <c r="G2" s="329"/>
      <c r="I2" s="328"/>
    </row>
    <row r="3" spans="1:9" s="224" customFormat="1" ht="15.75" customHeight="1">
      <c r="A3" s="80" t="s">
        <v>583</v>
      </c>
      <c r="B3" s="231"/>
      <c r="C3" s="232"/>
      <c r="D3" s="327"/>
      <c r="E3" s="733" t="s">
        <v>477</v>
      </c>
      <c r="F3" s="733"/>
      <c r="G3" s="330"/>
      <c r="I3" s="327"/>
    </row>
    <row r="4" spans="1:7" ht="15.75" customHeight="1">
      <c r="A4" s="732" t="s">
        <v>585</v>
      </c>
      <c r="B4" s="732"/>
      <c r="C4" s="732"/>
      <c r="D4" s="732"/>
      <c r="E4" s="732"/>
      <c r="F4" s="201"/>
      <c r="G4" s="202"/>
    </row>
    <row r="5" spans="1:7" ht="15.75" customHeight="1" thickBot="1">
      <c r="A5" s="199"/>
      <c r="B5" s="199"/>
      <c r="C5" s="200"/>
      <c r="D5" s="200"/>
      <c r="E5" s="201"/>
      <c r="F5" s="201"/>
      <c r="G5" s="202"/>
    </row>
    <row r="6" spans="1:7" ht="22.5" customHeight="1">
      <c r="A6" s="215" t="s">
        <v>408</v>
      </c>
      <c r="B6" s="742" t="s">
        <v>423</v>
      </c>
      <c r="C6" s="742"/>
      <c r="D6" s="742"/>
      <c r="E6" s="740" t="s">
        <v>424</v>
      </c>
      <c r="F6" s="741"/>
      <c r="G6" s="202"/>
    </row>
    <row r="7" spans="1:7" ht="15.75" customHeight="1">
      <c r="A7" s="216" t="s">
        <v>100</v>
      </c>
      <c r="B7" s="737" t="s">
        <v>101</v>
      </c>
      <c r="C7" s="737"/>
      <c r="D7" s="737"/>
      <c r="E7" s="737" t="s">
        <v>102</v>
      </c>
      <c r="F7" s="738"/>
      <c r="G7" s="202"/>
    </row>
    <row r="8" spans="1:7" ht="15.75" customHeight="1">
      <c r="A8" s="216" t="s">
        <v>107</v>
      </c>
      <c r="B8" s="729"/>
      <c r="C8" s="729"/>
      <c r="D8" s="729"/>
      <c r="E8" s="730"/>
      <c r="F8" s="731"/>
      <c r="G8" s="202"/>
    </row>
    <row r="9" spans="1:7" ht="15.75" customHeight="1">
      <c r="A9" s="216" t="s">
        <v>108</v>
      </c>
      <c r="B9" s="729"/>
      <c r="C9" s="729"/>
      <c r="D9" s="729"/>
      <c r="E9" s="730"/>
      <c r="F9" s="731"/>
      <c r="G9" s="202"/>
    </row>
    <row r="10" spans="1:7" ht="15.75" customHeight="1">
      <c r="A10" s="216" t="s">
        <v>109</v>
      </c>
      <c r="B10" s="729"/>
      <c r="C10" s="729"/>
      <c r="D10" s="729"/>
      <c r="E10" s="730"/>
      <c r="F10" s="731"/>
      <c r="G10" s="202"/>
    </row>
    <row r="11" spans="1:7" ht="25.5" customHeight="1" thickBot="1">
      <c r="A11" s="226" t="s">
        <v>110</v>
      </c>
      <c r="B11" s="753" t="s">
        <v>425</v>
      </c>
      <c r="C11" s="753"/>
      <c r="D11" s="753"/>
      <c r="E11" s="735">
        <f>SUM(E8:E10)</f>
        <v>0</v>
      </c>
      <c r="F11" s="736"/>
      <c r="G11" s="202"/>
    </row>
    <row r="12" spans="1:7" ht="25.5" customHeight="1">
      <c r="A12" s="227"/>
      <c r="B12" s="228"/>
      <c r="C12" s="228"/>
      <c r="D12" s="228"/>
      <c r="E12" s="229"/>
      <c r="F12" s="229"/>
      <c r="G12" s="202"/>
    </row>
    <row r="13" spans="1:7" ht="15.75" customHeight="1">
      <c r="A13" s="732" t="s">
        <v>456</v>
      </c>
      <c r="B13" s="732"/>
      <c r="C13" s="732"/>
      <c r="D13" s="732"/>
      <c r="E13" s="732"/>
      <c r="F13" s="732"/>
      <c r="G13" s="202"/>
    </row>
    <row r="14" spans="1:7" ht="15.75" customHeight="1" thickBot="1">
      <c r="A14" s="199"/>
      <c r="B14" s="199"/>
      <c r="C14" s="200"/>
      <c r="D14" s="200"/>
      <c r="E14" s="201"/>
      <c r="F14" s="201"/>
      <c r="G14" s="202"/>
    </row>
    <row r="15" spans="1:6" ht="15" customHeight="1">
      <c r="A15" s="727" t="s">
        <v>408</v>
      </c>
      <c r="B15" s="751" t="s">
        <v>409</v>
      </c>
      <c r="C15" s="748" t="s">
        <v>410</v>
      </c>
      <c r="D15" s="749"/>
      <c r="E15" s="750"/>
      <c r="F15" s="743" t="s">
        <v>411</v>
      </c>
    </row>
    <row r="16" spans="1:6" ht="13.5" customHeight="1" thickBot="1">
      <c r="A16" s="728"/>
      <c r="B16" s="752"/>
      <c r="C16" s="203" t="s">
        <v>522</v>
      </c>
      <c r="D16" s="203" t="s">
        <v>528</v>
      </c>
      <c r="E16" s="203" t="s">
        <v>582</v>
      </c>
      <c r="F16" s="744"/>
    </row>
    <row r="17" spans="1:6" ht="15.75" thickBot="1">
      <c r="A17" s="204" t="s">
        <v>100</v>
      </c>
      <c r="B17" s="205" t="s">
        <v>101</v>
      </c>
      <c r="C17" s="205" t="s">
        <v>102</v>
      </c>
      <c r="D17" s="205" t="s">
        <v>103</v>
      </c>
      <c r="E17" s="205" t="s">
        <v>104</v>
      </c>
      <c r="F17" s="206" t="s">
        <v>412</v>
      </c>
    </row>
    <row r="18" spans="1:6" ht="15">
      <c r="A18" s="207" t="s">
        <v>107</v>
      </c>
      <c r="B18" s="356"/>
      <c r="C18" s="349"/>
      <c r="D18" s="349"/>
      <c r="E18" s="349"/>
      <c r="F18" s="350">
        <f>SUM(C18:E18)</f>
        <v>0</v>
      </c>
    </row>
    <row r="19" spans="1:6" ht="15">
      <c r="A19" s="208" t="s">
        <v>108</v>
      </c>
      <c r="B19" s="348"/>
      <c r="C19" s="349"/>
      <c r="D19" s="349"/>
      <c r="E19" s="349"/>
      <c r="F19" s="351">
        <f>SUM(C19:E19)</f>
        <v>0</v>
      </c>
    </row>
    <row r="20" spans="1:6" ht="15">
      <c r="A20" s="208" t="s">
        <v>109</v>
      </c>
      <c r="B20" s="209"/>
      <c r="C20" s="352"/>
      <c r="D20" s="352"/>
      <c r="E20" s="352"/>
      <c r="F20" s="351">
        <f>SUM(C20:E20)</f>
        <v>0</v>
      </c>
    </row>
    <row r="21" spans="1:6" ht="15">
      <c r="A21" s="208" t="s">
        <v>110</v>
      </c>
      <c r="B21" s="209"/>
      <c r="C21" s="352"/>
      <c r="D21" s="352"/>
      <c r="E21" s="352"/>
      <c r="F21" s="351">
        <f>SUM(C21:E21)</f>
        <v>0</v>
      </c>
    </row>
    <row r="22" spans="1:6" ht="15.75" thickBot="1">
      <c r="A22" s="210" t="s">
        <v>111</v>
      </c>
      <c r="B22" s="211"/>
      <c r="C22" s="353"/>
      <c r="D22" s="353"/>
      <c r="E22" s="353"/>
      <c r="F22" s="351">
        <f>SUM(C22:E22)</f>
        <v>0</v>
      </c>
    </row>
    <row r="23" spans="1:6" s="214" customFormat="1" ht="15" thickBot="1">
      <c r="A23" s="212" t="s">
        <v>112</v>
      </c>
      <c r="B23" s="213" t="s">
        <v>413</v>
      </c>
      <c r="C23" s="354">
        <f>SUM(C18:C22)</f>
        <v>0</v>
      </c>
      <c r="D23" s="354">
        <f>SUM(D18:D22)</f>
        <v>0</v>
      </c>
      <c r="E23" s="354">
        <f>SUM(E18:E22)</f>
        <v>0</v>
      </c>
      <c r="F23" s="355">
        <f>SUM(F18:F22)</f>
        <v>0</v>
      </c>
    </row>
    <row r="24" spans="1:6" s="214" customFormat="1" ht="14.25">
      <c r="A24" s="266"/>
      <c r="B24" s="267"/>
      <c r="C24" s="268"/>
      <c r="D24" s="268"/>
      <c r="E24" s="268"/>
      <c r="F24" s="268"/>
    </row>
    <row r="25" spans="1:6" s="269" customFormat="1" ht="30.75" customHeight="1">
      <c r="A25" s="747" t="s">
        <v>457</v>
      </c>
      <c r="B25" s="747"/>
      <c r="C25" s="747"/>
      <c r="D25" s="747"/>
      <c r="E25" s="747"/>
      <c r="F25" s="747"/>
    </row>
    <row r="26" ht="15.75" thickBot="1"/>
    <row r="27" spans="1:6" ht="32.25" thickBot="1">
      <c r="A27" s="258" t="s">
        <v>408</v>
      </c>
      <c r="B27" s="745" t="s">
        <v>414</v>
      </c>
      <c r="C27" s="746"/>
      <c r="D27" s="746"/>
      <c r="E27" s="746"/>
      <c r="F27" s="258" t="s">
        <v>593</v>
      </c>
    </row>
    <row r="28" spans="1:6" ht="15">
      <c r="A28" s="259" t="s">
        <v>100</v>
      </c>
      <c r="B28" s="721" t="s">
        <v>101</v>
      </c>
      <c r="C28" s="722"/>
      <c r="D28" s="722"/>
      <c r="E28" s="723"/>
      <c r="F28" s="259" t="s">
        <v>102</v>
      </c>
    </row>
    <row r="29" spans="1:6" ht="15">
      <c r="A29" s="272" t="s">
        <v>107</v>
      </c>
      <c r="B29" s="270" t="s">
        <v>415</v>
      </c>
      <c r="C29" s="260"/>
      <c r="D29" s="261"/>
      <c r="E29" s="261"/>
      <c r="F29" s="264">
        <v>231000</v>
      </c>
    </row>
    <row r="30" spans="1:6" ht="23.25" customHeight="1">
      <c r="A30" s="272" t="s">
        <v>108</v>
      </c>
      <c r="B30" s="724" t="s">
        <v>416</v>
      </c>
      <c r="C30" s="725"/>
      <c r="D30" s="725"/>
      <c r="E30" s="726"/>
      <c r="F30" s="264">
        <v>0</v>
      </c>
    </row>
    <row r="31" spans="1:6" ht="15">
      <c r="A31" s="272" t="s">
        <v>109</v>
      </c>
      <c r="B31" s="724" t="s">
        <v>417</v>
      </c>
      <c r="C31" s="725"/>
      <c r="D31" s="725"/>
      <c r="E31" s="726"/>
      <c r="F31" s="264">
        <v>0</v>
      </c>
    </row>
    <row r="32" spans="1:6" ht="30" customHeight="1">
      <c r="A32" s="272" t="s">
        <v>110</v>
      </c>
      <c r="B32" s="724" t="s">
        <v>418</v>
      </c>
      <c r="C32" s="725"/>
      <c r="D32" s="725"/>
      <c r="E32" s="726"/>
      <c r="F32" s="264">
        <v>0</v>
      </c>
    </row>
    <row r="33" spans="1:6" ht="15">
      <c r="A33" s="272" t="s">
        <v>111</v>
      </c>
      <c r="B33" s="724" t="s">
        <v>419</v>
      </c>
      <c r="C33" s="725"/>
      <c r="D33" s="725"/>
      <c r="E33" s="726"/>
      <c r="F33" s="264">
        <v>1000</v>
      </c>
    </row>
    <row r="34" spans="1:6" ht="17.25" customHeight="1" thickBot="1">
      <c r="A34" s="273" t="s">
        <v>112</v>
      </c>
      <c r="B34" s="734" t="s">
        <v>420</v>
      </c>
      <c r="C34" s="734"/>
      <c r="D34" s="734"/>
      <c r="E34" s="734"/>
      <c r="F34" s="264">
        <v>0</v>
      </c>
    </row>
    <row r="35" spans="1:6" ht="29.25" customHeight="1" thickBot="1">
      <c r="A35" s="271" t="s">
        <v>421</v>
      </c>
      <c r="B35" s="262"/>
      <c r="C35" s="263"/>
      <c r="D35" s="263"/>
      <c r="E35" s="263"/>
      <c r="F35" s="265">
        <f>SUM(F29:F34)</f>
        <v>232000</v>
      </c>
    </row>
    <row r="36" spans="1:5" ht="27" customHeight="1">
      <c r="A36" s="720" t="s">
        <v>422</v>
      </c>
      <c r="B36" s="720"/>
      <c r="C36" s="720"/>
      <c r="D36" s="720"/>
      <c r="E36" s="720"/>
    </row>
  </sheetData>
  <sheetProtection/>
  <mergeCells count="31">
    <mergeCell ref="F15:F16"/>
    <mergeCell ref="B27:E27"/>
    <mergeCell ref="A25:F25"/>
    <mergeCell ref="C15:E15"/>
    <mergeCell ref="B15:B16"/>
    <mergeCell ref="B11:D11"/>
    <mergeCell ref="A13:F13"/>
    <mergeCell ref="A1:F1"/>
    <mergeCell ref="E6:F6"/>
    <mergeCell ref="C2:D2"/>
    <mergeCell ref="E2:F2"/>
    <mergeCell ref="B9:D9"/>
    <mergeCell ref="B6:D6"/>
    <mergeCell ref="B7:D7"/>
    <mergeCell ref="E8:F8"/>
    <mergeCell ref="B10:D10"/>
    <mergeCell ref="E10:F10"/>
    <mergeCell ref="A4:E4"/>
    <mergeCell ref="E3:F3"/>
    <mergeCell ref="B34:E34"/>
    <mergeCell ref="E11:F11"/>
    <mergeCell ref="B8:D8"/>
    <mergeCell ref="E9:F9"/>
    <mergeCell ref="B33:E33"/>
    <mergeCell ref="E7:F7"/>
    <mergeCell ref="A36:E36"/>
    <mergeCell ref="B28:E28"/>
    <mergeCell ref="B30:E30"/>
    <mergeCell ref="B31:E31"/>
    <mergeCell ref="B32:E32"/>
    <mergeCell ref="A15:A16"/>
  </mergeCells>
  <printOptions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zoomScalePageLayoutView="0" workbookViewId="0" topLeftCell="C1">
      <selection activeCell="C5" sqref="C5"/>
    </sheetView>
  </sheetViews>
  <sheetFormatPr defaultColWidth="8.00390625" defaultRowHeight="12.75"/>
  <cols>
    <col min="1" max="1" width="9.8515625" style="414" hidden="1" customWidth="1"/>
    <col min="2" max="2" width="3.28125" style="414" hidden="1" customWidth="1"/>
    <col min="3" max="3" width="54.28125" style="414" customWidth="1"/>
    <col min="4" max="6" width="14.7109375" style="414" customWidth="1"/>
    <col min="7" max="7" width="13.57421875" style="414" customWidth="1"/>
    <col min="8" max="8" width="51.421875" style="414" customWidth="1"/>
    <col min="9" max="11" width="14.57421875" style="414" customWidth="1"/>
    <col min="12" max="12" width="12.7109375" style="414" customWidth="1"/>
    <col min="13" max="16384" width="8.00390625" style="414" customWidth="1"/>
  </cols>
  <sheetData>
    <row r="1" spans="3:12" ht="30" customHeight="1">
      <c r="C1" s="754" t="s">
        <v>510</v>
      </c>
      <c r="D1" s="754"/>
      <c r="E1" s="754"/>
      <c r="F1" s="754"/>
      <c r="G1" s="754"/>
      <c r="H1" s="754"/>
      <c r="I1" s="754"/>
      <c r="J1" s="754"/>
      <c r="K1" s="754"/>
      <c r="L1" s="754"/>
    </row>
    <row r="2" spans="3:12" ht="30" customHeight="1">
      <c r="C2" s="754" t="s">
        <v>483</v>
      </c>
      <c r="D2" s="754"/>
      <c r="E2" s="754"/>
      <c r="F2" s="754"/>
      <c r="G2" s="754"/>
      <c r="H2" s="754"/>
      <c r="I2" s="754"/>
      <c r="J2" s="754"/>
      <c r="K2" s="754"/>
      <c r="L2" s="754"/>
    </row>
    <row r="3" spans="3:12" ht="17.25" customHeight="1">
      <c r="C3" s="754" t="s">
        <v>522</v>
      </c>
      <c r="D3" s="754"/>
      <c r="E3" s="754"/>
      <c r="F3" s="754"/>
      <c r="G3" s="754"/>
      <c r="H3" s="754"/>
      <c r="I3" s="754"/>
      <c r="J3" s="754"/>
      <c r="K3" s="754"/>
      <c r="L3" s="754"/>
    </row>
    <row r="4" spans="3:12" ht="17.25" customHeight="1">
      <c r="C4" s="635" t="s">
        <v>622</v>
      </c>
      <c r="D4" s="415"/>
      <c r="E4" s="415"/>
      <c r="F4" s="415"/>
      <c r="G4" s="415"/>
      <c r="H4" s="415"/>
      <c r="I4" s="415"/>
      <c r="J4" s="415"/>
      <c r="K4" s="415"/>
      <c r="L4" s="416"/>
    </row>
    <row r="5" spans="3:12" ht="19.5" customHeight="1" thickBot="1">
      <c r="C5" s="624" t="s">
        <v>612</v>
      </c>
      <c r="D5" s="80"/>
      <c r="E5" s="80"/>
      <c r="F5" s="80"/>
      <c r="H5" s="417"/>
      <c r="I5" s="417"/>
      <c r="J5" s="417"/>
      <c r="K5" s="417"/>
      <c r="L5" s="418" t="s">
        <v>484</v>
      </c>
    </row>
    <row r="6" spans="1:12" ht="42" customHeight="1">
      <c r="A6" s="419" t="s">
        <v>485</v>
      </c>
      <c r="B6" s="420" t="s">
        <v>486</v>
      </c>
      <c r="C6" s="420" t="s">
        <v>487</v>
      </c>
      <c r="D6" s="420" t="s">
        <v>578</v>
      </c>
      <c r="E6" s="420" t="s">
        <v>591</v>
      </c>
      <c r="F6" s="420" t="s">
        <v>601</v>
      </c>
      <c r="G6" s="420" t="s">
        <v>607</v>
      </c>
      <c r="H6" s="421" t="s">
        <v>488</v>
      </c>
      <c r="I6" s="421" t="s">
        <v>578</v>
      </c>
      <c r="J6" s="420" t="s">
        <v>591</v>
      </c>
      <c r="K6" s="420" t="s">
        <v>601</v>
      </c>
      <c r="L6" s="420" t="s">
        <v>607</v>
      </c>
    </row>
    <row r="7" spans="1:12" s="425" customFormat="1" ht="10.5">
      <c r="A7" s="422">
        <v>1</v>
      </c>
      <c r="B7" s="423">
        <v>2</v>
      </c>
      <c r="C7" s="423" t="s">
        <v>100</v>
      </c>
      <c r="D7" s="423" t="s">
        <v>101</v>
      </c>
      <c r="E7" s="423" t="s">
        <v>102</v>
      </c>
      <c r="F7" s="423" t="s">
        <v>103</v>
      </c>
      <c r="G7" s="423" t="s">
        <v>104</v>
      </c>
      <c r="H7" s="424" t="s">
        <v>412</v>
      </c>
      <c r="I7" s="424" t="s">
        <v>429</v>
      </c>
      <c r="J7" s="424" t="s">
        <v>537</v>
      </c>
      <c r="K7" s="424" t="s">
        <v>592</v>
      </c>
      <c r="L7" s="423" t="s">
        <v>608</v>
      </c>
    </row>
    <row r="8" spans="1:12" ht="61.5" customHeight="1">
      <c r="A8" s="426" t="s">
        <v>489</v>
      </c>
      <c r="B8" s="427" t="s">
        <v>490</v>
      </c>
      <c r="C8" s="574" t="s">
        <v>523</v>
      </c>
      <c r="D8" s="575">
        <v>950000</v>
      </c>
      <c r="E8" s="429">
        <v>950000</v>
      </c>
      <c r="F8" s="607">
        <v>0</v>
      </c>
      <c r="G8" s="429">
        <v>950000</v>
      </c>
      <c r="H8" s="500" t="s">
        <v>613</v>
      </c>
      <c r="I8" s="500"/>
      <c r="J8" s="500"/>
      <c r="K8" s="630">
        <v>7941246</v>
      </c>
      <c r="L8" s="429">
        <v>7941246</v>
      </c>
    </row>
    <row r="9" spans="1:12" ht="25.5" customHeight="1">
      <c r="A9" s="426" t="s">
        <v>489</v>
      </c>
      <c r="B9" s="427" t="s">
        <v>490</v>
      </c>
      <c r="C9" s="468" t="s">
        <v>567</v>
      </c>
      <c r="D9" s="576">
        <v>550000</v>
      </c>
      <c r="E9" s="431">
        <v>550000</v>
      </c>
      <c r="F9" s="629">
        <v>0</v>
      </c>
      <c r="G9" s="431">
        <v>550000</v>
      </c>
      <c r="H9" s="500"/>
      <c r="I9" s="500"/>
      <c r="J9" s="500"/>
      <c r="K9" s="500"/>
      <c r="L9" s="432"/>
    </row>
    <row r="10" spans="1:12" ht="27" customHeight="1">
      <c r="A10" s="426" t="s">
        <v>491</v>
      </c>
      <c r="B10" s="427" t="s">
        <v>492</v>
      </c>
      <c r="C10" s="499" t="s">
        <v>568</v>
      </c>
      <c r="D10" s="577">
        <v>1200000</v>
      </c>
      <c r="E10" s="597">
        <v>1200000</v>
      </c>
      <c r="F10" s="577">
        <v>0</v>
      </c>
      <c r="G10" s="597">
        <v>1200000</v>
      </c>
      <c r="H10" s="430"/>
      <c r="I10" s="430"/>
      <c r="J10" s="430"/>
      <c r="K10" s="430"/>
      <c r="L10" s="432"/>
    </row>
    <row r="11" spans="1:12" ht="24.75" customHeight="1">
      <c r="A11" s="426" t="s">
        <v>493</v>
      </c>
      <c r="B11" s="427" t="s">
        <v>494</v>
      </c>
      <c r="C11" s="428" t="s">
        <v>596</v>
      </c>
      <c r="D11" s="578">
        <v>0</v>
      </c>
      <c r="E11" s="597">
        <v>152798</v>
      </c>
      <c r="F11" s="581"/>
      <c r="G11" s="597">
        <v>152798</v>
      </c>
      <c r="H11" s="430"/>
      <c r="I11" s="430"/>
      <c r="J11" s="430"/>
      <c r="K11" s="430"/>
      <c r="L11" s="432"/>
    </row>
    <row r="12" spans="1:12" ht="38.25" customHeight="1">
      <c r="A12" s="426" t="s">
        <v>489</v>
      </c>
      <c r="B12" s="427" t="s">
        <v>495</v>
      </c>
      <c r="C12" s="428" t="s">
        <v>614</v>
      </c>
      <c r="D12" s="578"/>
      <c r="E12" s="432"/>
      <c r="F12" s="578">
        <v>7760144</v>
      </c>
      <c r="G12" s="432">
        <v>7760144</v>
      </c>
      <c r="H12" s="430"/>
      <c r="I12" s="430"/>
      <c r="J12" s="430"/>
      <c r="K12" s="430"/>
      <c r="L12" s="432"/>
    </row>
    <row r="13" spans="1:12" ht="25.5">
      <c r="A13" s="426" t="s">
        <v>493</v>
      </c>
      <c r="B13" s="427" t="s">
        <v>494</v>
      </c>
      <c r="C13" s="499" t="s">
        <v>615</v>
      </c>
      <c r="D13" s="579"/>
      <c r="E13" s="429"/>
      <c r="F13" s="633">
        <v>181102</v>
      </c>
      <c r="G13" s="634">
        <v>181102</v>
      </c>
      <c r="H13" s="430"/>
      <c r="I13" s="430"/>
      <c r="J13" s="430"/>
      <c r="K13" s="430"/>
      <c r="L13" s="432"/>
    </row>
    <row r="14" spans="1:12" ht="16.5" customHeight="1">
      <c r="A14" s="434">
        <v>999000</v>
      </c>
      <c r="B14" s="427" t="s">
        <v>495</v>
      </c>
      <c r="C14" s="433"/>
      <c r="D14" s="579"/>
      <c r="E14" s="429"/>
      <c r="F14" s="433"/>
      <c r="G14" s="429"/>
      <c r="H14" s="435"/>
      <c r="I14" s="435"/>
      <c r="J14" s="435"/>
      <c r="K14" s="435"/>
      <c r="L14" s="432"/>
    </row>
    <row r="15" spans="1:12" ht="12.75">
      <c r="A15" s="426" t="s">
        <v>496</v>
      </c>
      <c r="B15" s="427" t="s">
        <v>497</v>
      </c>
      <c r="C15" s="433"/>
      <c r="D15" s="579"/>
      <c r="E15" s="429"/>
      <c r="F15" s="433"/>
      <c r="G15" s="429"/>
      <c r="H15" s="430"/>
      <c r="I15" s="430"/>
      <c r="J15" s="430"/>
      <c r="K15" s="430"/>
      <c r="L15" s="429"/>
    </row>
    <row r="16" spans="1:12" ht="12.75">
      <c r="A16" s="426" t="s">
        <v>498</v>
      </c>
      <c r="B16" s="427" t="s">
        <v>499</v>
      </c>
      <c r="C16" s="433"/>
      <c r="D16" s="579"/>
      <c r="E16" s="429"/>
      <c r="F16" s="433"/>
      <c r="G16" s="429"/>
      <c r="H16" s="430"/>
      <c r="I16" s="430"/>
      <c r="J16" s="430"/>
      <c r="K16" s="430"/>
      <c r="L16" s="429"/>
    </row>
    <row r="17" spans="1:12" ht="15" customHeight="1">
      <c r="A17" s="426" t="s">
        <v>489</v>
      </c>
      <c r="B17" s="427" t="s">
        <v>500</v>
      </c>
      <c r="C17" s="428"/>
      <c r="D17" s="578"/>
      <c r="E17" s="432"/>
      <c r="F17" s="428"/>
      <c r="G17" s="432"/>
      <c r="H17" s="436"/>
      <c r="I17" s="436"/>
      <c r="J17" s="436"/>
      <c r="K17" s="436"/>
      <c r="L17" s="429"/>
    </row>
    <row r="18" spans="1:12" ht="15" customHeight="1">
      <c r="A18" s="437"/>
      <c r="B18" s="438"/>
      <c r="C18" s="439"/>
      <c r="D18" s="580"/>
      <c r="E18" s="440"/>
      <c r="F18" s="439"/>
      <c r="G18" s="440"/>
      <c r="H18" s="436"/>
      <c r="I18" s="436"/>
      <c r="J18" s="436"/>
      <c r="K18" s="436"/>
      <c r="L18" s="431"/>
    </row>
    <row r="19" spans="1:12" ht="13.5" thickBot="1">
      <c r="A19" s="441"/>
      <c r="B19" s="442"/>
      <c r="C19" s="443"/>
      <c r="D19" s="598">
        <v>2700000</v>
      </c>
      <c r="E19" s="444">
        <f>SUM(E8:E17)</f>
        <v>2852798</v>
      </c>
      <c r="F19" s="598">
        <v>7941246</v>
      </c>
      <c r="G19" s="444">
        <f>SUM(G8:G17)</f>
        <v>10794044</v>
      </c>
      <c r="H19" s="445"/>
      <c r="I19" s="445"/>
      <c r="J19" s="445"/>
      <c r="K19" s="632">
        <v>7941246</v>
      </c>
      <c r="L19" s="444">
        <f>SUM(L8:L17)</f>
        <v>7941246</v>
      </c>
    </row>
    <row r="20" spans="1:11" ht="12.75">
      <c r="A20" s="441"/>
      <c r="B20" s="442"/>
      <c r="K20" s="631"/>
    </row>
    <row r="21" spans="1:2" ht="12.75">
      <c r="A21" s="441"/>
      <c r="B21" s="442"/>
    </row>
    <row r="22" spans="1:2" ht="13.5" thickBot="1">
      <c r="A22" s="446" t="s">
        <v>501</v>
      </c>
      <c r="B22" s="443"/>
    </row>
  </sheetData>
  <sheetProtection/>
  <mergeCells count="3">
    <mergeCell ref="C1:L1"/>
    <mergeCell ref="C2:L2"/>
    <mergeCell ref="C3:L3"/>
  </mergeCells>
  <printOptions horizontalCentered="1"/>
  <pageMargins left="0.3937007874015748" right="0.3937007874015748" top="0.5905511811023623" bottom="0.5905511811023623" header="0" footer="0"/>
  <pageSetup fitToHeight="0" fitToWidth="1" horizontalDpi="600" verticalDpi="600" orientation="landscape" paperSize="9" scale="64" r:id="rId1"/>
  <headerFooter alignWithMargins="0">
    <oddHeader>&amp;C&amp;"Times New Roman CE,Félkövér"&amp;12
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E14"/>
  <sheetViews>
    <sheetView zoomScaleSheetLayoutView="80" zoomScalePageLayoutView="0" workbookViewId="0" topLeftCell="A1">
      <selection activeCell="D23" sqref="D22:D23"/>
    </sheetView>
  </sheetViews>
  <sheetFormatPr defaultColWidth="9.140625" defaultRowHeight="12.75"/>
  <cols>
    <col min="1" max="1" width="8.421875" style="448" customWidth="1"/>
    <col min="2" max="2" width="44.421875" style="448" customWidth="1"/>
    <col min="3" max="3" width="5.57421875" style="448" hidden="1" customWidth="1"/>
    <col min="4" max="4" width="14.7109375" style="448" customWidth="1"/>
    <col min="5" max="5" width="21.140625" style="448" customWidth="1"/>
    <col min="6" max="16384" width="9.140625" style="448" customWidth="1"/>
  </cols>
  <sheetData>
    <row r="1" spans="1:5" ht="15.75">
      <c r="A1" s="755" t="s">
        <v>564</v>
      </c>
      <c r="B1" s="755"/>
      <c r="C1" s="755"/>
      <c r="D1" s="755"/>
      <c r="E1" s="755"/>
    </row>
    <row r="2" spans="1:5" ht="15.75">
      <c r="A2" s="447"/>
      <c r="B2" s="447"/>
      <c r="C2" s="447"/>
      <c r="D2" s="447"/>
      <c r="E2" s="447"/>
    </row>
    <row r="3" spans="1:5" ht="15.75">
      <c r="A3" s="447"/>
      <c r="B3" s="447"/>
      <c r="C3" s="447"/>
      <c r="D3" s="447"/>
      <c r="E3" s="447"/>
    </row>
    <row r="4" spans="1:5" ht="12.75" customHeight="1">
      <c r="A4" s="449"/>
      <c r="B4" s="449"/>
      <c r="C4" s="449"/>
      <c r="D4" s="449"/>
      <c r="E4" s="450"/>
    </row>
    <row r="5" spans="1:5" ht="15">
      <c r="A5" s="451"/>
      <c r="B5" s="451"/>
      <c r="C5" s="451"/>
      <c r="D5" s="451"/>
      <c r="E5" s="452" t="s">
        <v>463</v>
      </c>
    </row>
    <row r="6" spans="1:5" ht="15.75" thickBot="1">
      <c r="A6" s="80" t="s">
        <v>566</v>
      </c>
      <c r="B6" s="451"/>
      <c r="C6" s="451"/>
      <c r="D6" s="451"/>
      <c r="E6" s="451"/>
    </row>
    <row r="7" spans="1:5" ht="15.75" customHeight="1" thickBot="1">
      <c r="A7" s="756" t="s">
        <v>502</v>
      </c>
      <c r="B7" s="757" t="s">
        <v>503</v>
      </c>
      <c r="C7" s="757"/>
      <c r="D7" s="758" t="s">
        <v>565</v>
      </c>
      <c r="E7" s="757" t="s">
        <v>504</v>
      </c>
    </row>
    <row r="8" spans="1:5" ht="15.75" customHeight="1" thickBot="1">
      <c r="A8" s="756"/>
      <c r="B8" s="757"/>
      <c r="C8" s="757"/>
      <c r="D8" s="759"/>
      <c r="E8" s="757"/>
    </row>
    <row r="9" spans="1:5" ht="15.75" customHeight="1" thickBot="1">
      <c r="A9" s="756"/>
      <c r="B9" s="757"/>
      <c r="C9" s="757"/>
      <c r="D9" s="759"/>
      <c r="E9" s="757"/>
    </row>
    <row r="10" spans="1:5" ht="15.75" customHeight="1" thickBot="1">
      <c r="A10" s="756"/>
      <c r="B10" s="757"/>
      <c r="C10" s="757"/>
      <c r="D10" s="760"/>
      <c r="E10" s="757"/>
    </row>
    <row r="11" spans="1:5" s="458" customFormat="1" ht="27.75" customHeight="1">
      <c r="A11" s="453" t="s">
        <v>505</v>
      </c>
      <c r="B11" s="454" t="s">
        <v>506</v>
      </c>
      <c r="C11" s="455"/>
      <c r="D11" s="456">
        <v>0</v>
      </c>
      <c r="E11" s="457"/>
    </row>
    <row r="12" spans="1:5" s="458" customFormat="1" ht="27.75" customHeight="1">
      <c r="A12" s="453" t="s">
        <v>507</v>
      </c>
      <c r="B12" s="459" t="s">
        <v>508</v>
      </c>
      <c r="C12" s="460"/>
      <c r="D12" s="456">
        <v>0</v>
      </c>
      <c r="E12" s="457"/>
    </row>
    <row r="13" spans="1:5" ht="27.75" customHeight="1" thickBot="1">
      <c r="A13" s="461"/>
      <c r="B13" s="462" t="s">
        <v>509</v>
      </c>
      <c r="C13" s="463"/>
      <c r="D13" s="464">
        <f>D11+D12</f>
        <v>0</v>
      </c>
      <c r="E13" s="465"/>
    </row>
    <row r="14" spans="1:5" ht="16.5" customHeight="1">
      <c r="A14" s="466"/>
      <c r="B14" s="466"/>
      <c r="C14" s="466"/>
      <c r="D14" s="466"/>
      <c r="E14" s="466"/>
    </row>
  </sheetData>
  <sheetProtection/>
  <mergeCells count="6">
    <mergeCell ref="A1:E1"/>
    <mergeCell ref="A7:A10"/>
    <mergeCell ref="B7:B10"/>
    <mergeCell ref="C7:C10"/>
    <mergeCell ref="D7:D10"/>
    <mergeCell ref="E7:E10"/>
  </mergeCells>
  <printOptions horizontalCentered="1"/>
  <pageMargins left="0.2362204724409449" right="0.2362204724409449" top="1.51" bottom="0.1968503937007874" header="0.94" footer="0.1968503937007874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1"/>
  <sheetViews>
    <sheetView view="pageBreakPreview" zoomScaleSheetLayoutView="100" zoomScalePageLayoutView="0" workbookViewId="0" topLeftCell="A4">
      <selection activeCell="A5" sqref="A5:B5"/>
    </sheetView>
  </sheetViews>
  <sheetFormatPr defaultColWidth="9.140625" defaultRowHeight="12.75"/>
  <cols>
    <col min="1" max="1" width="6.7109375" style="0" customWidth="1"/>
    <col min="2" max="2" width="47.57421875" style="0" customWidth="1"/>
    <col min="3" max="3" width="15.00390625" style="0" customWidth="1"/>
    <col min="4" max="4" width="14.00390625" style="0" customWidth="1"/>
    <col min="5" max="5" width="16.57421875" style="0" customWidth="1"/>
    <col min="6" max="6" width="12.28125" style="513" customWidth="1"/>
    <col min="7" max="7" width="11.8515625" style="513" customWidth="1"/>
    <col min="8" max="8" width="10.8515625" style="513" customWidth="1"/>
  </cols>
  <sheetData>
    <row r="1" spans="1:8" ht="38.25" customHeight="1">
      <c r="A1" s="662" t="s">
        <v>474</v>
      </c>
      <c r="B1" s="662"/>
      <c r="C1" s="662"/>
      <c r="D1" s="662"/>
      <c r="E1" s="662"/>
      <c r="F1" s="663"/>
      <c r="G1" s="663"/>
      <c r="H1" s="663"/>
    </row>
    <row r="2" spans="1:8" ht="18" customHeight="1">
      <c r="A2" s="664" t="s">
        <v>482</v>
      </c>
      <c r="B2" s="664"/>
      <c r="C2" s="664"/>
      <c r="D2" s="664"/>
      <c r="E2" s="664"/>
      <c r="F2" s="663"/>
      <c r="G2" s="663"/>
      <c r="H2" s="663"/>
    </row>
    <row r="3" spans="1:8" ht="18" customHeight="1">
      <c r="A3" s="502"/>
      <c r="B3" s="502"/>
      <c r="C3" s="502"/>
      <c r="D3" s="502"/>
      <c r="E3" s="502"/>
      <c r="F3"/>
      <c r="G3"/>
      <c r="H3"/>
    </row>
    <row r="4" spans="1:8" ht="18" customHeight="1">
      <c r="A4" s="761" t="s">
        <v>531</v>
      </c>
      <c r="B4" s="761"/>
      <c r="C4" s="502"/>
      <c r="D4" s="502"/>
      <c r="E4" s="502"/>
      <c r="F4" s="503"/>
      <c r="G4" s="503"/>
      <c r="H4" s="503"/>
    </row>
    <row r="5" spans="1:8" ht="18" customHeight="1" thickBot="1">
      <c r="A5" s="639" t="s">
        <v>532</v>
      </c>
      <c r="B5" s="639"/>
      <c r="C5" s="357"/>
      <c r="D5" s="666"/>
      <c r="E5" s="666"/>
      <c r="F5" s="504"/>
      <c r="G5" s="667" t="s">
        <v>463</v>
      </c>
      <c r="H5" s="667"/>
    </row>
    <row r="6" spans="1:8" ht="14.25" thickBot="1" thickTop="1">
      <c r="A6" s="668" t="s">
        <v>0</v>
      </c>
      <c r="B6" s="670" t="s">
        <v>1</v>
      </c>
      <c r="C6" s="671" t="s">
        <v>520</v>
      </c>
      <c r="D6" s="671" t="s">
        <v>524</v>
      </c>
      <c r="E6" s="671" t="s">
        <v>526</v>
      </c>
      <c r="F6" s="672" t="s">
        <v>533</v>
      </c>
      <c r="G6" s="672"/>
      <c r="H6" s="673"/>
    </row>
    <row r="7" spans="1:8" ht="44.25" customHeight="1" thickBot="1" thickTop="1">
      <c r="A7" s="669"/>
      <c r="B7" s="669"/>
      <c r="C7" s="669"/>
      <c r="D7" s="669"/>
      <c r="E7" s="669"/>
      <c r="F7" s="505" t="s">
        <v>534</v>
      </c>
      <c r="G7" s="506" t="s">
        <v>535</v>
      </c>
      <c r="H7" s="507" t="s">
        <v>536</v>
      </c>
    </row>
    <row r="8" spans="1:8" ht="12.75" customHeight="1" thickTop="1">
      <c r="A8" s="508" t="s">
        <v>100</v>
      </c>
      <c r="B8" s="509" t="s">
        <v>101</v>
      </c>
      <c r="C8" s="508" t="s">
        <v>102</v>
      </c>
      <c r="D8" s="510" t="s">
        <v>103</v>
      </c>
      <c r="E8" s="511" t="s">
        <v>104</v>
      </c>
      <c r="F8" s="512" t="s">
        <v>412</v>
      </c>
      <c r="G8" s="512" t="s">
        <v>429</v>
      </c>
      <c r="H8" s="512" t="s">
        <v>537</v>
      </c>
    </row>
    <row r="9" spans="1:8" ht="21.75" customHeight="1">
      <c r="A9" s="18" t="s">
        <v>2</v>
      </c>
      <c r="B9" s="472" t="s">
        <v>3</v>
      </c>
      <c r="C9" s="363">
        <f>C10+C17</f>
        <v>10241877</v>
      </c>
      <c r="D9" s="11">
        <f>SUM(D10:D17)</f>
        <v>11417677</v>
      </c>
      <c r="E9" s="363">
        <f>E10+E17</f>
        <v>9572598</v>
      </c>
      <c r="F9" s="363">
        <f>F10+F17</f>
        <v>9572598</v>
      </c>
      <c r="G9" s="363">
        <f>G10+G17</f>
        <v>0</v>
      </c>
      <c r="H9" s="363">
        <f>H10+H17</f>
        <v>0</v>
      </c>
    </row>
    <row r="10" spans="1:8" s="21" customFormat="1" ht="21.75" customHeight="1">
      <c r="A10" s="16" t="s">
        <v>4</v>
      </c>
      <c r="B10" s="473" t="s">
        <v>5</v>
      </c>
      <c r="C10" s="360">
        <v>10241877</v>
      </c>
      <c r="D10" s="12">
        <v>11417677</v>
      </c>
      <c r="E10" s="360">
        <v>9572598</v>
      </c>
      <c r="F10" s="360">
        <v>9572598</v>
      </c>
      <c r="G10" s="360">
        <v>0</v>
      </c>
      <c r="H10" s="360">
        <v>0</v>
      </c>
    </row>
    <row r="11" spans="1:8" s="21" customFormat="1" ht="21.75" customHeight="1" hidden="1">
      <c r="A11" s="16" t="s">
        <v>125</v>
      </c>
      <c r="B11" s="473" t="s">
        <v>6</v>
      </c>
      <c r="C11" s="360"/>
      <c r="D11" s="12"/>
      <c r="E11" s="360"/>
      <c r="F11" s="360"/>
      <c r="G11" s="360"/>
      <c r="H11" s="360"/>
    </row>
    <row r="12" spans="1:8" s="21" customFormat="1" ht="21.75" customHeight="1" hidden="1">
      <c r="A12" s="16" t="s">
        <v>126</v>
      </c>
      <c r="B12" s="473" t="s">
        <v>7</v>
      </c>
      <c r="C12" s="360"/>
      <c r="D12" s="12"/>
      <c r="E12" s="360"/>
      <c r="F12" s="360"/>
      <c r="G12" s="360"/>
      <c r="H12" s="360"/>
    </row>
    <row r="13" spans="1:8" s="21" customFormat="1" ht="21.75" customHeight="1" hidden="1">
      <c r="A13" s="16" t="s">
        <v>127</v>
      </c>
      <c r="B13" s="473" t="s">
        <v>8</v>
      </c>
      <c r="C13" s="360"/>
      <c r="D13" s="12"/>
      <c r="E13" s="360"/>
      <c r="F13" s="360"/>
      <c r="G13" s="360"/>
      <c r="H13" s="360"/>
    </row>
    <row r="14" spans="1:8" s="21" customFormat="1" ht="21.75" customHeight="1" hidden="1">
      <c r="A14" s="16" t="s">
        <v>128</v>
      </c>
      <c r="B14" s="473" t="s">
        <v>9</v>
      </c>
      <c r="C14" s="360"/>
      <c r="D14" s="12"/>
      <c r="E14" s="360"/>
      <c r="F14" s="360"/>
      <c r="G14" s="360"/>
      <c r="H14" s="360"/>
    </row>
    <row r="15" spans="1:8" s="21" customFormat="1" ht="21.75" customHeight="1" hidden="1">
      <c r="A15" s="16" t="s">
        <v>129</v>
      </c>
      <c r="B15" s="474" t="s">
        <v>10</v>
      </c>
      <c r="C15" s="361"/>
      <c r="D15" s="12"/>
      <c r="E15" s="361"/>
      <c r="F15" s="361"/>
      <c r="G15" s="361"/>
      <c r="H15" s="361"/>
    </row>
    <row r="16" spans="1:8" s="21" customFormat="1" ht="21.75" customHeight="1" hidden="1">
      <c r="A16" s="16" t="s">
        <v>130</v>
      </c>
      <c r="B16" s="474" t="s">
        <v>11</v>
      </c>
      <c r="C16" s="362"/>
      <c r="D16" s="12"/>
      <c r="E16" s="362"/>
      <c r="F16" s="362"/>
      <c r="G16" s="362"/>
      <c r="H16" s="362"/>
    </row>
    <row r="17" spans="1:8" s="21" customFormat="1" ht="21.75" customHeight="1">
      <c r="A17" s="16" t="s">
        <v>12</v>
      </c>
      <c r="B17" s="473" t="s">
        <v>13</v>
      </c>
      <c r="C17" s="360">
        <v>0</v>
      </c>
      <c r="D17" s="12">
        <v>0</v>
      </c>
      <c r="E17" s="360">
        <v>0</v>
      </c>
      <c r="F17" s="360">
        <v>0</v>
      </c>
      <c r="G17" s="360">
        <v>0</v>
      </c>
      <c r="H17" s="360">
        <v>0</v>
      </c>
    </row>
    <row r="18" spans="1:8" ht="21.75" customHeight="1">
      <c r="A18" s="15" t="s">
        <v>14</v>
      </c>
      <c r="B18" s="475" t="s">
        <v>15</v>
      </c>
      <c r="C18" s="363">
        <v>0</v>
      </c>
      <c r="D18" s="11">
        <v>8000000</v>
      </c>
      <c r="E18" s="363">
        <v>0</v>
      </c>
      <c r="F18" s="363">
        <v>0</v>
      </c>
      <c r="G18" s="363">
        <v>0</v>
      </c>
      <c r="H18" s="363">
        <v>0</v>
      </c>
    </row>
    <row r="19" spans="1:8" ht="21.75" customHeight="1" hidden="1">
      <c r="A19" s="16" t="s">
        <v>159</v>
      </c>
      <c r="B19" s="474" t="s">
        <v>295</v>
      </c>
      <c r="C19" s="361"/>
      <c r="D19" s="12"/>
      <c r="E19" s="361"/>
      <c r="F19" s="361"/>
      <c r="G19" s="361"/>
      <c r="H19" s="361"/>
    </row>
    <row r="20" spans="1:8" ht="21.75" customHeight="1" hidden="1">
      <c r="A20" s="16" t="s">
        <v>160</v>
      </c>
      <c r="B20" s="473" t="s">
        <v>188</v>
      </c>
      <c r="C20" s="360"/>
      <c r="D20" s="12"/>
      <c r="E20" s="360"/>
      <c r="F20" s="360"/>
      <c r="G20" s="360"/>
      <c r="H20" s="360"/>
    </row>
    <row r="21" spans="1:8" ht="21.75" customHeight="1">
      <c r="A21" s="15" t="s">
        <v>16</v>
      </c>
      <c r="B21" s="475" t="s">
        <v>17</v>
      </c>
      <c r="C21" s="363">
        <f aca="true" t="shared" si="0" ref="C21:H21">C23+C28+C22</f>
        <v>324000</v>
      </c>
      <c r="D21" s="11">
        <f t="shared" si="0"/>
        <v>430219</v>
      </c>
      <c r="E21" s="363">
        <f t="shared" si="0"/>
        <v>430000</v>
      </c>
      <c r="F21" s="363">
        <f t="shared" si="0"/>
        <v>430000</v>
      </c>
      <c r="G21" s="363">
        <f t="shared" si="0"/>
        <v>0</v>
      </c>
      <c r="H21" s="363">
        <f t="shared" si="0"/>
        <v>0</v>
      </c>
    </row>
    <row r="22" spans="1:8" ht="21.75" customHeight="1">
      <c r="A22" s="16" t="s">
        <v>465</v>
      </c>
      <c r="B22" s="473" t="s">
        <v>464</v>
      </c>
      <c r="C22" s="360">
        <v>253000</v>
      </c>
      <c r="D22" s="12">
        <v>286000</v>
      </c>
      <c r="E22" s="360">
        <v>286000</v>
      </c>
      <c r="F22" s="360">
        <v>286000</v>
      </c>
      <c r="G22" s="360">
        <v>0</v>
      </c>
      <c r="H22" s="360">
        <v>0</v>
      </c>
    </row>
    <row r="23" spans="1:8" s="21" customFormat="1" ht="23.25" customHeight="1">
      <c r="A23" s="16" t="s">
        <v>18</v>
      </c>
      <c r="B23" s="473" t="s">
        <v>19</v>
      </c>
      <c r="C23" s="360">
        <v>70000</v>
      </c>
      <c r="D23" s="12">
        <v>140734</v>
      </c>
      <c r="E23" s="360">
        <v>140000</v>
      </c>
      <c r="F23" s="360">
        <v>140000</v>
      </c>
      <c r="G23" s="360">
        <v>0</v>
      </c>
      <c r="H23" s="360">
        <v>0</v>
      </c>
    </row>
    <row r="24" spans="1:8" s="21" customFormat="1" ht="21.75" customHeight="1" hidden="1">
      <c r="A24" s="16" t="s">
        <v>20</v>
      </c>
      <c r="B24" s="473" t="s">
        <v>21</v>
      </c>
      <c r="C24" s="360"/>
      <c r="D24" s="12"/>
      <c r="E24" s="360"/>
      <c r="F24" s="360"/>
      <c r="G24" s="360"/>
      <c r="H24" s="360"/>
    </row>
    <row r="25" spans="1:8" s="21" customFormat="1" ht="21.75" customHeight="1" hidden="1">
      <c r="A25" s="16"/>
      <c r="B25" s="473" t="s">
        <v>22</v>
      </c>
      <c r="C25" s="360"/>
      <c r="D25" s="12"/>
      <c r="E25" s="360"/>
      <c r="F25" s="360"/>
      <c r="G25" s="360"/>
      <c r="H25" s="360"/>
    </row>
    <row r="26" spans="1:8" s="21" customFormat="1" ht="21.75" customHeight="1" hidden="1">
      <c r="A26" s="16" t="s">
        <v>23</v>
      </c>
      <c r="B26" s="473" t="s">
        <v>24</v>
      </c>
      <c r="C26" s="360"/>
      <c r="D26" s="12"/>
      <c r="E26" s="360"/>
      <c r="F26" s="360"/>
      <c r="G26" s="360"/>
      <c r="H26" s="360"/>
    </row>
    <row r="27" spans="1:8" s="21" customFormat="1" ht="21.75" customHeight="1" hidden="1">
      <c r="A27" s="16" t="s">
        <v>25</v>
      </c>
      <c r="B27" s="473" t="s">
        <v>26</v>
      </c>
      <c r="C27" s="360"/>
      <c r="D27" s="12"/>
      <c r="E27" s="360"/>
      <c r="F27" s="360"/>
      <c r="G27" s="360"/>
      <c r="H27" s="360"/>
    </row>
    <row r="28" spans="1:8" s="21" customFormat="1" ht="21.75" customHeight="1">
      <c r="A28" s="16" t="s">
        <v>27</v>
      </c>
      <c r="B28" s="473" t="s">
        <v>28</v>
      </c>
      <c r="C28" s="360">
        <v>1000</v>
      </c>
      <c r="D28" s="12">
        <v>3485</v>
      </c>
      <c r="E28" s="360">
        <v>4000</v>
      </c>
      <c r="F28" s="360">
        <v>4000</v>
      </c>
      <c r="G28" s="360">
        <v>0</v>
      </c>
      <c r="H28" s="360">
        <v>0</v>
      </c>
    </row>
    <row r="29" spans="1:8" ht="21.75" customHeight="1">
      <c r="A29" s="15" t="s">
        <v>29</v>
      </c>
      <c r="B29" s="475" t="s">
        <v>30</v>
      </c>
      <c r="C29" s="363">
        <f aca="true" t="shared" si="1" ref="C29:H29">SUM(C30:C37)</f>
        <v>5000</v>
      </c>
      <c r="D29" s="11">
        <f t="shared" si="1"/>
        <v>2980</v>
      </c>
      <c r="E29" s="363">
        <f t="shared" si="1"/>
        <v>4000</v>
      </c>
      <c r="F29" s="363">
        <f t="shared" si="1"/>
        <v>4000</v>
      </c>
      <c r="G29" s="363">
        <f t="shared" si="1"/>
        <v>0</v>
      </c>
      <c r="H29" s="363">
        <f t="shared" si="1"/>
        <v>0</v>
      </c>
    </row>
    <row r="30" spans="1:8" ht="21.75" customHeight="1">
      <c r="A30" s="16" t="s">
        <v>31</v>
      </c>
      <c r="B30" s="473" t="s">
        <v>120</v>
      </c>
      <c r="C30" s="360">
        <v>0</v>
      </c>
      <c r="D30" s="12">
        <v>0</v>
      </c>
      <c r="E30" s="360">
        <v>0</v>
      </c>
      <c r="F30" s="360">
        <v>0</v>
      </c>
      <c r="G30" s="360">
        <v>0</v>
      </c>
      <c r="H30" s="360">
        <v>0</v>
      </c>
    </row>
    <row r="31" spans="1:8" ht="21.75" customHeight="1">
      <c r="A31" s="16" t="s">
        <v>296</v>
      </c>
      <c r="B31" s="473" t="s">
        <v>297</v>
      </c>
      <c r="C31" s="360">
        <v>0</v>
      </c>
      <c r="D31" s="12">
        <v>0</v>
      </c>
      <c r="E31" s="360">
        <v>0</v>
      </c>
      <c r="F31" s="360">
        <v>0</v>
      </c>
      <c r="G31" s="360">
        <v>0</v>
      </c>
      <c r="H31" s="360">
        <v>0</v>
      </c>
    </row>
    <row r="32" spans="1:8" ht="21.75" customHeight="1">
      <c r="A32" s="16" t="s">
        <v>32</v>
      </c>
      <c r="B32" s="473" t="s">
        <v>33</v>
      </c>
      <c r="C32" s="360">
        <v>0</v>
      </c>
      <c r="D32" s="12">
        <v>0</v>
      </c>
      <c r="E32" s="360">
        <v>0</v>
      </c>
      <c r="F32" s="360">
        <v>0</v>
      </c>
      <c r="G32" s="360">
        <v>0</v>
      </c>
      <c r="H32" s="360">
        <v>0</v>
      </c>
    </row>
    <row r="33" spans="1:8" ht="18.75" customHeight="1">
      <c r="A33" s="16" t="s">
        <v>34</v>
      </c>
      <c r="B33" s="473" t="s">
        <v>35</v>
      </c>
      <c r="C33" s="360">
        <v>0</v>
      </c>
      <c r="D33" s="12">
        <v>0</v>
      </c>
      <c r="E33" s="360">
        <v>0</v>
      </c>
      <c r="F33" s="360">
        <v>0</v>
      </c>
      <c r="G33" s="360">
        <v>0</v>
      </c>
      <c r="H33" s="360">
        <v>0</v>
      </c>
    </row>
    <row r="34" spans="1:8" ht="24.75" customHeight="1">
      <c r="A34" s="16" t="s">
        <v>36</v>
      </c>
      <c r="B34" s="473" t="s">
        <v>37</v>
      </c>
      <c r="C34" s="360">
        <v>0</v>
      </c>
      <c r="D34" s="12">
        <v>0</v>
      </c>
      <c r="E34" s="360">
        <v>0</v>
      </c>
      <c r="F34" s="360">
        <v>0</v>
      </c>
      <c r="G34" s="360">
        <v>0</v>
      </c>
      <c r="H34" s="360">
        <v>0</v>
      </c>
    </row>
    <row r="35" spans="1:8" ht="21.75" customHeight="1">
      <c r="A35" s="332" t="s">
        <v>38</v>
      </c>
      <c r="B35" s="476" t="s">
        <v>39</v>
      </c>
      <c r="C35" s="360">
        <v>0</v>
      </c>
      <c r="D35" s="12">
        <v>0</v>
      </c>
      <c r="E35" s="360">
        <v>0</v>
      </c>
      <c r="F35" s="360">
        <v>0</v>
      </c>
      <c r="G35" s="360">
        <v>0</v>
      </c>
      <c r="H35" s="360">
        <v>0</v>
      </c>
    </row>
    <row r="36" spans="1:8" ht="21.75" customHeight="1">
      <c r="A36" s="16" t="s">
        <v>40</v>
      </c>
      <c r="B36" s="473" t="s">
        <v>41</v>
      </c>
      <c r="C36" s="371">
        <v>5000</v>
      </c>
      <c r="D36" s="12">
        <v>943</v>
      </c>
      <c r="E36" s="371">
        <v>2000</v>
      </c>
      <c r="F36" s="371">
        <v>2000</v>
      </c>
      <c r="G36" s="371">
        <v>0</v>
      </c>
      <c r="H36" s="371">
        <v>0</v>
      </c>
    </row>
    <row r="37" spans="1:8" ht="21.75" customHeight="1">
      <c r="A37" s="16" t="s">
        <v>42</v>
      </c>
      <c r="B37" s="473" t="s">
        <v>43</v>
      </c>
      <c r="C37" s="364">
        <v>0</v>
      </c>
      <c r="D37" s="9">
        <v>2037</v>
      </c>
      <c r="E37" s="364">
        <v>2000</v>
      </c>
      <c r="F37" s="364">
        <v>2000</v>
      </c>
      <c r="G37" s="364">
        <v>0</v>
      </c>
      <c r="H37" s="364">
        <v>0</v>
      </c>
    </row>
    <row r="38" spans="1:8" ht="21.75" customHeight="1">
      <c r="A38" s="15" t="s">
        <v>44</v>
      </c>
      <c r="B38" s="475" t="s">
        <v>45</v>
      </c>
      <c r="C38" s="485">
        <v>0</v>
      </c>
      <c r="D38" s="501">
        <v>196000</v>
      </c>
      <c r="E38" s="485">
        <v>0</v>
      </c>
      <c r="F38" s="485">
        <v>0</v>
      </c>
      <c r="G38" s="485">
        <v>0</v>
      </c>
      <c r="H38" s="485">
        <v>0</v>
      </c>
    </row>
    <row r="39" spans="1:8" ht="21.75" customHeight="1" hidden="1">
      <c r="A39" s="16" t="s">
        <v>298</v>
      </c>
      <c r="B39" s="473" t="s">
        <v>299</v>
      </c>
      <c r="C39" s="364"/>
      <c r="D39" s="9"/>
      <c r="E39" s="364"/>
      <c r="F39" s="364"/>
      <c r="G39" s="364"/>
      <c r="H39" s="364"/>
    </row>
    <row r="40" spans="1:8" ht="21.75" customHeight="1">
      <c r="A40" s="15" t="s">
        <v>46</v>
      </c>
      <c r="B40" s="475" t="s">
        <v>47</v>
      </c>
      <c r="C40" s="363">
        <v>0</v>
      </c>
      <c r="D40" s="11">
        <v>62700</v>
      </c>
      <c r="E40" s="363">
        <v>0</v>
      </c>
      <c r="F40" s="363">
        <v>0</v>
      </c>
      <c r="G40" s="363">
        <v>0</v>
      </c>
      <c r="H40" s="363">
        <v>0</v>
      </c>
    </row>
    <row r="41" spans="1:8" ht="21.75" customHeight="1" hidden="1">
      <c r="A41" s="16" t="s">
        <v>121</v>
      </c>
      <c r="B41" s="473" t="s">
        <v>48</v>
      </c>
      <c r="C41" s="360"/>
      <c r="D41" s="12"/>
      <c r="E41" s="360"/>
      <c r="F41" s="360"/>
      <c r="G41" s="360"/>
      <c r="H41" s="360"/>
    </row>
    <row r="42" spans="1:8" ht="21.75" customHeight="1" hidden="1">
      <c r="A42" s="16" t="s">
        <v>302</v>
      </c>
      <c r="B42" s="473" t="s">
        <v>303</v>
      </c>
      <c r="C42" s="360"/>
      <c r="D42" s="12"/>
      <c r="E42" s="360"/>
      <c r="F42" s="360"/>
      <c r="G42" s="360"/>
      <c r="H42" s="360"/>
    </row>
    <row r="43" spans="1:8" ht="21.75" customHeight="1">
      <c r="A43" s="15" t="s">
        <v>49</v>
      </c>
      <c r="B43" s="475" t="s">
        <v>189</v>
      </c>
      <c r="C43" s="365">
        <v>0</v>
      </c>
      <c r="D43" s="10">
        <v>0</v>
      </c>
      <c r="E43" s="365">
        <v>0</v>
      </c>
      <c r="F43" s="365">
        <v>0</v>
      </c>
      <c r="G43" s="365">
        <v>0</v>
      </c>
      <c r="H43" s="365">
        <v>0</v>
      </c>
    </row>
    <row r="44" spans="1:8" ht="21.75" customHeight="1" hidden="1">
      <c r="A44" s="16" t="s">
        <v>122</v>
      </c>
      <c r="B44" s="473" t="s">
        <v>123</v>
      </c>
      <c r="C44" s="364"/>
      <c r="D44" s="9"/>
      <c r="E44" s="364"/>
      <c r="F44" s="364"/>
      <c r="G44" s="364"/>
      <c r="H44" s="364"/>
    </row>
    <row r="45" spans="1:8" ht="30" customHeight="1">
      <c r="A45" s="366" t="s">
        <v>186</v>
      </c>
      <c r="B45" s="477" t="s">
        <v>50</v>
      </c>
      <c r="C45" s="367">
        <f aca="true" t="shared" si="2" ref="C45:H45">C9+C18+C21+C29+C38+C40+C43</f>
        <v>10570877</v>
      </c>
      <c r="D45" s="14">
        <f t="shared" si="2"/>
        <v>20109576</v>
      </c>
      <c r="E45" s="367">
        <f t="shared" si="2"/>
        <v>10006598</v>
      </c>
      <c r="F45" s="367">
        <f t="shared" si="2"/>
        <v>10006598</v>
      </c>
      <c r="G45" s="367">
        <f t="shared" si="2"/>
        <v>0</v>
      </c>
      <c r="H45" s="367">
        <f t="shared" si="2"/>
        <v>0</v>
      </c>
    </row>
    <row r="46" spans="1:8" ht="21.75" customHeight="1">
      <c r="A46" s="15" t="s">
        <v>51</v>
      </c>
      <c r="B46" s="475" t="s">
        <v>52</v>
      </c>
      <c r="C46" s="363">
        <f aca="true" t="shared" si="3" ref="C46:H46">SUM(C47:C49)</f>
        <v>2290526</v>
      </c>
      <c r="D46" s="11">
        <f t="shared" si="3"/>
        <v>2673430</v>
      </c>
      <c r="E46" s="363">
        <f t="shared" si="3"/>
        <v>1952674</v>
      </c>
      <c r="F46" s="363">
        <f t="shared" si="3"/>
        <v>1952674</v>
      </c>
      <c r="G46" s="363">
        <f t="shared" si="3"/>
        <v>0</v>
      </c>
      <c r="H46" s="363">
        <f t="shared" si="3"/>
        <v>0</v>
      </c>
    </row>
    <row r="47" spans="1:8" ht="24" customHeight="1">
      <c r="A47" s="16" t="s">
        <v>476</v>
      </c>
      <c r="B47" s="473" t="s">
        <v>468</v>
      </c>
      <c r="C47" s="360">
        <v>0</v>
      </c>
      <c r="D47" s="12">
        <v>0</v>
      </c>
      <c r="E47" s="360">
        <v>0</v>
      </c>
      <c r="F47" s="360">
        <v>0</v>
      </c>
      <c r="G47" s="360">
        <v>0</v>
      </c>
      <c r="H47" s="360">
        <v>0</v>
      </c>
    </row>
    <row r="48" spans="1:8" ht="21.75" customHeight="1">
      <c r="A48" s="16" t="s">
        <v>53</v>
      </c>
      <c r="B48" s="473" t="s">
        <v>54</v>
      </c>
      <c r="C48" s="360">
        <v>2290526</v>
      </c>
      <c r="D48" s="12">
        <v>2290526</v>
      </c>
      <c r="E48" s="360">
        <v>1952674</v>
      </c>
      <c r="F48" s="360">
        <v>1952674</v>
      </c>
      <c r="G48" s="360">
        <v>0</v>
      </c>
      <c r="H48" s="360">
        <v>0</v>
      </c>
    </row>
    <row r="49" spans="1:8" ht="21.75" customHeight="1">
      <c r="A49" s="16" t="s">
        <v>300</v>
      </c>
      <c r="B49" s="473" t="s">
        <v>301</v>
      </c>
      <c r="C49" s="360">
        <v>0</v>
      </c>
      <c r="D49" s="12">
        <v>382904</v>
      </c>
      <c r="E49" s="360">
        <v>0</v>
      </c>
      <c r="F49" s="360">
        <v>0</v>
      </c>
      <c r="G49" s="360">
        <v>0</v>
      </c>
      <c r="H49" s="360">
        <v>0</v>
      </c>
    </row>
    <row r="50" spans="1:8" s="5" customFormat="1" ht="37.5" customHeight="1" thickBot="1">
      <c r="A50" s="368" t="s">
        <v>124</v>
      </c>
      <c r="B50" s="478" t="s">
        <v>55</v>
      </c>
      <c r="C50" s="369">
        <f aca="true" t="shared" si="4" ref="C50:H50">C45+C46</f>
        <v>12861403</v>
      </c>
      <c r="D50" s="486">
        <f t="shared" si="4"/>
        <v>22783006</v>
      </c>
      <c r="E50" s="369">
        <f t="shared" si="4"/>
        <v>11959272</v>
      </c>
      <c r="F50" s="369">
        <f t="shared" si="4"/>
        <v>11959272</v>
      </c>
      <c r="G50" s="369">
        <f t="shared" si="4"/>
        <v>0</v>
      </c>
      <c r="H50" s="369">
        <f t="shared" si="4"/>
        <v>0</v>
      </c>
    </row>
    <row r="51" spans="1:5" ht="15">
      <c r="A51" s="1"/>
      <c r="B51" s="1"/>
      <c r="C51" s="1"/>
      <c r="D51" s="1"/>
      <c r="E51" s="1"/>
    </row>
  </sheetData>
  <sheetProtection/>
  <mergeCells count="12">
    <mergeCell ref="A1:H1"/>
    <mergeCell ref="A2:H2"/>
    <mergeCell ref="A4:B4"/>
    <mergeCell ref="A5:B5"/>
    <mergeCell ref="D5:E5"/>
    <mergeCell ref="G5:H5"/>
    <mergeCell ref="A6:A7"/>
    <mergeCell ref="B6:B7"/>
    <mergeCell ref="C6:C7"/>
    <mergeCell ref="D6:D7"/>
    <mergeCell ref="E6:E7"/>
    <mergeCell ref="F6:H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5" r:id="rId1"/>
  <rowBreaks count="1" manualBreakCount="1">
    <brk id="50" max="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zoomScalePageLayoutView="0" workbookViewId="0" topLeftCell="A1">
      <selection activeCell="H10" sqref="H10"/>
    </sheetView>
  </sheetViews>
  <sheetFormatPr defaultColWidth="9.140625" defaultRowHeight="12.75"/>
  <cols>
    <col min="1" max="1" width="8.7109375" style="519" customWidth="1"/>
    <col min="2" max="2" width="51.8515625" style="519" customWidth="1"/>
    <col min="3" max="3" width="14.421875" style="519" customWidth="1"/>
    <col min="4" max="5" width="15.28125" style="519" customWidth="1"/>
    <col min="6" max="6" width="13.28125" style="519" customWidth="1"/>
    <col min="7" max="8" width="14.7109375" style="519" customWidth="1"/>
    <col min="9" max="9" width="13.28125" style="519" customWidth="1"/>
    <col min="10" max="10" width="13.8515625" style="519" customWidth="1"/>
    <col min="11" max="16384" width="9.140625" style="519" customWidth="1"/>
  </cols>
  <sheetData>
    <row r="1" spans="1:10" ht="15.75">
      <c r="A1" s="762" t="s">
        <v>560</v>
      </c>
      <c r="B1" s="762"/>
      <c r="C1" s="762"/>
      <c r="D1" s="762"/>
      <c r="E1" s="762"/>
      <c r="F1" s="762"/>
      <c r="G1" s="762"/>
      <c r="H1" s="762"/>
      <c r="I1" s="762"/>
      <c r="J1" s="762"/>
    </row>
    <row r="2" spans="1:10" ht="15.75">
      <c r="A2" s="518"/>
      <c r="B2" s="518"/>
      <c r="C2" s="518"/>
      <c r="D2" s="518"/>
      <c r="E2" s="518"/>
      <c r="F2" s="518"/>
      <c r="G2" s="518"/>
      <c r="H2" s="518"/>
      <c r="I2" s="518"/>
      <c r="J2" s="518"/>
    </row>
    <row r="3" spans="1:10" ht="15">
      <c r="A3" s="761" t="s">
        <v>538</v>
      </c>
      <c r="B3" s="761"/>
      <c r="C3" s="663"/>
      <c r="D3" s="520"/>
      <c r="E3" s="520"/>
      <c r="F3" s="520"/>
      <c r="G3" s="520"/>
      <c r="H3" s="520"/>
      <c r="I3" s="520"/>
      <c r="J3" s="521"/>
    </row>
    <row r="4" spans="1:10" ht="15">
      <c r="A4" s="761" t="s">
        <v>561</v>
      </c>
      <c r="B4" s="761"/>
      <c r="C4" s="663"/>
      <c r="D4" s="520"/>
      <c r="E4" s="522"/>
      <c r="F4" s="522"/>
      <c r="G4" s="522"/>
      <c r="H4" s="522"/>
      <c r="I4" s="763" t="s">
        <v>463</v>
      </c>
      <c r="J4" s="763"/>
    </row>
    <row r="5" spans="1:10" ht="23.25" customHeight="1">
      <c r="A5" s="764" t="s">
        <v>539</v>
      </c>
      <c r="B5" s="767" t="s">
        <v>540</v>
      </c>
      <c r="C5" s="768" t="s">
        <v>541</v>
      </c>
      <c r="D5" s="769"/>
      <c r="E5" s="769"/>
      <c r="F5" s="770"/>
      <c r="G5" s="768" t="s">
        <v>542</v>
      </c>
      <c r="H5" s="769"/>
      <c r="I5" s="769"/>
      <c r="J5" s="770"/>
    </row>
    <row r="6" spans="1:10" ht="15" customHeight="1">
      <c r="A6" s="765"/>
      <c r="B6" s="765"/>
      <c r="C6" s="765" t="s">
        <v>543</v>
      </c>
      <c r="D6" s="765" t="s">
        <v>544</v>
      </c>
      <c r="E6" s="765" t="s">
        <v>562</v>
      </c>
      <c r="F6" s="765" t="s">
        <v>545</v>
      </c>
      <c r="G6" s="765" t="s">
        <v>385</v>
      </c>
      <c r="H6" s="523" t="s">
        <v>546</v>
      </c>
      <c r="I6" s="765" t="s">
        <v>563</v>
      </c>
      <c r="J6" s="765" t="s">
        <v>545</v>
      </c>
    </row>
    <row r="7" spans="1:10" ht="15" customHeight="1">
      <c r="A7" s="765"/>
      <c r="B7" s="765"/>
      <c r="C7" s="765"/>
      <c r="D7" s="765"/>
      <c r="E7" s="765"/>
      <c r="F7" s="765"/>
      <c r="G7" s="765"/>
      <c r="H7" s="523" t="s">
        <v>547</v>
      </c>
      <c r="I7" s="765"/>
      <c r="J7" s="765"/>
    </row>
    <row r="8" spans="1:10" ht="15" customHeight="1">
      <c r="A8" s="766"/>
      <c r="B8" s="766"/>
      <c r="C8" s="766"/>
      <c r="D8" s="766"/>
      <c r="E8" s="766"/>
      <c r="F8" s="766"/>
      <c r="G8" s="766"/>
      <c r="H8" s="524" t="s">
        <v>548</v>
      </c>
      <c r="I8" s="766"/>
      <c r="J8" s="766"/>
    </row>
    <row r="9" spans="1:10" ht="39.75" customHeight="1">
      <c r="A9" s="525" t="s">
        <v>107</v>
      </c>
      <c r="B9" s="526" t="s">
        <v>306</v>
      </c>
      <c r="C9" s="94">
        <v>0</v>
      </c>
      <c r="D9" s="527">
        <v>0</v>
      </c>
      <c r="E9" s="528">
        <v>0</v>
      </c>
      <c r="F9" s="528">
        <v>0</v>
      </c>
      <c r="G9" s="529">
        <v>0</v>
      </c>
      <c r="H9" s="528">
        <v>0</v>
      </c>
      <c r="I9" s="528">
        <v>0</v>
      </c>
      <c r="J9" s="528">
        <v>0</v>
      </c>
    </row>
    <row r="10" spans="1:10" ht="39.75" customHeight="1">
      <c r="A10" s="530"/>
      <c r="B10" s="531" t="s">
        <v>386</v>
      </c>
      <c r="C10" s="92">
        <f aca="true" t="shared" si="0" ref="C10:J10">SUM(C9:C9)</f>
        <v>0</v>
      </c>
      <c r="D10" s="92">
        <f t="shared" si="0"/>
        <v>0</v>
      </c>
      <c r="E10" s="92">
        <f t="shared" si="0"/>
        <v>0</v>
      </c>
      <c r="F10" s="92">
        <f t="shared" si="0"/>
        <v>0</v>
      </c>
      <c r="G10" s="92">
        <f t="shared" si="0"/>
        <v>0</v>
      </c>
      <c r="H10" s="92">
        <f t="shared" si="0"/>
        <v>0</v>
      </c>
      <c r="I10" s="92">
        <f t="shared" si="0"/>
        <v>0</v>
      </c>
      <c r="J10" s="92">
        <f t="shared" si="0"/>
        <v>0</v>
      </c>
    </row>
    <row r="11" spans="2:8" ht="39.75" customHeight="1">
      <c r="B11" s="532"/>
      <c r="C11" s="532"/>
      <c r="D11" s="532"/>
      <c r="E11" s="532"/>
      <c r="F11" s="532"/>
      <c r="G11" s="532"/>
      <c r="H11" s="532"/>
    </row>
    <row r="12" ht="39.75" customHeight="1"/>
    <row r="43" ht="12.75">
      <c r="K43" s="533"/>
    </row>
  </sheetData>
  <sheetProtection/>
  <mergeCells count="15">
    <mergeCell ref="E6:E8"/>
    <mergeCell ref="F6:F8"/>
    <mergeCell ref="G6:G8"/>
    <mergeCell ref="I6:I8"/>
    <mergeCell ref="J6:J8"/>
    <mergeCell ref="A1:J1"/>
    <mergeCell ref="A3:C3"/>
    <mergeCell ref="A4:C4"/>
    <mergeCell ref="I4:J4"/>
    <mergeCell ref="A5:A8"/>
    <mergeCell ref="B5:B8"/>
    <mergeCell ref="C5:F5"/>
    <mergeCell ref="G5:J5"/>
    <mergeCell ref="C6:C8"/>
    <mergeCell ref="D6:D8"/>
  </mergeCells>
  <printOptions horizontalCentered="1"/>
  <pageMargins left="0.2362204724409449" right="0.2362204724409449" top="1.3385826771653544" bottom="0.1968503937007874" header="0.5905511811023623" footer="0.1968503937007874"/>
  <pageSetup fitToHeight="1" fitToWidth="1" horizontalDpi="600" verticalDpi="600" orientation="landscape" paperSize="9" scale="83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16"/>
  <sheetViews>
    <sheetView zoomScaleSheetLayoutView="90" zoomScalePageLayoutView="0" workbookViewId="0" topLeftCell="A4">
      <selection activeCell="D15" sqref="D15"/>
    </sheetView>
  </sheetViews>
  <sheetFormatPr defaultColWidth="10.7109375" defaultRowHeight="12.75"/>
  <cols>
    <col min="1" max="1" width="8.28125" style="534" customWidth="1"/>
    <col min="2" max="2" width="67.421875" style="534" customWidth="1"/>
    <col min="3" max="4" width="16.28125" style="534" customWidth="1"/>
    <col min="5" max="5" width="13.00390625" style="534" customWidth="1"/>
    <col min="6" max="16384" width="10.7109375" style="534" customWidth="1"/>
  </cols>
  <sheetData>
    <row r="1" spans="1:5" ht="56.25" customHeight="1">
      <c r="A1" s="771" t="s">
        <v>549</v>
      </c>
      <c r="B1" s="771"/>
      <c r="C1" s="771"/>
      <c r="D1" s="771"/>
      <c r="E1" s="771"/>
    </row>
    <row r="2" spans="4:5" ht="19.5" customHeight="1">
      <c r="D2" s="772"/>
      <c r="E2" s="772"/>
    </row>
    <row r="3" spans="1:5" ht="19.5" customHeight="1">
      <c r="A3" s="761" t="s">
        <v>550</v>
      </c>
      <c r="B3" s="761"/>
      <c r="C3" s="663"/>
      <c r="D3" s="535"/>
      <c r="E3" s="535"/>
    </row>
    <row r="4" spans="1:5" ht="19.5" customHeight="1" thickBot="1">
      <c r="A4" s="761" t="s">
        <v>551</v>
      </c>
      <c r="B4" s="761"/>
      <c r="C4" s="663"/>
      <c r="D4" s="773" t="s">
        <v>463</v>
      </c>
      <c r="E4" s="773"/>
    </row>
    <row r="5" spans="1:5" ht="15" customHeight="1">
      <c r="A5" s="774" t="s">
        <v>539</v>
      </c>
      <c r="B5" s="775" t="s">
        <v>198</v>
      </c>
      <c r="C5" s="776" t="s">
        <v>525</v>
      </c>
      <c r="D5" s="776" t="s">
        <v>586</v>
      </c>
      <c r="E5" s="779" t="s">
        <v>569</v>
      </c>
    </row>
    <row r="6" spans="1:5" ht="15" customHeight="1">
      <c r="A6" s="774"/>
      <c r="B6" s="775"/>
      <c r="C6" s="777"/>
      <c r="D6" s="777"/>
      <c r="E6" s="780"/>
    </row>
    <row r="7" spans="1:5" ht="15" customHeight="1">
      <c r="A7" s="774"/>
      <c r="B7" s="775"/>
      <c r="C7" s="777"/>
      <c r="D7" s="777"/>
      <c r="E7" s="780"/>
    </row>
    <row r="8" spans="1:5" ht="3.75" customHeight="1">
      <c r="A8" s="774"/>
      <c r="B8" s="775"/>
      <c r="C8" s="778"/>
      <c r="D8" s="778"/>
      <c r="E8" s="781"/>
    </row>
    <row r="9" spans="1:5" ht="24.75" customHeight="1">
      <c r="A9" s="536"/>
      <c r="B9" s="537" t="s">
        <v>552</v>
      </c>
      <c r="C9" s="538">
        <v>0</v>
      </c>
      <c r="D9" s="538">
        <v>0</v>
      </c>
      <c r="E9" s="539">
        <v>0</v>
      </c>
    </row>
    <row r="10" spans="1:5" ht="24.75" customHeight="1">
      <c r="A10" s="536"/>
      <c r="B10" s="537" t="s">
        <v>553</v>
      </c>
      <c r="C10" s="538">
        <v>0</v>
      </c>
      <c r="D10" s="538">
        <v>0</v>
      </c>
      <c r="E10" s="539">
        <v>0</v>
      </c>
    </row>
    <row r="11" spans="1:5" ht="24.75" customHeight="1">
      <c r="A11" s="536" t="s">
        <v>107</v>
      </c>
      <c r="B11" s="540" t="s">
        <v>554</v>
      </c>
      <c r="C11" s="541">
        <f>SUM(C9:C10)</f>
        <v>0</v>
      </c>
      <c r="D11" s="541">
        <f>SUM(D9:D10)</f>
        <v>0</v>
      </c>
      <c r="E11" s="541">
        <f>SUM(E9:E10)</f>
        <v>0</v>
      </c>
    </row>
    <row r="12" spans="1:5" ht="24.75" customHeight="1">
      <c r="A12" s="542"/>
      <c r="B12" s="537" t="s">
        <v>555</v>
      </c>
      <c r="C12" s="538">
        <v>20000</v>
      </c>
      <c r="D12" s="538">
        <v>0</v>
      </c>
      <c r="E12" s="538">
        <v>20000</v>
      </c>
    </row>
    <row r="13" spans="1:5" ht="27.75" customHeight="1">
      <c r="A13" s="542"/>
      <c r="B13" s="537" t="s">
        <v>556</v>
      </c>
      <c r="C13" s="538">
        <v>0</v>
      </c>
      <c r="D13" s="538">
        <v>0</v>
      </c>
      <c r="E13" s="538">
        <v>0</v>
      </c>
    </row>
    <row r="14" spans="1:5" ht="27.75" customHeight="1">
      <c r="A14" s="542"/>
      <c r="B14" s="537" t="s">
        <v>557</v>
      </c>
      <c r="C14" s="538">
        <v>230000</v>
      </c>
      <c r="D14" s="538">
        <v>150000</v>
      </c>
      <c r="E14" s="538">
        <v>230000</v>
      </c>
    </row>
    <row r="15" spans="1:5" ht="24.75" customHeight="1">
      <c r="A15" s="542" t="s">
        <v>108</v>
      </c>
      <c r="B15" s="540" t="s">
        <v>558</v>
      </c>
      <c r="C15" s="543">
        <f>SUM(C12:C14)</f>
        <v>250000</v>
      </c>
      <c r="D15" s="543">
        <f>SUM(D12:D14)</f>
        <v>150000</v>
      </c>
      <c r="E15" s="543">
        <f>SUM(E12:E14)</f>
        <v>250000</v>
      </c>
    </row>
    <row r="16" spans="1:5" ht="36" customHeight="1">
      <c r="A16" s="544"/>
      <c r="B16" s="545" t="s">
        <v>559</v>
      </c>
      <c r="C16" s="546">
        <f>C11+C15</f>
        <v>250000</v>
      </c>
      <c r="D16" s="546">
        <f>D11+D15</f>
        <v>150000</v>
      </c>
      <c r="E16" s="546">
        <f>E11+E15</f>
        <v>250000</v>
      </c>
    </row>
  </sheetData>
  <sheetProtection/>
  <mergeCells count="10">
    <mergeCell ref="A1:E1"/>
    <mergeCell ref="D2:E2"/>
    <mergeCell ref="A3:C3"/>
    <mergeCell ref="A4:C4"/>
    <mergeCell ref="D4:E4"/>
    <mergeCell ref="A5:A8"/>
    <mergeCell ref="B5:B8"/>
    <mergeCell ref="C5:C8"/>
    <mergeCell ref="D5:D8"/>
    <mergeCell ref="E5:E8"/>
  </mergeCells>
  <printOptions horizontalCentered="1"/>
  <pageMargins left="0.2362204724409449" right="0.2362204724409449" top="1.09" bottom="0.19" header="0.36" footer="0.19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IV226"/>
  <sheetViews>
    <sheetView zoomScale="80" zoomScaleNormal="80" zoomScaleSheetLayoutView="100" zoomScalePageLayoutView="80" workbookViewId="0" topLeftCell="A1">
      <selection activeCell="B4" sqref="B4"/>
    </sheetView>
  </sheetViews>
  <sheetFormatPr defaultColWidth="9.140625" defaultRowHeight="12.75"/>
  <cols>
    <col min="1" max="1" width="4.57421875" style="80" customWidth="1"/>
    <col min="2" max="2" width="43.421875" style="80" customWidth="1"/>
    <col min="3" max="3" width="13.8515625" style="80" customWidth="1"/>
    <col min="4" max="4" width="14.8515625" style="80" customWidth="1"/>
    <col min="5" max="5" width="14.421875" style="80" customWidth="1"/>
    <col min="6" max="6" width="5.7109375" style="80" customWidth="1"/>
    <col min="7" max="7" width="43.00390625" style="80" customWidth="1"/>
    <col min="8" max="8" width="14.28125" style="80" customWidth="1"/>
    <col min="9" max="9" width="14.00390625" style="80" customWidth="1"/>
    <col min="10" max="10" width="15.28125" style="80" customWidth="1"/>
    <col min="11" max="16384" width="9.140625" style="80" customWidth="1"/>
  </cols>
  <sheetData>
    <row r="1" spans="1:10" ht="18.75">
      <c r="A1" s="636" t="s">
        <v>473</v>
      </c>
      <c r="B1" s="636"/>
      <c r="C1" s="636"/>
      <c r="D1" s="636"/>
      <c r="E1" s="636"/>
      <c r="F1" s="636"/>
      <c r="G1" s="636"/>
      <c r="H1" s="636"/>
      <c r="I1" s="636"/>
      <c r="J1" s="636"/>
    </row>
    <row r="2" spans="1:10" ht="18.75">
      <c r="A2" s="636" t="s">
        <v>577</v>
      </c>
      <c r="B2" s="636"/>
      <c r="C2" s="636"/>
      <c r="D2" s="636"/>
      <c r="E2" s="636"/>
      <c r="F2" s="636"/>
      <c r="G2" s="636"/>
      <c r="H2" s="636"/>
      <c r="I2" s="636"/>
      <c r="J2" s="636"/>
    </row>
    <row r="3" spans="1:10" ht="18.75">
      <c r="A3" s="319"/>
      <c r="B3" s="319"/>
      <c r="C3" s="319"/>
      <c r="D3" s="319"/>
      <c r="E3" s="319"/>
      <c r="F3" s="319"/>
      <c r="G3" s="319"/>
      <c r="H3" s="321"/>
      <c r="I3" s="320"/>
      <c r="J3" s="318"/>
    </row>
    <row r="4" spans="1:10" ht="13.5" thickBot="1">
      <c r="A4" s="80" t="s">
        <v>576</v>
      </c>
      <c r="B4" s="596"/>
      <c r="H4" s="358"/>
      <c r="I4" s="640" t="s">
        <v>463</v>
      </c>
      <c r="J4" s="640"/>
    </row>
    <row r="5" spans="1:10" ht="74.25" customHeight="1">
      <c r="A5" s="134"/>
      <c r="B5" s="135" t="s">
        <v>307</v>
      </c>
      <c r="C5" s="136" t="s">
        <v>569</v>
      </c>
      <c r="D5" s="136" t="s">
        <v>587</v>
      </c>
      <c r="E5" s="137" t="s">
        <v>590</v>
      </c>
      <c r="F5" s="138"/>
      <c r="G5" s="135" t="s">
        <v>307</v>
      </c>
      <c r="H5" s="136" t="s">
        <v>569</v>
      </c>
      <c r="I5" s="136" t="s">
        <v>587</v>
      </c>
      <c r="J5" s="137" t="s">
        <v>590</v>
      </c>
    </row>
    <row r="6" spans="1:10" ht="15" customHeight="1">
      <c r="A6" s="660" t="s">
        <v>308</v>
      </c>
      <c r="B6" s="657"/>
      <c r="C6" s="657"/>
      <c r="D6" s="657"/>
      <c r="E6" s="661"/>
      <c r="F6" s="657" t="s">
        <v>309</v>
      </c>
      <c r="G6" s="657"/>
      <c r="H6" s="657"/>
      <c r="I6" s="657"/>
      <c r="J6" s="661"/>
    </row>
    <row r="7" spans="1:10" ht="15" customHeight="1">
      <c r="A7" s="139" t="s">
        <v>100</v>
      </c>
      <c r="B7" s="86" t="s">
        <v>310</v>
      </c>
      <c r="C7" s="87"/>
      <c r="D7" s="87"/>
      <c r="E7" s="115"/>
      <c r="F7" s="111" t="s">
        <v>100</v>
      </c>
      <c r="G7" s="88" t="s">
        <v>310</v>
      </c>
      <c r="H7" s="87"/>
      <c r="I7" s="87"/>
      <c r="J7" s="115"/>
    </row>
    <row r="8" spans="1:10" ht="15" customHeight="1">
      <c r="A8" s="139"/>
      <c r="B8" s="95" t="s">
        <v>311</v>
      </c>
      <c r="C8" s="116">
        <v>9654838</v>
      </c>
      <c r="D8" s="104"/>
      <c r="E8" s="116">
        <v>9654838</v>
      </c>
      <c r="F8" s="89"/>
      <c r="G8" s="95" t="s">
        <v>341</v>
      </c>
      <c r="H8" s="115">
        <v>4287000</v>
      </c>
      <c r="I8" s="87"/>
      <c r="J8" s="115">
        <v>4287000</v>
      </c>
    </row>
    <row r="9" spans="1:10" ht="35.25" customHeight="1">
      <c r="A9" s="139"/>
      <c r="B9" s="105" t="s">
        <v>312</v>
      </c>
      <c r="C9" s="117">
        <v>327000</v>
      </c>
      <c r="D9" s="94">
        <v>-95000</v>
      </c>
      <c r="E9" s="117">
        <v>232000</v>
      </c>
      <c r="F9" s="111"/>
      <c r="G9" s="130" t="s">
        <v>342</v>
      </c>
      <c r="H9" s="115">
        <v>720000</v>
      </c>
      <c r="I9" s="87"/>
      <c r="J9" s="115">
        <v>720000</v>
      </c>
    </row>
    <row r="10" spans="1:10" ht="15" customHeight="1">
      <c r="A10" s="139"/>
      <c r="B10" s="95" t="s">
        <v>313</v>
      </c>
      <c r="C10" s="117">
        <v>1054110</v>
      </c>
      <c r="D10" s="94"/>
      <c r="E10" s="117">
        <v>1054110</v>
      </c>
      <c r="F10" s="111"/>
      <c r="G10" s="95" t="s">
        <v>343</v>
      </c>
      <c r="H10" s="115">
        <v>3885313</v>
      </c>
      <c r="I10" s="87"/>
      <c r="J10" s="115">
        <v>3885313</v>
      </c>
    </row>
    <row r="11" spans="1:10" ht="15" customHeight="1">
      <c r="A11" s="139"/>
      <c r="B11" s="95" t="s">
        <v>314</v>
      </c>
      <c r="C11" s="117">
        <v>0</v>
      </c>
      <c r="D11" s="94">
        <v>0</v>
      </c>
      <c r="E11" s="117">
        <v>0</v>
      </c>
      <c r="F11" s="111"/>
      <c r="G11" s="95" t="s">
        <v>344</v>
      </c>
      <c r="H11" s="115">
        <v>250000</v>
      </c>
      <c r="I11" s="87"/>
      <c r="J11" s="115">
        <v>250000</v>
      </c>
    </row>
    <row r="12" spans="1:10" ht="15" customHeight="1">
      <c r="A12" s="139"/>
      <c r="B12" s="107"/>
      <c r="C12" s="118"/>
      <c r="D12" s="106"/>
      <c r="E12" s="118"/>
      <c r="F12" s="111"/>
      <c r="G12" s="95" t="s">
        <v>345</v>
      </c>
      <c r="H12" s="115">
        <v>980000</v>
      </c>
      <c r="I12" s="87">
        <v>-247798</v>
      </c>
      <c r="J12" s="115">
        <v>732202</v>
      </c>
    </row>
    <row r="13" spans="1:10" ht="15" customHeight="1">
      <c r="A13" s="139"/>
      <c r="B13" s="93"/>
      <c r="C13" s="117"/>
      <c r="D13" s="94"/>
      <c r="E13" s="117"/>
      <c r="F13" s="111"/>
      <c r="G13" s="95" t="s">
        <v>315</v>
      </c>
      <c r="H13" s="115">
        <v>0</v>
      </c>
      <c r="I13" s="87">
        <v>0</v>
      </c>
      <c r="J13" s="115">
        <v>0</v>
      </c>
    </row>
    <row r="14" spans="1:10" ht="15" customHeight="1">
      <c r="A14" s="641" t="s">
        <v>316</v>
      </c>
      <c r="B14" s="642"/>
      <c r="C14" s="106">
        <f>SUM(C8:C13)</f>
        <v>11035948</v>
      </c>
      <c r="D14" s="106">
        <f>SUM(D8:D13)</f>
        <v>-95000</v>
      </c>
      <c r="E14" s="106">
        <f>SUM(E8:E13)</f>
        <v>10940948</v>
      </c>
      <c r="F14" s="645" t="s">
        <v>317</v>
      </c>
      <c r="G14" s="646"/>
      <c r="H14" s="110">
        <f>SUM(H8:H13)</f>
        <v>10122313</v>
      </c>
      <c r="I14" s="110">
        <f>SUM(I8:I13)</f>
        <v>-247798</v>
      </c>
      <c r="J14" s="110">
        <f>SUM(J8:J13)</f>
        <v>9874515</v>
      </c>
    </row>
    <row r="15" spans="1:10" ht="15" customHeight="1">
      <c r="A15" s="140"/>
      <c r="B15" s="97"/>
      <c r="C15" s="119"/>
      <c r="D15" s="92"/>
      <c r="E15" s="119"/>
      <c r="F15" s="112"/>
      <c r="G15" s="108"/>
      <c r="H15" s="122"/>
      <c r="I15" s="96"/>
      <c r="J15" s="122"/>
    </row>
    <row r="16" spans="1:10" ht="15" customHeight="1">
      <c r="A16" s="641" t="s">
        <v>336</v>
      </c>
      <c r="B16" s="642"/>
      <c r="C16" s="118">
        <v>0</v>
      </c>
      <c r="D16" s="106"/>
      <c r="E16" s="118">
        <v>0</v>
      </c>
      <c r="F16" s="659" t="s">
        <v>340</v>
      </c>
      <c r="G16" s="642"/>
      <c r="H16" s="123">
        <v>386194</v>
      </c>
      <c r="I16" s="110"/>
      <c r="J16" s="123">
        <v>386194</v>
      </c>
    </row>
    <row r="17" spans="1:10" ht="15" customHeight="1">
      <c r="A17" s="141"/>
      <c r="B17" s="93"/>
      <c r="C17" s="117"/>
      <c r="D17" s="94"/>
      <c r="E17" s="117"/>
      <c r="F17" s="113"/>
      <c r="G17" s="93"/>
      <c r="H17" s="122"/>
      <c r="I17" s="96"/>
      <c r="J17" s="122"/>
    </row>
    <row r="18" spans="1:10" ht="24.75" customHeight="1">
      <c r="A18" s="652" t="s">
        <v>318</v>
      </c>
      <c r="B18" s="653"/>
      <c r="C18" s="336">
        <f>C14+C16</f>
        <v>11035948</v>
      </c>
      <c r="D18" s="336">
        <f>D14+D16</f>
        <v>-95000</v>
      </c>
      <c r="E18" s="336">
        <f>E14+E16</f>
        <v>10940948</v>
      </c>
      <c r="F18" s="651" t="s">
        <v>319</v>
      </c>
      <c r="G18" s="653" t="s">
        <v>319</v>
      </c>
      <c r="H18" s="337">
        <f>H14+H16</f>
        <v>10508507</v>
      </c>
      <c r="I18" s="337">
        <f>I14+I16</f>
        <v>-247798</v>
      </c>
      <c r="J18" s="337">
        <f>J14+J16</f>
        <v>10260709</v>
      </c>
    </row>
    <row r="19" spans="1:10" ht="15" customHeight="1" hidden="1">
      <c r="A19" s="334"/>
      <c r="B19" s="335"/>
      <c r="C19" s="340"/>
      <c r="D19" s="336"/>
      <c r="E19" s="340"/>
      <c r="F19" s="333"/>
      <c r="G19" s="335"/>
      <c r="H19" s="338"/>
      <c r="I19" s="337"/>
      <c r="J19" s="338"/>
    </row>
    <row r="20" spans="1:10" ht="15" customHeight="1">
      <c r="A20" s="647" t="s">
        <v>320</v>
      </c>
      <c r="B20" s="644"/>
      <c r="C20" s="120"/>
      <c r="D20" s="98"/>
      <c r="E20" s="120"/>
      <c r="F20" s="643" t="s">
        <v>335</v>
      </c>
      <c r="G20" s="644"/>
      <c r="H20" s="142"/>
      <c r="I20" s="99"/>
      <c r="J20" s="142"/>
    </row>
    <row r="21" spans="1:10" ht="15" customHeight="1">
      <c r="A21" s="647" t="s">
        <v>321</v>
      </c>
      <c r="B21" s="654"/>
      <c r="C21" s="120"/>
      <c r="D21" s="98"/>
      <c r="E21" s="120"/>
      <c r="F21" s="643" t="s">
        <v>322</v>
      </c>
      <c r="G21" s="654"/>
      <c r="H21" s="142"/>
      <c r="I21" s="99"/>
      <c r="J21" s="142"/>
    </row>
    <row r="22" spans="1:10" ht="15" customHeight="1">
      <c r="A22" s="139" t="s">
        <v>100</v>
      </c>
      <c r="B22" s="100" t="s">
        <v>310</v>
      </c>
      <c r="C22" s="115"/>
      <c r="D22" s="87"/>
      <c r="E22" s="115"/>
      <c r="F22" s="114" t="s">
        <v>100</v>
      </c>
      <c r="G22" s="88" t="s">
        <v>310</v>
      </c>
      <c r="H22" s="115"/>
      <c r="I22" s="87"/>
      <c r="J22" s="115"/>
    </row>
    <row r="23" spans="1:10" ht="15" customHeight="1">
      <c r="A23" s="143"/>
      <c r="B23" s="91" t="s">
        <v>323</v>
      </c>
      <c r="C23" s="115">
        <v>0</v>
      </c>
      <c r="D23" s="87">
        <v>0</v>
      </c>
      <c r="E23" s="115">
        <v>0</v>
      </c>
      <c r="F23" s="114"/>
      <c r="G23" s="95" t="s">
        <v>515</v>
      </c>
      <c r="H23" s="115">
        <v>1500000</v>
      </c>
      <c r="I23" s="87"/>
      <c r="J23" s="115">
        <v>1500000</v>
      </c>
    </row>
    <row r="24" spans="1:10" ht="15" customHeight="1">
      <c r="A24" s="143"/>
      <c r="B24" s="91" t="s">
        <v>324</v>
      </c>
      <c r="C24" s="115">
        <v>0</v>
      </c>
      <c r="D24" s="87">
        <v>0</v>
      </c>
      <c r="E24" s="115">
        <v>0</v>
      </c>
      <c r="F24" s="114"/>
      <c r="G24" s="101" t="s">
        <v>516</v>
      </c>
      <c r="H24" s="115">
        <v>1200000</v>
      </c>
      <c r="I24" s="87"/>
      <c r="J24" s="115">
        <v>1200000</v>
      </c>
    </row>
    <row r="25" spans="1:10" ht="15" customHeight="1">
      <c r="A25" s="143"/>
      <c r="B25" s="91" t="s">
        <v>325</v>
      </c>
      <c r="C25" s="115">
        <v>0</v>
      </c>
      <c r="D25" s="87">
        <v>0</v>
      </c>
      <c r="E25" s="115">
        <v>0</v>
      </c>
      <c r="F25" s="114"/>
      <c r="G25" s="101" t="s">
        <v>517</v>
      </c>
      <c r="H25" s="115"/>
      <c r="I25" s="87"/>
      <c r="J25" s="115"/>
    </row>
    <row r="26" spans="1:10" ht="15" customHeight="1">
      <c r="A26" s="143"/>
      <c r="B26" s="91" t="s">
        <v>326</v>
      </c>
      <c r="C26" s="115">
        <v>0</v>
      </c>
      <c r="D26" s="87">
        <v>0</v>
      </c>
      <c r="E26" s="115">
        <v>0</v>
      </c>
      <c r="F26" s="114"/>
      <c r="G26" s="95" t="s">
        <v>594</v>
      </c>
      <c r="H26" s="115"/>
      <c r="I26" s="87">
        <v>152798</v>
      </c>
      <c r="J26" s="115">
        <v>152798</v>
      </c>
    </row>
    <row r="27" spans="1:10" s="339" customFormat="1" ht="15" customHeight="1">
      <c r="A27" s="143"/>
      <c r="B27" s="109"/>
      <c r="C27" s="129"/>
      <c r="D27" s="128"/>
      <c r="E27" s="129"/>
      <c r="F27" s="114"/>
      <c r="G27" s="95" t="s">
        <v>518</v>
      </c>
      <c r="H27" s="115"/>
      <c r="I27" s="87"/>
      <c r="J27" s="115"/>
    </row>
    <row r="28" spans="1:10" s="339" customFormat="1" ht="15" customHeight="1">
      <c r="A28" s="144" t="s">
        <v>327</v>
      </c>
      <c r="B28" s="133"/>
      <c r="C28" s="106">
        <f>SUM(C23:C27)</f>
        <v>0</v>
      </c>
      <c r="D28" s="106">
        <f>SUM(D23:D27)</f>
        <v>0</v>
      </c>
      <c r="E28" s="106">
        <f>SUM(E23:E27)</f>
        <v>0</v>
      </c>
      <c r="F28" s="655" t="s">
        <v>328</v>
      </c>
      <c r="G28" s="656"/>
      <c r="H28" s="110">
        <f>SUM(H23:H27)</f>
        <v>2700000</v>
      </c>
      <c r="I28" s="110">
        <f>SUM(I23:I27)</f>
        <v>152798</v>
      </c>
      <c r="J28" s="110">
        <f>SUM(J23:J27)</f>
        <v>2852798</v>
      </c>
    </row>
    <row r="29" spans="1:10" ht="15" customHeight="1">
      <c r="A29" s="145"/>
      <c r="B29" s="102"/>
      <c r="C29" s="119"/>
      <c r="D29" s="92"/>
      <c r="E29" s="119"/>
      <c r="F29" s="84"/>
      <c r="G29" s="85"/>
      <c r="H29" s="122"/>
      <c r="I29" s="96"/>
      <c r="J29" s="122"/>
    </row>
    <row r="30" spans="1:10" ht="15" customHeight="1">
      <c r="A30" s="144" t="s">
        <v>337</v>
      </c>
      <c r="B30" s="102"/>
      <c r="C30" s="119"/>
      <c r="D30" s="92"/>
      <c r="E30" s="119"/>
      <c r="F30" s="657" t="s">
        <v>329</v>
      </c>
      <c r="G30" s="643"/>
      <c r="H30" s="122"/>
      <c r="I30" s="96"/>
      <c r="J30" s="122"/>
    </row>
    <row r="31" spans="1:10" ht="15" customHeight="1">
      <c r="A31" s="139" t="s">
        <v>100</v>
      </c>
      <c r="B31" s="100" t="s">
        <v>310</v>
      </c>
      <c r="C31" s="119"/>
      <c r="D31" s="92"/>
      <c r="E31" s="119"/>
      <c r="F31" s="139" t="s">
        <v>100</v>
      </c>
      <c r="G31" s="100" t="s">
        <v>310</v>
      </c>
      <c r="H31" s="115"/>
      <c r="I31" s="87"/>
      <c r="J31" s="115"/>
    </row>
    <row r="32" spans="1:10" ht="15" customHeight="1">
      <c r="A32" s="143"/>
      <c r="B32" s="124" t="s">
        <v>338</v>
      </c>
      <c r="C32" s="126">
        <v>2172559</v>
      </c>
      <c r="D32" s="125"/>
      <c r="E32" s="126">
        <v>2172559</v>
      </c>
      <c r="F32" s="114"/>
      <c r="G32" s="95"/>
      <c r="H32" s="121"/>
      <c r="I32" s="90"/>
      <c r="J32" s="121"/>
    </row>
    <row r="33" spans="1:10" ht="36.75" customHeight="1">
      <c r="A33" s="139"/>
      <c r="B33" s="342" t="s">
        <v>467</v>
      </c>
      <c r="C33" s="122">
        <v>0</v>
      </c>
      <c r="D33" s="96">
        <v>0</v>
      </c>
      <c r="E33" s="122">
        <v>0</v>
      </c>
      <c r="F33" s="114"/>
      <c r="G33" s="342" t="s">
        <v>519</v>
      </c>
      <c r="H33" s="121"/>
      <c r="I33" s="90"/>
      <c r="J33" s="121"/>
    </row>
    <row r="34" spans="1:10" ht="15" customHeight="1">
      <c r="A34" s="143"/>
      <c r="B34" s="103"/>
      <c r="C34" s="117"/>
      <c r="D34" s="94"/>
      <c r="E34" s="117"/>
      <c r="F34" s="114"/>
      <c r="G34" s="93"/>
      <c r="H34" s="115"/>
      <c r="I34" s="87"/>
      <c r="J34" s="115"/>
    </row>
    <row r="35" spans="1:10" ht="15" customHeight="1">
      <c r="A35" s="641" t="s">
        <v>330</v>
      </c>
      <c r="B35" s="642"/>
      <c r="C35" s="106">
        <f>SUM(C32:C34)</f>
        <v>2172559</v>
      </c>
      <c r="D35" s="106">
        <f>SUM(D32:D34)</f>
        <v>0</v>
      </c>
      <c r="E35" s="106">
        <f>SUM(E32:E34)</f>
        <v>2172559</v>
      </c>
      <c r="F35" s="641" t="s">
        <v>329</v>
      </c>
      <c r="G35" s="642"/>
      <c r="H35" s="110">
        <f>SUM(H33:H34)</f>
        <v>0</v>
      </c>
      <c r="I35" s="110">
        <f>SUM(I33:I34)</f>
        <v>0</v>
      </c>
      <c r="J35" s="110">
        <f>SUM(J33:J34)</f>
        <v>0</v>
      </c>
    </row>
    <row r="36" spans="1:10" ht="15" customHeight="1">
      <c r="A36" s="146"/>
      <c r="B36" s="114"/>
      <c r="C36" s="119"/>
      <c r="D36" s="92"/>
      <c r="E36" s="119"/>
      <c r="F36" s="127"/>
      <c r="G36" s="127"/>
      <c r="H36" s="122"/>
      <c r="I36" s="96"/>
      <c r="J36" s="122"/>
    </row>
    <row r="37" spans="1:10" s="81" customFormat="1" ht="17.25">
      <c r="A37" s="650" t="s">
        <v>331</v>
      </c>
      <c r="B37" s="651"/>
      <c r="C37" s="341">
        <f>C28+C35</f>
        <v>2172559</v>
      </c>
      <c r="D37" s="341">
        <f>D28+D35</f>
        <v>0</v>
      </c>
      <c r="E37" s="341">
        <f>E28+E35</f>
        <v>2172559</v>
      </c>
      <c r="F37" s="658" t="s">
        <v>339</v>
      </c>
      <c r="G37" s="651"/>
      <c r="H37" s="337">
        <f>H28+H35</f>
        <v>2700000</v>
      </c>
      <c r="I37" s="337">
        <f>I28+I35</f>
        <v>152798</v>
      </c>
      <c r="J37" s="337">
        <f>J28+J35</f>
        <v>2852798</v>
      </c>
    </row>
    <row r="38" spans="1:10" s="81" customFormat="1" ht="15.75">
      <c r="A38" s="146"/>
      <c r="B38" s="114"/>
      <c r="C38" s="119"/>
      <c r="D38" s="92"/>
      <c r="E38" s="119"/>
      <c r="F38" s="127"/>
      <c r="G38" s="127"/>
      <c r="H38" s="122"/>
      <c r="I38" s="96"/>
      <c r="J38" s="122"/>
    </row>
    <row r="39" spans="1:10" s="81" customFormat="1" ht="19.5" thickBot="1">
      <c r="A39" s="648" t="s">
        <v>332</v>
      </c>
      <c r="B39" s="649"/>
      <c r="C39" s="148">
        <f>C18+C37</f>
        <v>13208507</v>
      </c>
      <c r="D39" s="148">
        <f>D18+D37</f>
        <v>-95000</v>
      </c>
      <c r="E39" s="148">
        <f>E18+E37</f>
        <v>13113507</v>
      </c>
      <c r="F39" s="149"/>
      <c r="G39" s="147" t="s">
        <v>333</v>
      </c>
      <c r="H39" s="148">
        <f>H18+H37</f>
        <v>13208507</v>
      </c>
      <c r="I39" s="148">
        <f>I18+I37</f>
        <v>-95000</v>
      </c>
      <c r="J39" s="148">
        <f>J18+J37</f>
        <v>13113507</v>
      </c>
    </row>
    <row r="40" spans="1:10" s="81" customFormat="1" ht="14.25">
      <c r="A40" s="82"/>
      <c r="B40" s="82"/>
      <c r="C40" s="82"/>
      <c r="D40" s="82"/>
      <c r="E40" s="82"/>
      <c r="F40" s="82"/>
      <c r="G40" s="82"/>
      <c r="H40" s="82"/>
      <c r="I40" s="82"/>
      <c r="J40" s="82"/>
    </row>
    <row r="41" spans="1:10" s="81" customFormat="1" ht="14.25">
      <c r="A41" s="131"/>
      <c r="B41" s="132"/>
      <c r="C41" s="131"/>
      <c r="D41" s="131"/>
      <c r="E41" s="131"/>
      <c r="F41" s="131"/>
      <c r="G41" s="131"/>
      <c r="H41" s="131"/>
      <c r="I41" s="131"/>
      <c r="J41" s="131"/>
    </row>
    <row r="42" spans="1:10" s="81" customFormat="1" ht="14.25">
      <c r="A42" s="82"/>
      <c r="B42" s="82"/>
      <c r="C42" s="82"/>
      <c r="D42" s="82"/>
      <c r="E42" s="82"/>
      <c r="F42" s="82"/>
      <c r="G42" s="82"/>
      <c r="H42" s="82"/>
      <c r="I42" s="82"/>
      <c r="J42" s="82"/>
    </row>
    <row r="43" spans="1:10" ht="15" customHeight="1">
      <c r="A43" s="82"/>
      <c r="B43" s="82"/>
      <c r="C43" s="82"/>
      <c r="D43" s="82"/>
      <c r="E43" s="82"/>
      <c r="F43" s="82"/>
      <c r="G43" s="82"/>
      <c r="H43" s="82"/>
      <c r="I43" s="82"/>
      <c r="J43" s="82"/>
    </row>
    <row r="44" spans="1:10" ht="15" customHeight="1">
      <c r="A44" s="82"/>
      <c r="B44" s="82"/>
      <c r="C44" s="82"/>
      <c r="D44" s="82"/>
      <c r="E44" s="82"/>
      <c r="F44" s="82"/>
      <c r="G44" s="82"/>
      <c r="H44" s="82"/>
      <c r="I44" s="82"/>
      <c r="J44" s="82"/>
    </row>
    <row r="45" spans="1:10" ht="15" customHeight="1">
      <c r="A45" s="82"/>
      <c r="B45" s="82"/>
      <c r="C45" s="82"/>
      <c r="D45" s="82"/>
      <c r="E45" s="82"/>
      <c r="F45" s="82"/>
      <c r="G45" s="82"/>
      <c r="H45" s="82"/>
      <c r="I45" s="82"/>
      <c r="J45" s="82"/>
    </row>
    <row r="46" spans="1:10" ht="15" customHeight="1">
      <c r="A46" s="82"/>
      <c r="B46" s="82"/>
      <c r="C46" s="82"/>
      <c r="D46" s="82"/>
      <c r="E46" s="82"/>
      <c r="F46" s="82"/>
      <c r="G46" s="83"/>
      <c r="H46" s="82"/>
      <c r="I46" s="82"/>
      <c r="J46" s="82"/>
    </row>
    <row r="47" spans="1:10" ht="15" customHeight="1">
      <c r="A47" s="82"/>
      <c r="B47" s="82"/>
      <c r="C47" s="82"/>
      <c r="D47" s="82"/>
      <c r="E47" s="82"/>
      <c r="F47" s="82"/>
      <c r="G47" s="82"/>
      <c r="H47" s="82"/>
      <c r="I47" s="82"/>
      <c r="J47" s="82"/>
    </row>
    <row r="48" spans="1:10" ht="15" customHeight="1">
      <c r="A48" s="82"/>
      <c r="B48" s="82"/>
      <c r="C48" s="82"/>
      <c r="D48" s="82"/>
      <c r="E48" s="82"/>
      <c r="F48" s="82"/>
      <c r="G48" s="82"/>
      <c r="H48" s="82"/>
      <c r="I48" s="82"/>
      <c r="J48" s="82"/>
    </row>
    <row r="49" spans="1:10" ht="15" customHeight="1">
      <c r="A49" s="82"/>
      <c r="B49" s="82"/>
      <c r="C49" s="82"/>
      <c r="D49" s="82"/>
      <c r="E49" s="82"/>
      <c r="F49" s="82"/>
      <c r="G49" s="82"/>
      <c r="H49" s="82"/>
      <c r="I49" s="82"/>
      <c r="J49" s="82"/>
    </row>
    <row r="50" spans="1:10" ht="15" customHeight="1">
      <c r="A50" s="82"/>
      <c r="B50" s="82"/>
      <c r="C50" s="82"/>
      <c r="D50" s="82"/>
      <c r="E50" s="82"/>
      <c r="F50" s="82"/>
      <c r="G50" s="82"/>
      <c r="H50" s="82"/>
      <c r="I50" s="82"/>
      <c r="J50" s="82"/>
    </row>
    <row r="51" spans="1:10" ht="15" customHeight="1">
      <c r="A51" s="82"/>
      <c r="B51" s="82"/>
      <c r="C51" s="82"/>
      <c r="D51" s="82"/>
      <c r="E51" s="82"/>
      <c r="F51" s="82"/>
      <c r="G51" s="82"/>
      <c r="H51" s="82"/>
      <c r="I51" s="82"/>
      <c r="J51" s="82"/>
    </row>
    <row r="52" spans="1:10" s="339" customFormat="1" ht="15" customHeight="1">
      <c r="A52" s="82"/>
      <c r="B52" s="82"/>
      <c r="C52" s="82"/>
      <c r="D52" s="82"/>
      <c r="E52" s="82"/>
      <c r="F52" s="82"/>
      <c r="G52" s="82"/>
      <c r="H52" s="82"/>
      <c r="I52" s="82"/>
      <c r="J52" s="82"/>
    </row>
    <row r="53" spans="1:10" ht="15" customHeight="1">
      <c r="A53" s="82"/>
      <c r="B53" s="82"/>
      <c r="C53" s="82"/>
      <c r="D53" s="82"/>
      <c r="E53" s="82"/>
      <c r="F53" s="82"/>
      <c r="G53" s="82"/>
      <c r="H53" s="82"/>
      <c r="I53" s="82"/>
      <c r="J53" s="82"/>
    </row>
    <row r="54" spans="1:10" s="339" customFormat="1" ht="15" customHeight="1">
      <c r="A54" s="82"/>
      <c r="B54" s="82"/>
      <c r="C54" s="82"/>
      <c r="D54" s="82"/>
      <c r="E54" s="82"/>
      <c r="F54" s="82"/>
      <c r="G54" s="82"/>
      <c r="H54" s="82"/>
      <c r="I54" s="82"/>
      <c r="J54" s="82"/>
    </row>
    <row r="55" s="82" customFormat="1" ht="12.75"/>
    <row r="56" spans="1:256" ht="15" customHeight="1">
      <c r="A56" s="82"/>
      <c r="B56" s="82"/>
      <c r="C56" s="82"/>
      <c r="D56" s="82"/>
      <c r="E56" s="82"/>
      <c r="F56" s="82"/>
      <c r="G56" s="82"/>
      <c r="H56" s="82"/>
      <c r="I56" s="82"/>
      <c r="J56" s="82"/>
      <c r="K56" s="131"/>
      <c r="L56" s="131"/>
      <c r="M56" s="131"/>
      <c r="N56" s="131"/>
      <c r="O56" s="131"/>
      <c r="P56" s="131" t="s">
        <v>334</v>
      </c>
      <c r="Q56" s="131" t="s">
        <v>334</v>
      </c>
      <c r="R56" s="131" t="s">
        <v>334</v>
      </c>
      <c r="S56" s="131" t="s">
        <v>334</v>
      </c>
      <c r="T56" s="131" t="s">
        <v>334</v>
      </c>
      <c r="U56" s="131" t="s">
        <v>334</v>
      </c>
      <c r="V56" s="131" t="s">
        <v>334</v>
      </c>
      <c r="W56" s="131" t="s">
        <v>334</v>
      </c>
      <c r="X56" s="131" t="s">
        <v>334</v>
      </c>
      <c r="Y56" s="131" t="s">
        <v>334</v>
      </c>
      <c r="Z56" s="131" t="s">
        <v>334</v>
      </c>
      <c r="AA56" s="131" t="s">
        <v>334</v>
      </c>
      <c r="AB56" s="131" t="s">
        <v>334</v>
      </c>
      <c r="AC56" s="131" t="s">
        <v>334</v>
      </c>
      <c r="AD56" s="131" t="s">
        <v>334</v>
      </c>
      <c r="AE56" s="131" t="s">
        <v>334</v>
      </c>
      <c r="AF56" s="131" t="s">
        <v>334</v>
      </c>
      <c r="AG56" s="131" t="s">
        <v>334</v>
      </c>
      <c r="AH56" s="131" t="s">
        <v>334</v>
      </c>
      <c r="AI56" s="131" t="s">
        <v>334</v>
      </c>
      <c r="AJ56" s="131" t="s">
        <v>334</v>
      </c>
      <c r="AK56" s="131" t="s">
        <v>334</v>
      </c>
      <c r="AL56" s="131" t="s">
        <v>334</v>
      </c>
      <c r="AM56" s="131" t="s">
        <v>334</v>
      </c>
      <c r="AN56" s="131" t="s">
        <v>334</v>
      </c>
      <c r="AO56" s="131" t="s">
        <v>334</v>
      </c>
      <c r="AP56" s="131" t="s">
        <v>334</v>
      </c>
      <c r="AQ56" s="131" t="s">
        <v>334</v>
      </c>
      <c r="AR56" s="131" t="s">
        <v>334</v>
      </c>
      <c r="AS56" s="131" t="s">
        <v>334</v>
      </c>
      <c r="AT56" s="131" t="s">
        <v>334</v>
      </c>
      <c r="AU56" s="131" t="s">
        <v>334</v>
      </c>
      <c r="AV56" s="131" t="s">
        <v>334</v>
      </c>
      <c r="AW56" s="131" t="s">
        <v>334</v>
      </c>
      <c r="AX56" s="131" t="s">
        <v>334</v>
      </c>
      <c r="AY56" s="131" t="s">
        <v>334</v>
      </c>
      <c r="AZ56" s="131" t="s">
        <v>334</v>
      </c>
      <c r="BA56" s="131" t="s">
        <v>334</v>
      </c>
      <c r="BB56" s="131" t="s">
        <v>334</v>
      </c>
      <c r="BC56" s="131" t="s">
        <v>334</v>
      </c>
      <c r="BD56" s="131" t="s">
        <v>334</v>
      </c>
      <c r="BE56" s="131" t="s">
        <v>334</v>
      </c>
      <c r="BF56" s="131" t="s">
        <v>334</v>
      </c>
      <c r="BG56" s="131" t="s">
        <v>334</v>
      </c>
      <c r="BH56" s="131" t="s">
        <v>334</v>
      </c>
      <c r="BI56" s="131" t="s">
        <v>334</v>
      </c>
      <c r="BJ56" s="131" t="s">
        <v>334</v>
      </c>
      <c r="BK56" s="131" t="s">
        <v>334</v>
      </c>
      <c r="BL56" s="131" t="s">
        <v>334</v>
      </c>
      <c r="BM56" s="131" t="s">
        <v>334</v>
      </c>
      <c r="BN56" s="131" t="s">
        <v>334</v>
      </c>
      <c r="BO56" s="131" t="s">
        <v>334</v>
      </c>
      <c r="BP56" s="131" t="s">
        <v>334</v>
      </c>
      <c r="BQ56" s="131" t="s">
        <v>334</v>
      </c>
      <c r="BR56" s="131" t="s">
        <v>334</v>
      </c>
      <c r="BS56" s="131" t="s">
        <v>334</v>
      </c>
      <c r="BT56" s="131" t="s">
        <v>334</v>
      </c>
      <c r="BU56" s="131" t="s">
        <v>334</v>
      </c>
      <c r="BV56" s="131" t="s">
        <v>334</v>
      </c>
      <c r="BW56" s="131" t="s">
        <v>334</v>
      </c>
      <c r="BX56" s="131" t="s">
        <v>334</v>
      </c>
      <c r="BY56" s="131" t="s">
        <v>334</v>
      </c>
      <c r="BZ56" s="131" t="s">
        <v>334</v>
      </c>
      <c r="CA56" s="131" t="s">
        <v>334</v>
      </c>
      <c r="CB56" s="131" t="s">
        <v>334</v>
      </c>
      <c r="CC56" s="131" t="s">
        <v>334</v>
      </c>
      <c r="CD56" s="131" t="s">
        <v>334</v>
      </c>
      <c r="CE56" s="131" t="s">
        <v>334</v>
      </c>
      <c r="CF56" s="131" t="s">
        <v>334</v>
      </c>
      <c r="CG56" s="131" t="s">
        <v>334</v>
      </c>
      <c r="CH56" s="131" t="s">
        <v>334</v>
      </c>
      <c r="CI56" s="131" t="s">
        <v>334</v>
      </c>
      <c r="CJ56" s="131" t="s">
        <v>334</v>
      </c>
      <c r="CK56" s="131" t="s">
        <v>334</v>
      </c>
      <c r="CL56" s="131" t="s">
        <v>334</v>
      </c>
      <c r="CM56" s="131" t="s">
        <v>334</v>
      </c>
      <c r="CN56" s="131" t="s">
        <v>334</v>
      </c>
      <c r="CO56" s="131" t="s">
        <v>334</v>
      </c>
      <c r="CP56" s="131" t="s">
        <v>334</v>
      </c>
      <c r="CQ56" s="131" t="s">
        <v>334</v>
      </c>
      <c r="CR56" s="131" t="s">
        <v>334</v>
      </c>
      <c r="CS56" s="131" t="s">
        <v>334</v>
      </c>
      <c r="CT56" s="131" t="s">
        <v>334</v>
      </c>
      <c r="CU56" s="131" t="s">
        <v>334</v>
      </c>
      <c r="CV56" s="131" t="s">
        <v>334</v>
      </c>
      <c r="CW56" s="131" t="s">
        <v>334</v>
      </c>
      <c r="CX56" s="131" t="s">
        <v>334</v>
      </c>
      <c r="CY56" s="131" t="s">
        <v>334</v>
      </c>
      <c r="CZ56" s="131" t="s">
        <v>334</v>
      </c>
      <c r="DA56" s="131" t="s">
        <v>334</v>
      </c>
      <c r="DB56" s="131" t="s">
        <v>334</v>
      </c>
      <c r="DC56" s="131" t="s">
        <v>334</v>
      </c>
      <c r="DD56" s="131" t="s">
        <v>334</v>
      </c>
      <c r="DE56" s="131" t="s">
        <v>334</v>
      </c>
      <c r="DF56" s="131" t="s">
        <v>334</v>
      </c>
      <c r="DG56" s="131" t="s">
        <v>334</v>
      </c>
      <c r="DH56" s="131" t="s">
        <v>334</v>
      </c>
      <c r="DI56" s="131" t="s">
        <v>334</v>
      </c>
      <c r="DJ56" s="131" t="s">
        <v>334</v>
      </c>
      <c r="DK56" s="131" t="s">
        <v>334</v>
      </c>
      <c r="DL56" s="131" t="s">
        <v>334</v>
      </c>
      <c r="DM56" s="131" t="s">
        <v>334</v>
      </c>
      <c r="DN56" s="131" t="s">
        <v>334</v>
      </c>
      <c r="DO56" s="131" t="s">
        <v>334</v>
      </c>
      <c r="DP56" s="131" t="s">
        <v>334</v>
      </c>
      <c r="DQ56" s="131" t="s">
        <v>334</v>
      </c>
      <c r="DR56" s="131" t="s">
        <v>334</v>
      </c>
      <c r="DS56" s="131" t="s">
        <v>334</v>
      </c>
      <c r="DT56" s="131" t="s">
        <v>334</v>
      </c>
      <c r="DU56" s="131" t="s">
        <v>334</v>
      </c>
      <c r="DV56" s="131" t="s">
        <v>334</v>
      </c>
      <c r="DW56" s="131" t="s">
        <v>334</v>
      </c>
      <c r="DX56" s="131" t="s">
        <v>334</v>
      </c>
      <c r="DY56" s="131" t="s">
        <v>334</v>
      </c>
      <c r="DZ56" s="131" t="s">
        <v>334</v>
      </c>
      <c r="EA56" s="131" t="s">
        <v>334</v>
      </c>
      <c r="EB56" s="131" t="s">
        <v>334</v>
      </c>
      <c r="EC56" s="131" t="s">
        <v>334</v>
      </c>
      <c r="ED56" s="131" t="s">
        <v>334</v>
      </c>
      <c r="EE56" s="131" t="s">
        <v>334</v>
      </c>
      <c r="EF56" s="131" t="s">
        <v>334</v>
      </c>
      <c r="EG56" s="131" t="s">
        <v>334</v>
      </c>
      <c r="EH56" s="131" t="s">
        <v>334</v>
      </c>
      <c r="EI56" s="131" t="s">
        <v>334</v>
      </c>
      <c r="EJ56" s="131" t="s">
        <v>334</v>
      </c>
      <c r="EK56" s="131" t="s">
        <v>334</v>
      </c>
      <c r="EL56" s="131" t="s">
        <v>334</v>
      </c>
      <c r="EM56" s="131" t="s">
        <v>334</v>
      </c>
      <c r="EN56" s="131" t="s">
        <v>334</v>
      </c>
      <c r="EO56" s="131" t="s">
        <v>334</v>
      </c>
      <c r="EP56" s="131" t="s">
        <v>334</v>
      </c>
      <c r="EQ56" s="131" t="s">
        <v>334</v>
      </c>
      <c r="ER56" s="131" t="s">
        <v>334</v>
      </c>
      <c r="ES56" s="131" t="s">
        <v>334</v>
      </c>
      <c r="ET56" s="131" t="s">
        <v>334</v>
      </c>
      <c r="EU56" s="131" t="s">
        <v>334</v>
      </c>
      <c r="EV56" s="131" t="s">
        <v>334</v>
      </c>
      <c r="EW56" s="131" t="s">
        <v>334</v>
      </c>
      <c r="EX56" s="131" t="s">
        <v>334</v>
      </c>
      <c r="EY56" s="131" t="s">
        <v>334</v>
      </c>
      <c r="EZ56" s="131" t="s">
        <v>334</v>
      </c>
      <c r="FA56" s="131" t="s">
        <v>334</v>
      </c>
      <c r="FB56" s="131" t="s">
        <v>334</v>
      </c>
      <c r="FC56" s="131" t="s">
        <v>334</v>
      </c>
      <c r="FD56" s="131" t="s">
        <v>334</v>
      </c>
      <c r="FE56" s="131" t="s">
        <v>334</v>
      </c>
      <c r="FF56" s="131" t="s">
        <v>334</v>
      </c>
      <c r="FG56" s="131" t="s">
        <v>334</v>
      </c>
      <c r="FH56" s="131" t="s">
        <v>334</v>
      </c>
      <c r="FI56" s="131" t="s">
        <v>334</v>
      </c>
      <c r="FJ56" s="131" t="s">
        <v>334</v>
      </c>
      <c r="FK56" s="131" t="s">
        <v>334</v>
      </c>
      <c r="FL56" s="131" t="s">
        <v>334</v>
      </c>
      <c r="FM56" s="131" t="s">
        <v>334</v>
      </c>
      <c r="FN56" s="131" t="s">
        <v>334</v>
      </c>
      <c r="FO56" s="131" t="s">
        <v>334</v>
      </c>
      <c r="FP56" s="131" t="s">
        <v>334</v>
      </c>
      <c r="FQ56" s="131" t="s">
        <v>334</v>
      </c>
      <c r="FR56" s="131" t="s">
        <v>334</v>
      </c>
      <c r="FS56" s="131" t="s">
        <v>334</v>
      </c>
      <c r="FT56" s="131" t="s">
        <v>334</v>
      </c>
      <c r="FU56" s="131" t="s">
        <v>334</v>
      </c>
      <c r="FV56" s="131" t="s">
        <v>334</v>
      </c>
      <c r="FW56" s="131" t="s">
        <v>334</v>
      </c>
      <c r="FX56" s="131" t="s">
        <v>334</v>
      </c>
      <c r="FY56" s="131" t="s">
        <v>334</v>
      </c>
      <c r="FZ56" s="131" t="s">
        <v>334</v>
      </c>
      <c r="GA56" s="131" t="s">
        <v>334</v>
      </c>
      <c r="GB56" s="131" t="s">
        <v>334</v>
      </c>
      <c r="GC56" s="131" t="s">
        <v>334</v>
      </c>
      <c r="GD56" s="131" t="s">
        <v>334</v>
      </c>
      <c r="GE56" s="131" t="s">
        <v>334</v>
      </c>
      <c r="GF56" s="131" t="s">
        <v>334</v>
      </c>
      <c r="GG56" s="131" t="s">
        <v>334</v>
      </c>
      <c r="GH56" s="131" t="s">
        <v>334</v>
      </c>
      <c r="GI56" s="131" t="s">
        <v>334</v>
      </c>
      <c r="GJ56" s="131" t="s">
        <v>334</v>
      </c>
      <c r="GK56" s="131" t="s">
        <v>334</v>
      </c>
      <c r="GL56" s="131" t="s">
        <v>334</v>
      </c>
      <c r="GM56" s="131" t="s">
        <v>334</v>
      </c>
      <c r="GN56" s="131" t="s">
        <v>334</v>
      </c>
      <c r="GO56" s="131" t="s">
        <v>334</v>
      </c>
      <c r="GP56" s="131" t="s">
        <v>334</v>
      </c>
      <c r="GQ56" s="131" t="s">
        <v>334</v>
      </c>
      <c r="GR56" s="131" t="s">
        <v>334</v>
      </c>
      <c r="GS56" s="131" t="s">
        <v>334</v>
      </c>
      <c r="GT56" s="131" t="s">
        <v>334</v>
      </c>
      <c r="GU56" s="131" t="s">
        <v>334</v>
      </c>
      <c r="GV56" s="131" t="s">
        <v>334</v>
      </c>
      <c r="GW56" s="131" t="s">
        <v>334</v>
      </c>
      <c r="GX56" s="131" t="s">
        <v>334</v>
      </c>
      <c r="GY56" s="131" t="s">
        <v>334</v>
      </c>
      <c r="GZ56" s="131" t="s">
        <v>334</v>
      </c>
      <c r="HA56" s="131" t="s">
        <v>334</v>
      </c>
      <c r="HB56" s="131" t="s">
        <v>334</v>
      </c>
      <c r="HC56" s="131" t="s">
        <v>334</v>
      </c>
      <c r="HD56" s="131" t="s">
        <v>334</v>
      </c>
      <c r="HE56" s="131" t="s">
        <v>334</v>
      </c>
      <c r="HF56" s="131" t="s">
        <v>334</v>
      </c>
      <c r="HG56" s="131" t="s">
        <v>334</v>
      </c>
      <c r="HH56" s="131" t="s">
        <v>334</v>
      </c>
      <c r="HI56" s="131" t="s">
        <v>334</v>
      </c>
      <c r="HJ56" s="131" t="s">
        <v>334</v>
      </c>
      <c r="HK56" s="131" t="s">
        <v>334</v>
      </c>
      <c r="HL56" s="131" t="s">
        <v>334</v>
      </c>
      <c r="HM56" s="131" t="s">
        <v>334</v>
      </c>
      <c r="HN56" s="131" t="s">
        <v>334</v>
      </c>
      <c r="HO56" s="131" t="s">
        <v>334</v>
      </c>
      <c r="HP56" s="131" t="s">
        <v>334</v>
      </c>
      <c r="HQ56" s="131" t="s">
        <v>334</v>
      </c>
      <c r="HR56" s="131" t="s">
        <v>334</v>
      </c>
      <c r="HS56" s="131" t="s">
        <v>334</v>
      </c>
      <c r="HT56" s="131" t="s">
        <v>334</v>
      </c>
      <c r="HU56" s="131" t="s">
        <v>334</v>
      </c>
      <c r="HV56" s="131" t="s">
        <v>334</v>
      </c>
      <c r="HW56" s="131" t="s">
        <v>334</v>
      </c>
      <c r="HX56" s="131" t="s">
        <v>334</v>
      </c>
      <c r="HY56" s="131" t="s">
        <v>334</v>
      </c>
      <c r="HZ56" s="131" t="s">
        <v>334</v>
      </c>
      <c r="IA56" s="131" t="s">
        <v>334</v>
      </c>
      <c r="IB56" s="131" t="s">
        <v>334</v>
      </c>
      <c r="IC56" s="131" t="s">
        <v>334</v>
      </c>
      <c r="ID56" s="131" t="s">
        <v>334</v>
      </c>
      <c r="IE56" s="131" t="s">
        <v>334</v>
      </c>
      <c r="IF56" s="131" t="s">
        <v>334</v>
      </c>
      <c r="IG56" s="131" t="s">
        <v>334</v>
      </c>
      <c r="IH56" s="131" t="s">
        <v>334</v>
      </c>
      <c r="II56" s="131" t="s">
        <v>334</v>
      </c>
      <c r="IJ56" s="131" t="s">
        <v>334</v>
      </c>
      <c r="IK56" s="131" t="s">
        <v>334</v>
      </c>
      <c r="IL56" s="131" t="s">
        <v>334</v>
      </c>
      <c r="IM56" s="131" t="s">
        <v>334</v>
      </c>
      <c r="IN56" s="131" t="s">
        <v>334</v>
      </c>
      <c r="IO56" s="131" t="s">
        <v>334</v>
      </c>
      <c r="IP56" s="131" t="s">
        <v>334</v>
      </c>
      <c r="IQ56" s="131" t="s">
        <v>334</v>
      </c>
      <c r="IR56" s="131" t="s">
        <v>334</v>
      </c>
      <c r="IS56" s="131" t="s">
        <v>334</v>
      </c>
      <c r="IT56" s="131" t="s">
        <v>334</v>
      </c>
      <c r="IU56" s="131" t="s">
        <v>334</v>
      </c>
      <c r="IV56" s="131" t="s">
        <v>334</v>
      </c>
    </row>
    <row r="57" s="82" customFormat="1" ht="12.75"/>
    <row r="58" s="82" customFormat="1" ht="12.75"/>
    <row r="59" s="82" customFormat="1" ht="12.75"/>
    <row r="60" s="82" customFormat="1" ht="12.75"/>
    <row r="61" s="82" customFormat="1" ht="12.75"/>
    <row r="62" s="82" customFormat="1" ht="12.75"/>
    <row r="63" s="82" customFormat="1" ht="12.75"/>
    <row r="64" s="82" customFormat="1" ht="12.75"/>
    <row r="65" s="82" customFormat="1" ht="12.75"/>
    <row r="66" s="82" customFormat="1" ht="12.75"/>
    <row r="67" s="82" customFormat="1" ht="12.75"/>
    <row r="68" s="82" customFormat="1" ht="12.75"/>
    <row r="69" s="82" customFormat="1" ht="12.75"/>
    <row r="70" s="82" customFormat="1" ht="12.75"/>
    <row r="71" s="82" customFormat="1" ht="12.75"/>
    <row r="72" s="82" customFormat="1" ht="12.75"/>
    <row r="73" s="82" customFormat="1" ht="12.75"/>
    <row r="74" s="82" customFormat="1" ht="12.75"/>
    <row r="75" s="82" customFormat="1" ht="12.75"/>
    <row r="76" s="82" customFormat="1" ht="12.75"/>
    <row r="77" s="82" customFormat="1" ht="12.75"/>
    <row r="78" s="82" customFormat="1" ht="12.75"/>
    <row r="79" s="82" customFormat="1" ht="12.75"/>
    <row r="80" s="82" customFormat="1" ht="12.75"/>
    <row r="81" s="82" customFormat="1" ht="12.75"/>
    <row r="82" s="82" customFormat="1" ht="12.75"/>
    <row r="83" s="82" customFormat="1" ht="12.75"/>
    <row r="84" s="82" customFormat="1" ht="12.75"/>
    <row r="85" s="82" customFormat="1" ht="12.75"/>
    <row r="86" s="82" customFormat="1" ht="12.75"/>
    <row r="87" s="82" customFormat="1" ht="12.75"/>
    <row r="88" s="82" customFormat="1" ht="12.75"/>
    <row r="89" s="82" customFormat="1" ht="12.75"/>
    <row r="90" s="82" customFormat="1" ht="12.75"/>
    <row r="91" s="82" customFormat="1" ht="12.75"/>
    <row r="92" s="82" customFormat="1" ht="12.75"/>
    <row r="93" s="82" customFormat="1" ht="12.75"/>
    <row r="94" s="82" customFormat="1" ht="12.75"/>
    <row r="95" s="82" customFormat="1" ht="12.75"/>
    <row r="96" s="82" customFormat="1" ht="12.75"/>
    <row r="97" s="82" customFormat="1" ht="12.75"/>
    <row r="98" s="82" customFormat="1" ht="12.75"/>
    <row r="99" s="82" customFormat="1" ht="12.75"/>
    <row r="100" s="82" customFormat="1" ht="12.75"/>
    <row r="101" s="82" customFormat="1" ht="12.75"/>
    <row r="102" s="82" customFormat="1" ht="12.75"/>
    <row r="103" s="82" customFormat="1" ht="12.75"/>
    <row r="104" s="82" customFormat="1" ht="12.75"/>
    <row r="105" s="82" customFormat="1" ht="12.75"/>
    <row r="106" s="82" customFormat="1" ht="12.75"/>
    <row r="107" s="82" customFormat="1" ht="12.75"/>
    <row r="108" s="82" customFormat="1" ht="12.75"/>
    <row r="109" s="82" customFormat="1" ht="12.75"/>
    <row r="110" s="82" customFormat="1" ht="12.75"/>
    <row r="111" s="82" customFormat="1" ht="12.75"/>
    <row r="112" s="82" customFormat="1" ht="12.75"/>
    <row r="113" s="82" customFormat="1" ht="12.75"/>
    <row r="114" s="82" customFormat="1" ht="12.75"/>
    <row r="115" s="82" customFormat="1" ht="12.75"/>
    <row r="116" s="82" customFormat="1" ht="12.75"/>
    <row r="117" s="82" customFormat="1" ht="12.75"/>
    <row r="118" s="82" customFormat="1" ht="12.75"/>
    <row r="119" s="82" customFormat="1" ht="12.75"/>
    <row r="120" s="82" customFormat="1" ht="12.75"/>
    <row r="121" s="82" customFormat="1" ht="12.75"/>
    <row r="122" s="82" customFormat="1" ht="12.75"/>
    <row r="123" s="82" customFormat="1" ht="12.75"/>
    <row r="124" s="82" customFormat="1" ht="12.75"/>
    <row r="125" s="82" customFormat="1" ht="12.75"/>
    <row r="126" s="82" customFormat="1" ht="12.75"/>
    <row r="127" s="82" customFormat="1" ht="12.75"/>
    <row r="128" s="82" customFormat="1" ht="12.75"/>
    <row r="129" s="82" customFormat="1" ht="12.75"/>
    <row r="130" s="82" customFormat="1" ht="12.75"/>
    <row r="131" s="82" customFormat="1" ht="12.75"/>
    <row r="132" s="82" customFormat="1" ht="12.75"/>
    <row r="133" s="82" customFormat="1" ht="12.75"/>
    <row r="134" s="82" customFormat="1" ht="12.75"/>
    <row r="135" s="82" customFormat="1" ht="12.75"/>
    <row r="136" s="82" customFormat="1" ht="12.75"/>
    <row r="137" s="82" customFormat="1" ht="12.75"/>
    <row r="138" s="82" customFormat="1" ht="12.75"/>
    <row r="139" s="82" customFormat="1" ht="12.75"/>
    <row r="140" s="82" customFormat="1" ht="12.75"/>
    <row r="141" s="82" customFormat="1" ht="12.75"/>
    <row r="142" s="82" customFormat="1" ht="12.75"/>
    <row r="143" s="82" customFormat="1" ht="12.75"/>
    <row r="144" s="82" customFormat="1" ht="12.75"/>
    <row r="145" s="82" customFormat="1" ht="12.75"/>
    <row r="146" s="82" customFormat="1" ht="12.75"/>
    <row r="147" s="82" customFormat="1" ht="12.75"/>
    <row r="148" s="82" customFormat="1" ht="12.75"/>
    <row r="149" s="82" customFormat="1" ht="12.75"/>
    <row r="150" s="82" customFormat="1" ht="12.75"/>
    <row r="151" s="82" customFormat="1" ht="12.75"/>
    <row r="152" s="82" customFormat="1" ht="12.75"/>
    <row r="153" s="82" customFormat="1" ht="12.75"/>
    <row r="154" s="82" customFormat="1" ht="12.75"/>
    <row r="155" s="82" customFormat="1" ht="12.75"/>
    <row r="156" s="82" customFormat="1" ht="12.75"/>
    <row r="157" s="82" customFormat="1" ht="12.75"/>
    <row r="158" s="82" customFormat="1" ht="12.75"/>
    <row r="159" s="82" customFormat="1" ht="12.75"/>
    <row r="160" s="82" customFormat="1" ht="12.75"/>
    <row r="161" s="82" customFormat="1" ht="12.75"/>
    <row r="162" s="82" customFormat="1" ht="12.75"/>
    <row r="163" s="82" customFormat="1" ht="12.75"/>
    <row r="164" s="82" customFormat="1" ht="12.75"/>
    <row r="165" s="82" customFormat="1" ht="12.75"/>
    <row r="166" s="82" customFormat="1" ht="12.75"/>
    <row r="167" s="82" customFormat="1" ht="12.75"/>
    <row r="168" s="82" customFormat="1" ht="12.75"/>
    <row r="169" s="82" customFormat="1" ht="12.75"/>
    <row r="170" s="82" customFormat="1" ht="12.75"/>
    <row r="171" s="82" customFormat="1" ht="12.75"/>
    <row r="172" s="82" customFormat="1" ht="12.75"/>
    <row r="173" s="82" customFormat="1" ht="12.75"/>
    <row r="174" s="82" customFormat="1" ht="12.75"/>
    <row r="175" s="82" customFormat="1" ht="12.75"/>
    <row r="176" s="82" customFormat="1" ht="12.75"/>
    <row r="177" s="82" customFormat="1" ht="12.75"/>
    <row r="178" s="82" customFormat="1" ht="12.75"/>
    <row r="179" s="82" customFormat="1" ht="12.75"/>
    <row r="180" s="82" customFormat="1" ht="12.75"/>
    <row r="181" s="82" customFormat="1" ht="12.75"/>
    <row r="182" s="82" customFormat="1" ht="12.75"/>
    <row r="183" s="82" customFormat="1" ht="12.75"/>
    <row r="184" s="82" customFormat="1" ht="12.75"/>
    <row r="185" s="82" customFormat="1" ht="12.75"/>
    <row r="186" s="82" customFormat="1" ht="12.75"/>
    <row r="187" s="82" customFormat="1" ht="12.75"/>
    <row r="188" s="82" customFormat="1" ht="12.75"/>
    <row r="189" s="82" customFormat="1" ht="12.75"/>
    <row r="190" s="82" customFormat="1" ht="12.75"/>
    <row r="191" s="82" customFormat="1" ht="12.75"/>
    <row r="192" s="82" customFormat="1" ht="12.75"/>
    <row r="193" s="82" customFormat="1" ht="12.75"/>
    <row r="194" s="82" customFormat="1" ht="12.75"/>
    <row r="195" s="82" customFormat="1" ht="12.75"/>
    <row r="196" s="82" customFormat="1" ht="12.75"/>
    <row r="197" s="82" customFormat="1" ht="12.75"/>
    <row r="198" s="82" customFormat="1" ht="12.75"/>
    <row r="199" s="82" customFormat="1" ht="12.75"/>
    <row r="200" s="82" customFormat="1" ht="12.75"/>
    <row r="201" s="82" customFormat="1" ht="12.75"/>
    <row r="202" s="82" customFormat="1" ht="12.75"/>
    <row r="203" s="82" customFormat="1" ht="12.75"/>
    <row r="204" s="82" customFormat="1" ht="12.75"/>
    <row r="205" s="82" customFormat="1" ht="12.75"/>
    <row r="206" s="82" customFormat="1" ht="12.75"/>
    <row r="207" s="82" customFormat="1" ht="12.75"/>
    <row r="208" s="82" customFormat="1" ht="12.75"/>
    <row r="209" s="82" customFormat="1" ht="12.75"/>
    <row r="210" s="82" customFormat="1" ht="12.75"/>
    <row r="211" s="82" customFormat="1" ht="12.75"/>
    <row r="212" spans="1:10" s="82" customFormat="1" ht="12.75">
      <c r="A212" s="80"/>
      <c r="B212" s="80"/>
      <c r="C212" s="80"/>
      <c r="D212" s="80"/>
      <c r="E212" s="80"/>
      <c r="F212" s="80"/>
      <c r="G212" s="80"/>
      <c r="H212" s="80"/>
      <c r="I212" s="80"/>
      <c r="J212" s="80"/>
    </row>
    <row r="213" spans="1:10" s="82" customFormat="1" ht="12.75">
      <c r="A213" s="80"/>
      <c r="B213" s="80"/>
      <c r="C213" s="80"/>
      <c r="D213" s="80"/>
      <c r="E213" s="80"/>
      <c r="F213" s="80"/>
      <c r="G213" s="80"/>
      <c r="H213" s="80"/>
      <c r="I213" s="80"/>
      <c r="J213" s="80"/>
    </row>
    <row r="214" spans="1:10" s="82" customFormat="1" ht="12.75">
      <c r="A214" s="80"/>
      <c r="B214" s="80"/>
      <c r="C214" s="80"/>
      <c r="D214" s="80"/>
      <c r="E214" s="80"/>
      <c r="F214" s="80"/>
      <c r="G214" s="80"/>
      <c r="H214" s="80"/>
      <c r="I214" s="80"/>
      <c r="J214" s="80"/>
    </row>
    <row r="215" spans="1:10" s="82" customFormat="1" ht="12.75">
      <c r="A215" s="80"/>
      <c r="B215" s="80"/>
      <c r="C215" s="80"/>
      <c r="D215" s="80"/>
      <c r="E215" s="80"/>
      <c r="F215" s="80"/>
      <c r="G215" s="80"/>
      <c r="H215" s="80"/>
      <c r="I215" s="80"/>
      <c r="J215" s="80"/>
    </row>
    <row r="216" spans="1:10" s="82" customFormat="1" ht="12.75">
      <c r="A216" s="80"/>
      <c r="B216" s="80"/>
      <c r="C216" s="80"/>
      <c r="D216" s="80"/>
      <c r="E216" s="80"/>
      <c r="F216" s="80"/>
      <c r="G216" s="80"/>
      <c r="H216" s="80"/>
      <c r="I216" s="80"/>
      <c r="J216" s="80"/>
    </row>
    <row r="217" spans="1:10" s="82" customFormat="1" ht="12.75">
      <c r="A217" s="80"/>
      <c r="B217" s="80"/>
      <c r="C217" s="80"/>
      <c r="D217" s="80"/>
      <c r="E217" s="80"/>
      <c r="F217" s="80"/>
      <c r="G217" s="80"/>
      <c r="H217" s="80"/>
      <c r="I217" s="80"/>
      <c r="J217" s="80"/>
    </row>
    <row r="218" spans="1:10" s="82" customFormat="1" ht="12.75">
      <c r="A218" s="80"/>
      <c r="B218" s="80"/>
      <c r="C218" s="80"/>
      <c r="D218" s="80"/>
      <c r="E218" s="80"/>
      <c r="F218" s="80"/>
      <c r="G218" s="80"/>
      <c r="H218" s="80"/>
      <c r="I218" s="80"/>
      <c r="J218" s="80"/>
    </row>
    <row r="219" spans="1:10" s="82" customFormat="1" ht="12.75">
      <c r="A219" s="80"/>
      <c r="B219" s="80"/>
      <c r="C219" s="80"/>
      <c r="D219" s="80"/>
      <c r="E219" s="80"/>
      <c r="F219" s="80"/>
      <c r="G219" s="80"/>
      <c r="H219" s="80"/>
      <c r="I219" s="80"/>
      <c r="J219" s="80"/>
    </row>
    <row r="220" spans="1:10" s="82" customFormat="1" ht="12.75">
      <c r="A220" s="80"/>
      <c r="B220" s="80"/>
      <c r="C220" s="80"/>
      <c r="D220" s="80"/>
      <c r="E220" s="80"/>
      <c r="F220" s="80"/>
      <c r="G220" s="80"/>
      <c r="H220" s="80"/>
      <c r="I220" s="80"/>
      <c r="J220" s="80"/>
    </row>
    <row r="221" spans="1:10" s="82" customFormat="1" ht="12.75">
      <c r="A221" s="80"/>
      <c r="B221" s="80"/>
      <c r="C221" s="80"/>
      <c r="D221" s="80"/>
      <c r="E221" s="80"/>
      <c r="F221" s="80"/>
      <c r="G221" s="80"/>
      <c r="H221" s="80"/>
      <c r="I221" s="80"/>
      <c r="J221" s="80"/>
    </row>
    <row r="222" spans="1:10" s="82" customFormat="1" ht="12.75">
      <c r="A222" s="80"/>
      <c r="B222" s="80"/>
      <c r="C222" s="80"/>
      <c r="D222" s="80"/>
      <c r="E222" s="80"/>
      <c r="F222" s="80"/>
      <c r="G222" s="80"/>
      <c r="H222" s="80"/>
      <c r="I222" s="80"/>
      <c r="J222" s="80"/>
    </row>
    <row r="223" spans="1:10" s="82" customFormat="1" ht="12.75">
      <c r="A223" s="80"/>
      <c r="B223" s="80"/>
      <c r="C223" s="80"/>
      <c r="D223" s="80"/>
      <c r="E223" s="80"/>
      <c r="F223" s="80"/>
      <c r="G223" s="80"/>
      <c r="H223" s="80"/>
      <c r="I223" s="80"/>
      <c r="J223" s="80"/>
    </row>
    <row r="224" spans="1:10" s="82" customFormat="1" ht="12.75">
      <c r="A224" s="80"/>
      <c r="B224" s="80"/>
      <c r="C224" s="80"/>
      <c r="D224" s="80"/>
      <c r="E224" s="80"/>
      <c r="F224" s="80"/>
      <c r="G224" s="80"/>
      <c r="H224" s="80"/>
      <c r="I224" s="80"/>
      <c r="J224" s="80"/>
    </row>
    <row r="225" spans="1:10" s="82" customFormat="1" ht="12.75">
      <c r="A225" s="80"/>
      <c r="B225" s="80"/>
      <c r="C225" s="80"/>
      <c r="D225" s="80"/>
      <c r="E225" s="80"/>
      <c r="F225" s="80"/>
      <c r="G225" s="80"/>
      <c r="H225" s="80"/>
      <c r="I225" s="80"/>
      <c r="J225" s="80"/>
    </row>
    <row r="226" spans="1:10" s="82" customFormat="1" ht="12.75">
      <c r="A226" s="80"/>
      <c r="B226" s="80"/>
      <c r="C226" s="80"/>
      <c r="D226" s="80"/>
      <c r="E226" s="80"/>
      <c r="F226" s="80"/>
      <c r="G226" s="80"/>
      <c r="H226" s="80"/>
      <c r="I226" s="80"/>
      <c r="J226" s="80"/>
    </row>
  </sheetData>
  <sheetProtection/>
  <mergeCells count="22">
    <mergeCell ref="A1:J1"/>
    <mergeCell ref="A2:J2"/>
    <mergeCell ref="F16:G16"/>
    <mergeCell ref="I4:J4"/>
    <mergeCell ref="A6:E6"/>
    <mergeCell ref="F6:J6"/>
    <mergeCell ref="A39:B39"/>
    <mergeCell ref="A37:B37"/>
    <mergeCell ref="A18:B18"/>
    <mergeCell ref="F18:G18"/>
    <mergeCell ref="A21:B21"/>
    <mergeCell ref="F21:G21"/>
    <mergeCell ref="A35:B35"/>
    <mergeCell ref="F28:G28"/>
    <mergeCell ref="F30:G30"/>
    <mergeCell ref="F37:G37"/>
    <mergeCell ref="F35:G35"/>
    <mergeCell ref="F20:G20"/>
    <mergeCell ref="A14:B14"/>
    <mergeCell ref="A16:B16"/>
    <mergeCell ref="F14:G14"/>
    <mergeCell ref="A20:B20"/>
  </mergeCells>
  <printOptions horizontalCentered="1"/>
  <pageMargins left="0.2362204724409449" right="0.2362204724409449" top="0" bottom="0" header="0.2755905511811024" footer="0.1968503937007874"/>
  <pageSetup fitToHeight="1" fitToWidth="1" horizontalDpi="600" verticalDpi="600" orientation="landscape" paperSize="9" scale="79" r:id="rId1"/>
  <rowBreaks count="1" manualBreakCount="1">
    <brk id="19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2"/>
  <sheetViews>
    <sheetView view="pageBreakPreview" zoomScaleSheetLayoutView="100" zoomScalePageLayoutView="0" workbookViewId="0" topLeftCell="A1">
      <selection activeCell="A5" sqref="A5:B5"/>
    </sheetView>
  </sheetViews>
  <sheetFormatPr defaultColWidth="9.140625" defaultRowHeight="12.75"/>
  <cols>
    <col min="1" max="1" width="6.7109375" style="0" customWidth="1"/>
    <col min="2" max="2" width="47.57421875" style="0" customWidth="1"/>
    <col min="3" max="4" width="15.00390625" style="0" customWidth="1"/>
    <col min="5" max="5" width="14.00390625" style="0" customWidth="1"/>
    <col min="6" max="6" width="16.57421875" style="0" customWidth="1"/>
    <col min="7" max="7" width="12.28125" style="513" customWidth="1"/>
    <col min="8" max="8" width="11.8515625" style="513" customWidth="1"/>
    <col min="9" max="9" width="10.8515625" style="513" customWidth="1"/>
  </cols>
  <sheetData>
    <row r="1" spans="1:9" ht="38.25" customHeight="1">
      <c r="A1" s="662" t="s">
        <v>474</v>
      </c>
      <c r="B1" s="662"/>
      <c r="C1" s="662"/>
      <c r="D1" s="662"/>
      <c r="E1" s="662"/>
      <c r="F1" s="662"/>
      <c r="G1" s="663"/>
      <c r="H1" s="663"/>
      <c r="I1" s="663"/>
    </row>
    <row r="2" spans="1:9" ht="18" customHeight="1">
      <c r="A2" s="664" t="s">
        <v>522</v>
      </c>
      <c r="B2" s="664"/>
      <c r="C2" s="664"/>
      <c r="D2" s="664"/>
      <c r="E2" s="664"/>
      <c r="F2" s="664"/>
      <c r="G2" s="663"/>
      <c r="H2" s="663"/>
      <c r="I2" s="663"/>
    </row>
    <row r="3" spans="1:9" ht="18" customHeight="1">
      <c r="A3" s="502"/>
      <c r="B3" s="502"/>
      <c r="C3" s="502"/>
      <c r="D3" s="502"/>
      <c r="E3" s="502"/>
      <c r="F3" s="502"/>
      <c r="G3"/>
      <c r="H3"/>
      <c r="I3"/>
    </row>
    <row r="4" spans="1:9" ht="18" customHeight="1">
      <c r="A4" s="637" t="s">
        <v>617</v>
      </c>
      <c r="B4" s="638"/>
      <c r="C4" s="502"/>
      <c r="D4" s="502"/>
      <c r="E4" s="502"/>
      <c r="F4" s="502"/>
      <c r="G4" s="503"/>
      <c r="H4" s="503"/>
      <c r="I4" s="503"/>
    </row>
    <row r="5" spans="1:9" ht="18" customHeight="1" thickBot="1">
      <c r="A5" s="665" t="s">
        <v>604</v>
      </c>
      <c r="B5" s="665"/>
      <c r="C5" s="357"/>
      <c r="D5" s="357"/>
      <c r="E5" s="666"/>
      <c r="F5" s="666"/>
      <c r="G5" s="504"/>
      <c r="H5" s="667" t="s">
        <v>463</v>
      </c>
      <c r="I5" s="667"/>
    </row>
    <row r="6" spans="1:9" ht="14.25" thickBot="1" thickTop="1">
      <c r="A6" s="668" t="s">
        <v>0</v>
      </c>
      <c r="B6" s="670" t="s">
        <v>1</v>
      </c>
      <c r="C6" s="671" t="s">
        <v>589</v>
      </c>
      <c r="D6" s="621"/>
      <c r="E6" s="671" t="s">
        <v>601</v>
      </c>
      <c r="F6" s="671" t="s">
        <v>603</v>
      </c>
      <c r="G6" s="672" t="s">
        <v>598</v>
      </c>
      <c r="H6" s="672"/>
      <c r="I6" s="673"/>
    </row>
    <row r="7" spans="1:9" ht="44.25" customHeight="1" thickBot="1" thickTop="1">
      <c r="A7" s="669"/>
      <c r="B7" s="669"/>
      <c r="C7" s="669"/>
      <c r="D7" s="623" t="s">
        <v>590</v>
      </c>
      <c r="E7" s="669"/>
      <c r="F7" s="669"/>
      <c r="G7" s="505" t="s">
        <v>534</v>
      </c>
      <c r="H7" s="506" t="s">
        <v>535</v>
      </c>
      <c r="I7" s="507" t="s">
        <v>536</v>
      </c>
    </row>
    <row r="8" spans="1:9" ht="12.75" customHeight="1" thickTop="1">
      <c r="A8" s="508" t="s">
        <v>100</v>
      </c>
      <c r="B8" s="509" t="s">
        <v>101</v>
      </c>
      <c r="C8" s="508" t="s">
        <v>102</v>
      </c>
      <c r="D8" s="622" t="s">
        <v>103</v>
      </c>
      <c r="E8" s="510" t="s">
        <v>104</v>
      </c>
      <c r="F8" s="511" t="s">
        <v>412</v>
      </c>
      <c r="G8" s="512" t="s">
        <v>429</v>
      </c>
      <c r="H8" s="512" t="s">
        <v>537</v>
      </c>
      <c r="I8" s="512" t="s">
        <v>592</v>
      </c>
    </row>
    <row r="9" spans="1:9" ht="21.75" customHeight="1">
      <c r="A9" s="18" t="s">
        <v>2</v>
      </c>
      <c r="B9" s="472" t="s">
        <v>3</v>
      </c>
      <c r="C9" s="363">
        <f aca="true" t="shared" si="0" ref="C9:I9">C10+C17</f>
        <v>9654838</v>
      </c>
      <c r="D9" s="363">
        <f>D10+D17</f>
        <v>9654838</v>
      </c>
      <c r="E9" s="363">
        <f t="shared" si="0"/>
        <v>0</v>
      </c>
      <c r="F9" s="363">
        <f t="shared" si="0"/>
        <v>9654838</v>
      </c>
      <c r="G9" s="363">
        <f t="shared" si="0"/>
        <v>9654838</v>
      </c>
      <c r="H9" s="363">
        <f t="shared" si="0"/>
        <v>0</v>
      </c>
      <c r="I9" s="363">
        <f t="shared" si="0"/>
        <v>0</v>
      </c>
    </row>
    <row r="10" spans="1:9" s="21" customFormat="1" ht="21.75" customHeight="1">
      <c r="A10" s="16" t="s">
        <v>4</v>
      </c>
      <c r="B10" s="473" t="s">
        <v>5</v>
      </c>
      <c r="C10" s="360">
        <v>9654838</v>
      </c>
      <c r="D10" s="360">
        <v>9654838</v>
      </c>
      <c r="E10" s="12"/>
      <c r="F10" s="360">
        <v>9654838</v>
      </c>
      <c r="G10" s="360">
        <v>9654838</v>
      </c>
      <c r="H10" s="360">
        <v>0</v>
      </c>
      <c r="I10" s="360">
        <v>0</v>
      </c>
    </row>
    <row r="11" spans="1:9" s="21" customFormat="1" ht="21.75" customHeight="1" hidden="1">
      <c r="A11" s="16" t="s">
        <v>125</v>
      </c>
      <c r="B11" s="473" t="s">
        <v>6</v>
      </c>
      <c r="C11" s="360"/>
      <c r="D11" s="360"/>
      <c r="E11" s="12"/>
      <c r="F11" s="360"/>
      <c r="G11" s="360"/>
      <c r="H11" s="360"/>
      <c r="I11" s="360"/>
    </row>
    <row r="12" spans="1:9" s="21" customFormat="1" ht="21.75" customHeight="1" hidden="1">
      <c r="A12" s="16" t="s">
        <v>126</v>
      </c>
      <c r="B12" s="473" t="s">
        <v>7</v>
      </c>
      <c r="C12" s="360"/>
      <c r="D12" s="360"/>
      <c r="E12" s="12"/>
      <c r="F12" s="360"/>
      <c r="G12" s="360"/>
      <c r="H12" s="360"/>
      <c r="I12" s="360"/>
    </row>
    <row r="13" spans="1:9" s="21" customFormat="1" ht="21.75" customHeight="1" hidden="1">
      <c r="A13" s="16" t="s">
        <v>127</v>
      </c>
      <c r="B13" s="473" t="s">
        <v>8</v>
      </c>
      <c r="C13" s="360"/>
      <c r="D13" s="360"/>
      <c r="E13" s="12"/>
      <c r="F13" s="360"/>
      <c r="G13" s="360"/>
      <c r="H13" s="360"/>
      <c r="I13" s="360"/>
    </row>
    <row r="14" spans="1:9" s="21" customFormat="1" ht="21.75" customHeight="1" hidden="1">
      <c r="A14" s="16" t="s">
        <v>128</v>
      </c>
      <c r="B14" s="473" t="s">
        <v>9</v>
      </c>
      <c r="C14" s="360"/>
      <c r="D14" s="360"/>
      <c r="E14" s="12"/>
      <c r="F14" s="360"/>
      <c r="G14" s="360"/>
      <c r="H14" s="360"/>
      <c r="I14" s="360"/>
    </row>
    <row r="15" spans="1:9" s="21" customFormat="1" ht="21.75" customHeight="1" hidden="1">
      <c r="A15" s="16" t="s">
        <v>129</v>
      </c>
      <c r="B15" s="474" t="s">
        <v>10</v>
      </c>
      <c r="C15" s="361"/>
      <c r="D15" s="361"/>
      <c r="E15" s="12"/>
      <c r="F15" s="361"/>
      <c r="G15" s="361"/>
      <c r="H15" s="361"/>
      <c r="I15" s="361"/>
    </row>
    <row r="16" spans="1:9" s="21" customFormat="1" ht="21.75" customHeight="1" hidden="1">
      <c r="A16" s="16" t="s">
        <v>130</v>
      </c>
      <c r="B16" s="474" t="s">
        <v>11</v>
      </c>
      <c r="C16" s="362"/>
      <c r="D16" s="362"/>
      <c r="E16" s="12"/>
      <c r="F16" s="362"/>
      <c r="G16" s="362"/>
      <c r="H16" s="362"/>
      <c r="I16" s="362"/>
    </row>
    <row r="17" spans="1:9" s="21" customFormat="1" ht="21.75" customHeight="1">
      <c r="A17" s="16" t="s">
        <v>12</v>
      </c>
      <c r="B17" s="473" t="s">
        <v>13</v>
      </c>
      <c r="C17" s="360">
        <v>0</v>
      </c>
      <c r="D17" s="360">
        <v>0</v>
      </c>
      <c r="E17" s="12"/>
      <c r="F17" s="360">
        <v>0</v>
      </c>
      <c r="G17" s="360">
        <v>0</v>
      </c>
      <c r="H17" s="360">
        <v>0</v>
      </c>
      <c r="I17" s="360">
        <v>0</v>
      </c>
    </row>
    <row r="18" spans="1:9" ht="21.75" customHeight="1">
      <c r="A18" s="15" t="s">
        <v>14</v>
      </c>
      <c r="B18" s="475" t="s">
        <v>15</v>
      </c>
      <c r="C18" s="363">
        <v>0</v>
      </c>
      <c r="D18" s="363">
        <v>0</v>
      </c>
      <c r="E18" s="11">
        <v>7941246</v>
      </c>
      <c r="F18" s="363">
        <v>7941246</v>
      </c>
      <c r="G18" s="363">
        <v>7941246</v>
      </c>
      <c r="H18" s="363">
        <v>0</v>
      </c>
      <c r="I18" s="363">
        <v>0</v>
      </c>
    </row>
    <row r="19" spans="1:9" ht="21.75" customHeight="1" hidden="1">
      <c r="A19" s="16" t="s">
        <v>159</v>
      </c>
      <c r="B19" s="474" t="s">
        <v>295</v>
      </c>
      <c r="C19" s="361"/>
      <c r="D19" s="361"/>
      <c r="E19" s="12"/>
      <c r="F19" s="361"/>
      <c r="G19" s="361"/>
      <c r="H19" s="361"/>
      <c r="I19" s="361"/>
    </row>
    <row r="20" spans="1:9" ht="21.75" customHeight="1" hidden="1">
      <c r="A20" s="16" t="s">
        <v>160</v>
      </c>
      <c r="B20" s="473" t="s">
        <v>188</v>
      </c>
      <c r="C20" s="360"/>
      <c r="D20" s="360"/>
      <c r="E20" s="12"/>
      <c r="F20" s="360"/>
      <c r="G20" s="360"/>
      <c r="H20" s="360"/>
      <c r="I20" s="360"/>
    </row>
    <row r="21" spans="1:9" ht="21.75" customHeight="1">
      <c r="A21" s="15" t="s">
        <v>16</v>
      </c>
      <c r="B21" s="475" t="s">
        <v>17</v>
      </c>
      <c r="C21" s="363">
        <f aca="true" t="shared" si="1" ref="C21:I21">C23+C28+C22</f>
        <v>327000</v>
      </c>
      <c r="D21" s="363">
        <f>D23+D28+D22</f>
        <v>232000</v>
      </c>
      <c r="E21" s="363">
        <f t="shared" si="1"/>
        <v>0</v>
      </c>
      <c r="F21" s="363">
        <f t="shared" si="1"/>
        <v>232000</v>
      </c>
      <c r="G21" s="363">
        <f t="shared" si="1"/>
        <v>232000</v>
      </c>
      <c r="H21" s="363">
        <f t="shared" si="1"/>
        <v>0</v>
      </c>
      <c r="I21" s="363">
        <f t="shared" si="1"/>
        <v>0</v>
      </c>
    </row>
    <row r="22" spans="1:9" ht="21.75" customHeight="1">
      <c r="A22" s="16" t="s">
        <v>465</v>
      </c>
      <c r="B22" s="473" t="s">
        <v>464</v>
      </c>
      <c r="C22" s="360">
        <v>231000</v>
      </c>
      <c r="D22" s="360">
        <v>231000</v>
      </c>
      <c r="E22" s="12"/>
      <c r="F22" s="360">
        <v>231000</v>
      </c>
      <c r="G22" s="360">
        <v>231000</v>
      </c>
      <c r="H22" s="360">
        <v>0</v>
      </c>
      <c r="I22" s="360">
        <v>0</v>
      </c>
    </row>
    <row r="23" spans="1:9" s="21" customFormat="1" ht="23.25" customHeight="1">
      <c r="A23" s="16" t="s">
        <v>18</v>
      </c>
      <c r="B23" s="473" t="s">
        <v>19</v>
      </c>
      <c r="C23" s="360">
        <v>95000</v>
      </c>
      <c r="D23" s="360">
        <v>0</v>
      </c>
      <c r="E23" s="12"/>
      <c r="F23" s="360">
        <v>0</v>
      </c>
      <c r="G23" s="360">
        <v>0</v>
      </c>
      <c r="H23" s="360">
        <v>0</v>
      </c>
      <c r="I23" s="360">
        <v>0</v>
      </c>
    </row>
    <row r="24" spans="1:9" s="21" customFormat="1" ht="21.75" customHeight="1" hidden="1">
      <c r="A24" s="16" t="s">
        <v>20</v>
      </c>
      <c r="B24" s="473" t="s">
        <v>21</v>
      </c>
      <c r="C24" s="360"/>
      <c r="D24" s="360"/>
      <c r="E24" s="12"/>
      <c r="F24" s="360"/>
      <c r="G24" s="360"/>
      <c r="H24" s="360"/>
      <c r="I24" s="360"/>
    </row>
    <row r="25" spans="1:9" s="21" customFormat="1" ht="21.75" customHeight="1" hidden="1">
      <c r="A25" s="16"/>
      <c r="B25" s="473" t="s">
        <v>22</v>
      </c>
      <c r="C25" s="360"/>
      <c r="D25" s="360"/>
      <c r="E25" s="12"/>
      <c r="F25" s="360"/>
      <c r="G25" s="360"/>
      <c r="H25" s="360"/>
      <c r="I25" s="360"/>
    </row>
    <row r="26" spans="1:9" s="21" customFormat="1" ht="21.75" customHeight="1" hidden="1">
      <c r="A26" s="16" t="s">
        <v>23</v>
      </c>
      <c r="B26" s="473" t="s">
        <v>24</v>
      </c>
      <c r="C26" s="360"/>
      <c r="D26" s="360"/>
      <c r="E26" s="12"/>
      <c r="F26" s="360"/>
      <c r="G26" s="360"/>
      <c r="H26" s="360"/>
      <c r="I26" s="360"/>
    </row>
    <row r="27" spans="1:9" s="21" customFormat="1" ht="21.75" customHeight="1" hidden="1">
      <c r="A27" s="16" t="s">
        <v>25</v>
      </c>
      <c r="B27" s="473" t="s">
        <v>26</v>
      </c>
      <c r="C27" s="360"/>
      <c r="D27" s="360"/>
      <c r="E27" s="12"/>
      <c r="F27" s="360"/>
      <c r="G27" s="360"/>
      <c r="H27" s="360"/>
      <c r="I27" s="360"/>
    </row>
    <row r="28" spans="1:9" s="21" customFormat="1" ht="21.75" customHeight="1">
      <c r="A28" s="16" t="s">
        <v>27</v>
      </c>
      <c r="B28" s="473" t="s">
        <v>28</v>
      </c>
      <c r="C28" s="360">
        <v>1000</v>
      </c>
      <c r="D28" s="360">
        <v>1000</v>
      </c>
      <c r="E28" s="12">
        <v>0</v>
      </c>
      <c r="F28" s="360">
        <v>1000</v>
      </c>
      <c r="G28" s="360">
        <v>1000</v>
      </c>
      <c r="H28" s="360">
        <v>0</v>
      </c>
      <c r="I28" s="360">
        <v>0</v>
      </c>
    </row>
    <row r="29" spans="1:9" ht="21.75" customHeight="1">
      <c r="A29" s="15" t="s">
        <v>29</v>
      </c>
      <c r="B29" s="475" t="s">
        <v>30</v>
      </c>
      <c r="C29" s="363">
        <f aca="true" t="shared" si="2" ref="C29:I29">SUM(C30:C38)</f>
        <v>1054110</v>
      </c>
      <c r="D29" s="363">
        <f>SUM(D30:D38)</f>
        <v>1054110</v>
      </c>
      <c r="E29" s="363">
        <f t="shared" si="2"/>
        <v>0</v>
      </c>
      <c r="F29" s="363">
        <f t="shared" si="2"/>
        <v>1054110</v>
      </c>
      <c r="G29" s="363">
        <f t="shared" si="2"/>
        <v>1054110</v>
      </c>
      <c r="H29" s="363">
        <f t="shared" si="2"/>
        <v>0</v>
      </c>
      <c r="I29" s="363">
        <f t="shared" si="2"/>
        <v>0</v>
      </c>
    </row>
    <row r="30" spans="1:9" ht="21.75" customHeight="1">
      <c r="A30" s="547" t="s">
        <v>574</v>
      </c>
      <c r="B30" s="489" t="s">
        <v>575</v>
      </c>
      <c r="C30" s="360">
        <v>1051110</v>
      </c>
      <c r="D30" s="360">
        <v>1051110</v>
      </c>
      <c r="E30" s="12"/>
      <c r="F30" s="360">
        <v>1051110</v>
      </c>
      <c r="G30" s="360">
        <v>1051110</v>
      </c>
      <c r="H30" s="363"/>
      <c r="I30" s="363"/>
    </row>
    <row r="31" spans="1:9" ht="21.75" customHeight="1">
      <c r="A31" s="16" t="s">
        <v>31</v>
      </c>
      <c r="B31" s="473" t="s">
        <v>120</v>
      </c>
      <c r="C31" s="360"/>
      <c r="D31" s="360"/>
      <c r="E31" s="12"/>
      <c r="F31" s="360"/>
      <c r="G31" s="360"/>
      <c r="H31" s="360">
        <v>0</v>
      </c>
      <c r="I31" s="360">
        <v>0</v>
      </c>
    </row>
    <row r="32" spans="1:9" ht="21.75" customHeight="1">
      <c r="A32" s="16" t="s">
        <v>296</v>
      </c>
      <c r="B32" s="473" t="s">
        <v>297</v>
      </c>
      <c r="C32" s="360">
        <v>0</v>
      </c>
      <c r="D32" s="360">
        <v>0</v>
      </c>
      <c r="E32" s="12"/>
      <c r="F32" s="360">
        <v>0</v>
      </c>
      <c r="G32" s="360">
        <v>0</v>
      </c>
      <c r="H32" s="360">
        <v>0</v>
      </c>
      <c r="I32" s="360">
        <v>0</v>
      </c>
    </row>
    <row r="33" spans="1:9" ht="21.75" customHeight="1">
      <c r="A33" s="16" t="s">
        <v>32</v>
      </c>
      <c r="B33" s="473" t="s">
        <v>33</v>
      </c>
      <c r="C33" s="360">
        <v>0</v>
      </c>
      <c r="D33" s="360">
        <v>0</v>
      </c>
      <c r="E33" s="12"/>
      <c r="F33" s="360">
        <v>0</v>
      </c>
      <c r="G33" s="360">
        <v>0</v>
      </c>
      <c r="H33" s="360">
        <v>0</v>
      </c>
      <c r="I33" s="360">
        <v>0</v>
      </c>
    </row>
    <row r="34" spans="1:9" ht="18.75" customHeight="1">
      <c r="A34" s="16" t="s">
        <v>34</v>
      </c>
      <c r="B34" s="473" t="s">
        <v>35</v>
      </c>
      <c r="C34" s="360">
        <v>0</v>
      </c>
      <c r="D34" s="360">
        <v>0</v>
      </c>
      <c r="E34" s="12"/>
      <c r="F34" s="360">
        <v>0</v>
      </c>
      <c r="G34" s="360">
        <v>0</v>
      </c>
      <c r="H34" s="360">
        <v>0</v>
      </c>
      <c r="I34" s="360">
        <v>0</v>
      </c>
    </row>
    <row r="35" spans="1:9" ht="24.75" customHeight="1">
      <c r="A35" s="16" t="s">
        <v>36</v>
      </c>
      <c r="B35" s="473" t="s">
        <v>37</v>
      </c>
      <c r="C35" s="360">
        <v>0</v>
      </c>
      <c r="D35" s="360">
        <v>0</v>
      </c>
      <c r="E35" s="12"/>
      <c r="F35" s="360">
        <v>0</v>
      </c>
      <c r="G35" s="360">
        <v>0</v>
      </c>
      <c r="H35" s="360">
        <v>0</v>
      </c>
      <c r="I35" s="360">
        <v>0</v>
      </c>
    </row>
    <row r="36" spans="1:9" ht="21.75" customHeight="1">
      <c r="A36" s="332" t="s">
        <v>38</v>
      </c>
      <c r="B36" s="476" t="s">
        <v>39</v>
      </c>
      <c r="C36" s="360">
        <v>0</v>
      </c>
      <c r="D36" s="360">
        <v>0</v>
      </c>
      <c r="E36" s="12"/>
      <c r="F36" s="360">
        <v>0</v>
      </c>
      <c r="G36" s="360">
        <v>0</v>
      </c>
      <c r="H36" s="360">
        <v>0</v>
      </c>
      <c r="I36" s="360">
        <v>0</v>
      </c>
    </row>
    <row r="37" spans="1:9" ht="21.75" customHeight="1">
      <c r="A37" s="16" t="s">
        <v>40</v>
      </c>
      <c r="B37" s="473" t="s">
        <v>41</v>
      </c>
      <c r="C37" s="371">
        <v>1000</v>
      </c>
      <c r="D37" s="371">
        <v>1000</v>
      </c>
      <c r="E37" s="12"/>
      <c r="F37" s="371">
        <v>1000</v>
      </c>
      <c r="G37" s="371">
        <v>1000</v>
      </c>
      <c r="H37" s="371">
        <v>0</v>
      </c>
      <c r="I37" s="371">
        <v>0</v>
      </c>
    </row>
    <row r="38" spans="1:9" ht="21.75" customHeight="1">
      <c r="A38" s="16" t="s">
        <v>42</v>
      </c>
      <c r="B38" s="473" t="s">
        <v>43</v>
      </c>
      <c r="C38" s="364">
        <v>2000</v>
      </c>
      <c r="D38" s="364">
        <v>2000</v>
      </c>
      <c r="E38" s="9"/>
      <c r="F38" s="364">
        <v>2000</v>
      </c>
      <c r="G38" s="364">
        <v>2000</v>
      </c>
      <c r="H38" s="364">
        <v>0</v>
      </c>
      <c r="I38" s="364">
        <v>0</v>
      </c>
    </row>
    <row r="39" spans="1:9" ht="21.75" customHeight="1">
      <c r="A39" s="15" t="s">
        <v>44</v>
      </c>
      <c r="B39" s="475" t="s">
        <v>45</v>
      </c>
      <c r="C39" s="485">
        <v>0</v>
      </c>
      <c r="D39" s="485">
        <v>0</v>
      </c>
      <c r="E39" s="501"/>
      <c r="F39" s="485">
        <v>0</v>
      </c>
      <c r="G39" s="485">
        <v>0</v>
      </c>
      <c r="H39" s="485">
        <v>0</v>
      </c>
      <c r="I39" s="485">
        <v>0</v>
      </c>
    </row>
    <row r="40" spans="1:9" ht="21.75" customHeight="1" hidden="1">
      <c r="A40" s="16" t="s">
        <v>298</v>
      </c>
      <c r="B40" s="473" t="s">
        <v>299</v>
      </c>
      <c r="C40" s="364"/>
      <c r="D40" s="364"/>
      <c r="E40" s="9"/>
      <c r="F40" s="364"/>
      <c r="G40" s="364"/>
      <c r="H40" s="364"/>
      <c r="I40" s="364"/>
    </row>
    <row r="41" spans="1:9" ht="21.75" customHeight="1">
      <c r="A41" s="15" t="s">
        <v>46</v>
      </c>
      <c r="B41" s="475" t="s">
        <v>47</v>
      </c>
      <c r="C41" s="363">
        <v>0</v>
      </c>
      <c r="D41" s="363">
        <v>0</v>
      </c>
      <c r="E41" s="11">
        <v>65500</v>
      </c>
      <c r="F41" s="363">
        <v>65500</v>
      </c>
      <c r="G41" s="363">
        <v>65500</v>
      </c>
      <c r="H41" s="363">
        <v>0</v>
      </c>
      <c r="I41" s="363">
        <v>0</v>
      </c>
    </row>
    <row r="42" spans="1:9" ht="21.75" customHeight="1" hidden="1">
      <c r="A42" s="16" t="s">
        <v>121</v>
      </c>
      <c r="B42" s="473" t="s">
        <v>48</v>
      </c>
      <c r="C42" s="360"/>
      <c r="D42" s="360"/>
      <c r="E42" s="12"/>
      <c r="F42" s="360"/>
      <c r="G42" s="360"/>
      <c r="H42" s="360"/>
      <c r="I42" s="360"/>
    </row>
    <row r="43" spans="1:9" ht="21.75" customHeight="1" hidden="1">
      <c r="A43" s="16" t="s">
        <v>302</v>
      </c>
      <c r="B43" s="473" t="s">
        <v>303</v>
      </c>
      <c r="C43" s="360"/>
      <c r="D43" s="360"/>
      <c r="E43" s="12"/>
      <c r="F43" s="360"/>
      <c r="G43" s="360"/>
      <c r="H43" s="360"/>
      <c r="I43" s="360"/>
    </row>
    <row r="44" spans="1:9" ht="21.75" customHeight="1">
      <c r="A44" s="15" t="s">
        <v>49</v>
      </c>
      <c r="B44" s="475" t="s">
        <v>189</v>
      </c>
      <c r="C44" s="365">
        <v>0</v>
      </c>
      <c r="D44" s="365">
        <v>0</v>
      </c>
      <c r="E44" s="10"/>
      <c r="F44" s="365">
        <v>0</v>
      </c>
      <c r="G44" s="365">
        <v>0</v>
      </c>
      <c r="H44" s="365">
        <v>0</v>
      </c>
      <c r="I44" s="365">
        <v>0</v>
      </c>
    </row>
    <row r="45" spans="1:9" ht="21.75" customHeight="1" hidden="1">
      <c r="A45" s="16" t="s">
        <v>122</v>
      </c>
      <c r="B45" s="473" t="s">
        <v>123</v>
      </c>
      <c r="C45" s="364"/>
      <c r="D45" s="364"/>
      <c r="E45" s="9"/>
      <c r="F45" s="364"/>
      <c r="G45" s="364"/>
      <c r="H45" s="364"/>
      <c r="I45" s="364"/>
    </row>
    <row r="46" spans="1:9" ht="30" customHeight="1">
      <c r="A46" s="366" t="s">
        <v>186</v>
      </c>
      <c r="B46" s="477" t="s">
        <v>50</v>
      </c>
      <c r="C46" s="367">
        <f aca="true" t="shared" si="3" ref="C46:I46">C9+C18+C21+C29+C39+C41+C44</f>
        <v>11035948</v>
      </c>
      <c r="D46" s="367">
        <f>D9+D18+D21+D29+D39+D41+D44</f>
        <v>10940948</v>
      </c>
      <c r="E46" s="367">
        <f t="shared" si="3"/>
        <v>8006746</v>
      </c>
      <c r="F46" s="367">
        <f t="shared" si="3"/>
        <v>18947694</v>
      </c>
      <c r="G46" s="367">
        <f t="shared" si="3"/>
        <v>18947694</v>
      </c>
      <c r="H46" s="367">
        <f t="shared" si="3"/>
        <v>0</v>
      </c>
      <c r="I46" s="367">
        <f t="shared" si="3"/>
        <v>0</v>
      </c>
    </row>
    <row r="47" spans="1:9" ht="21.75" customHeight="1">
      <c r="A47" s="15" t="s">
        <v>51</v>
      </c>
      <c r="B47" s="475" t="s">
        <v>52</v>
      </c>
      <c r="C47" s="363">
        <f aca="true" t="shared" si="4" ref="C47:I47">SUM(C48:C50)</f>
        <v>2172559</v>
      </c>
      <c r="D47" s="363">
        <f>SUM(D48:D50)</f>
        <v>2172559</v>
      </c>
      <c r="E47" s="363">
        <f t="shared" si="4"/>
        <v>0</v>
      </c>
      <c r="F47" s="363">
        <f t="shared" si="4"/>
        <v>2172559</v>
      </c>
      <c r="G47" s="363">
        <f t="shared" si="4"/>
        <v>2172559</v>
      </c>
      <c r="H47" s="363">
        <f t="shared" si="4"/>
        <v>0</v>
      </c>
      <c r="I47" s="363">
        <f t="shared" si="4"/>
        <v>0</v>
      </c>
    </row>
    <row r="48" spans="1:9" ht="24" customHeight="1">
      <c r="A48" s="16" t="s">
        <v>476</v>
      </c>
      <c r="B48" s="473" t="s">
        <v>468</v>
      </c>
      <c r="C48" s="360">
        <v>0</v>
      </c>
      <c r="D48" s="360">
        <v>0</v>
      </c>
      <c r="E48" s="12"/>
      <c r="F48" s="360">
        <v>0</v>
      </c>
      <c r="G48" s="360">
        <v>0</v>
      </c>
      <c r="H48" s="360">
        <v>0</v>
      </c>
      <c r="I48" s="360">
        <v>0</v>
      </c>
    </row>
    <row r="49" spans="1:9" ht="21.75" customHeight="1">
      <c r="A49" s="16" t="s">
        <v>53</v>
      </c>
      <c r="B49" s="473" t="s">
        <v>54</v>
      </c>
      <c r="C49" s="360">
        <v>2172559</v>
      </c>
      <c r="D49" s="360">
        <v>2172559</v>
      </c>
      <c r="E49" s="360"/>
      <c r="F49" s="360">
        <v>2172559</v>
      </c>
      <c r="G49" s="360">
        <v>2172559</v>
      </c>
      <c r="H49" s="360">
        <v>0</v>
      </c>
      <c r="I49" s="360">
        <v>0</v>
      </c>
    </row>
    <row r="50" spans="1:9" ht="21.75" customHeight="1">
      <c r="A50" s="16" t="s">
        <v>300</v>
      </c>
      <c r="B50" s="473" t="s">
        <v>301</v>
      </c>
      <c r="C50" s="360">
        <v>0</v>
      </c>
      <c r="D50" s="360">
        <v>0</v>
      </c>
      <c r="E50" s="12"/>
      <c r="F50" s="360">
        <v>0</v>
      </c>
      <c r="G50" s="360">
        <v>0</v>
      </c>
      <c r="H50" s="360">
        <v>0</v>
      </c>
      <c r="I50" s="360">
        <v>0</v>
      </c>
    </row>
    <row r="51" spans="1:9" s="5" customFormat="1" ht="37.5" customHeight="1" thickBot="1">
      <c r="A51" s="368" t="s">
        <v>124</v>
      </c>
      <c r="B51" s="478" t="s">
        <v>55</v>
      </c>
      <c r="C51" s="369">
        <f aca="true" t="shared" si="5" ref="C51:I51">C46+C47</f>
        <v>13208507</v>
      </c>
      <c r="D51" s="369">
        <f>D46+D47</f>
        <v>13113507</v>
      </c>
      <c r="E51" s="369">
        <f t="shared" si="5"/>
        <v>8006746</v>
      </c>
      <c r="F51" s="369">
        <f t="shared" si="5"/>
        <v>21120253</v>
      </c>
      <c r="G51" s="369">
        <f t="shared" si="5"/>
        <v>21120253</v>
      </c>
      <c r="H51" s="369">
        <f t="shared" si="5"/>
        <v>0</v>
      </c>
      <c r="I51" s="369">
        <f t="shared" si="5"/>
        <v>0</v>
      </c>
    </row>
    <row r="52" spans="1:6" ht="15">
      <c r="A52" s="1"/>
      <c r="B52" s="1"/>
      <c r="C52" s="1"/>
      <c r="D52" s="1"/>
      <c r="E52" s="1"/>
      <c r="F52" s="1"/>
    </row>
  </sheetData>
  <sheetProtection/>
  <mergeCells count="12">
    <mergeCell ref="A6:A7"/>
    <mergeCell ref="B6:B7"/>
    <mergeCell ref="C6:C7"/>
    <mergeCell ref="E6:E7"/>
    <mergeCell ref="F6:F7"/>
    <mergeCell ref="G6:I6"/>
    <mergeCell ref="A1:I1"/>
    <mergeCell ref="A2:I2"/>
    <mergeCell ref="A4:B4"/>
    <mergeCell ref="A5:B5"/>
    <mergeCell ref="E5:F5"/>
    <mergeCell ref="H5:I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58" r:id="rId1"/>
  <rowBreaks count="1" manualBreakCount="1">
    <brk id="51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9"/>
  <sheetViews>
    <sheetView view="pageBreakPreview" zoomScaleSheetLayoutView="100" zoomScalePageLayoutView="0" workbookViewId="0" topLeftCell="A1">
      <selection activeCell="A5" sqref="A5"/>
    </sheetView>
  </sheetViews>
  <sheetFormatPr defaultColWidth="9.140625" defaultRowHeight="12.75"/>
  <cols>
    <col min="1" max="1" width="6.7109375" style="0" customWidth="1"/>
    <col min="2" max="2" width="47.57421875" style="0" customWidth="1"/>
    <col min="3" max="3" width="15.00390625" style="0" customWidth="1"/>
    <col min="4" max="4" width="14.00390625" style="0" customWidth="1"/>
    <col min="5" max="5" width="16.57421875" style="0" customWidth="1"/>
    <col min="6" max="7" width="7.00390625" style="0" customWidth="1"/>
  </cols>
  <sheetData>
    <row r="1" spans="1:5" ht="38.25" customHeight="1">
      <c r="A1" s="662" t="s">
        <v>474</v>
      </c>
      <c r="B1" s="662"/>
      <c r="C1" s="662"/>
      <c r="D1" s="662"/>
      <c r="E1" s="662"/>
    </row>
    <row r="2" spans="1:5" ht="18" customHeight="1">
      <c r="A2" s="664" t="s">
        <v>482</v>
      </c>
      <c r="B2" s="664"/>
      <c r="C2" s="664"/>
      <c r="D2" s="664"/>
      <c r="E2" s="664"/>
    </row>
    <row r="3" spans="1:5" ht="28.5" customHeight="1">
      <c r="A3" s="4"/>
      <c r="B3" s="2"/>
      <c r="C3" s="357"/>
      <c r="D3" s="666"/>
      <c r="E3" s="666"/>
    </row>
    <row r="4" spans="1:5" ht="13.5" thickBot="1">
      <c r="A4" s="80" t="s">
        <v>529</v>
      </c>
      <c r="B4" s="3"/>
      <c r="C4" s="370"/>
      <c r="D4" s="674" t="s">
        <v>463</v>
      </c>
      <c r="E4" s="674"/>
    </row>
    <row r="5" spans="1:5" ht="44.25" customHeight="1" thickBot="1" thickTop="1">
      <c r="A5" s="19" t="s">
        <v>0</v>
      </c>
      <c r="B5" s="20" t="s">
        <v>1</v>
      </c>
      <c r="C5" s="479" t="s">
        <v>520</v>
      </c>
      <c r="D5" s="480" t="s">
        <v>524</v>
      </c>
      <c r="E5" s="481" t="s">
        <v>526</v>
      </c>
    </row>
    <row r="6" spans="1:5" ht="12.75" customHeight="1" thickTop="1">
      <c r="A6" s="359" t="s">
        <v>100</v>
      </c>
      <c r="B6" s="471" t="s">
        <v>101</v>
      </c>
      <c r="C6" s="482" t="s">
        <v>102</v>
      </c>
      <c r="D6" s="483" t="s">
        <v>103</v>
      </c>
      <c r="E6" s="484" t="s">
        <v>104</v>
      </c>
    </row>
    <row r="7" spans="1:5" ht="21.75" customHeight="1">
      <c r="A7" s="18" t="s">
        <v>2</v>
      </c>
      <c r="B7" s="472" t="s">
        <v>3</v>
      </c>
      <c r="C7" s="363">
        <f>C8+C15</f>
        <v>10241877</v>
      </c>
      <c r="D7" s="11">
        <f>SUM(D8:D15)</f>
        <v>11417677</v>
      </c>
      <c r="E7" s="363">
        <f>E8+E15</f>
        <v>9572598</v>
      </c>
    </row>
    <row r="8" spans="1:5" s="21" customFormat="1" ht="21.75" customHeight="1">
      <c r="A8" s="16" t="s">
        <v>4</v>
      </c>
      <c r="B8" s="473" t="s">
        <v>5</v>
      </c>
      <c r="C8" s="360">
        <v>10241877</v>
      </c>
      <c r="D8" s="12">
        <v>11417677</v>
      </c>
      <c r="E8" s="360">
        <v>9572598</v>
      </c>
    </row>
    <row r="9" spans="1:5" s="21" customFormat="1" ht="21.75" customHeight="1" hidden="1">
      <c r="A9" s="16" t="s">
        <v>125</v>
      </c>
      <c r="B9" s="473" t="s">
        <v>6</v>
      </c>
      <c r="C9" s="360"/>
      <c r="D9" s="12"/>
      <c r="E9" s="360"/>
    </row>
    <row r="10" spans="1:5" s="21" customFormat="1" ht="21.75" customHeight="1" hidden="1">
      <c r="A10" s="16" t="s">
        <v>126</v>
      </c>
      <c r="B10" s="473" t="s">
        <v>7</v>
      </c>
      <c r="C10" s="360"/>
      <c r="D10" s="12"/>
      <c r="E10" s="360"/>
    </row>
    <row r="11" spans="1:5" s="21" customFormat="1" ht="21.75" customHeight="1" hidden="1">
      <c r="A11" s="16" t="s">
        <v>127</v>
      </c>
      <c r="B11" s="473" t="s">
        <v>8</v>
      </c>
      <c r="C11" s="360"/>
      <c r="D11" s="12"/>
      <c r="E11" s="360"/>
    </row>
    <row r="12" spans="1:5" s="21" customFormat="1" ht="21.75" customHeight="1" hidden="1">
      <c r="A12" s="16" t="s">
        <v>128</v>
      </c>
      <c r="B12" s="473" t="s">
        <v>9</v>
      </c>
      <c r="C12" s="360"/>
      <c r="D12" s="12"/>
      <c r="E12" s="360"/>
    </row>
    <row r="13" spans="1:5" s="21" customFormat="1" ht="21.75" customHeight="1" hidden="1">
      <c r="A13" s="16" t="s">
        <v>129</v>
      </c>
      <c r="B13" s="474" t="s">
        <v>10</v>
      </c>
      <c r="C13" s="361"/>
      <c r="D13" s="12"/>
      <c r="E13" s="361"/>
    </row>
    <row r="14" spans="1:5" s="21" customFormat="1" ht="21.75" customHeight="1" hidden="1">
      <c r="A14" s="16" t="s">
        <v>130</v>
      </c>
      <c r="B14" s="474" t="s">
        <v>11</v>
      </c>
      <c r="C14" s="362"/>
      <c r="D14" s="12"/>
      <c r="E14" s="362"/>
    </row>
    <row r="15" spans="1:5" s="21" customFormat="1" ht="21.75" customHeight="1">
      <c r="A15" s="16" t="s">
        <v>12</v>
      </c>
      <c r="B15" s="473" t="s">
        <v>13</v>
      </c>
      <c r="C15" s="360">
        <v>0</v>
      </c>
      <c r="D15" s="12">
        <v>0</v>
      </c>
      <c r="E15" s="360">
        <v>0</v>
      </c>
    </row>
    <row r="16" spans="1:5" ht="21.75" customHeight="1">
      <c r="A16" s="15" t="s">
        <v>14</v>
      </c>
      <c r="B16" s="475" t="s">
        <v>15</v>
      </c>
      <c r="C16" s="363">
        <v>0</v>
      </c>
      <c r="D16" s="11">
        <v>8000000</v>
      </c>
      <c r="E16" s="363">
        <v>0</v>
      </c>
    </row>
    <row r="17" spans="1:5" ht="21.75" customHeight="1" hidden="1">
      <c r="A17" s="16" t="s">
        <v>159</v>
      </c>
      <c r="B17" s="474" t="s">
        <v>295</v>
      </c>
      <c r="C17" s="361"/>
      <c r="D17" s="12"/>
      <c r="E17" s="361"/>
    </row>
    <row r="18" spans="1:5" ht="21.75" customHeight="1" hidden="1">
      <c r="A18" s="16" t="s">
        <v>160</v>
      </c>
      <c r="B18" s="473" t="s">
        <v>188</v>
      </c>
      <c r="C18" s="360"/>
      <c r="D18" s="12"/>
      <c r="E18" s="360"/>
    </row>
    <row r="19" spans="1:5" ht="21.75" customHeight="1">
      <c r="A19" s="15" t="s">
        <v>16</v>
      </c>
      <c r="B19" s="475" t="s">
        <v>17</v>
      </c>
      <c r="C19" s="363">
        <f>C21+C26+C20</f>
        <v>324000</v>
      </c>
      <c r="D19" s="11">
        <f>D21+D26+D20</f>
        <v>430219</v>
      </c>
      <c r="E19" s="363">
        <f>E21+E26+E20</f>
        <v>430000</v>
      </c>
    </row>
    <row r="20" spans="1:5" ht="21.75" customHeight="1">
      <c r="A20" s="16" t="s">
        <v>465</v>
      </c>
      <c r="B20" s="473" t="s">
        <v>464</v>
      </c>
      <c r="C20" s="360">
        <v>253000</v>
      </c>
      <c r="D20" s="12">
        <v>286000</v>
      </c>
      <c r="E20" s="360">
        <v>286000</v>
      </c>
    </row>
    <row r="21" spans="1:5" s="21" customFormat="1" ht="23.25" customHeight="1">
      <c r="A21" s="16" t="s">
        <v>18</v>
      </c>
      <c r="B21" s="473" t="s">
        <v>19</v>
      </c>
      <c r="C21" s="360">
        <v>70000</v>
      </c>
      <c r="D21" s="12">
        <v>140734</v>
      </c>
      <c r="E21" s="360">
        <v>140000</v>
      </c>
    </row>
    <row r="22" spans="1:5" s="21" customFormat="1" ht="21.75" customHeight="1" hidden="1">
      <c r="A22" s="16" t="s">
        <v>20</v>
      </c>
      <c r="B22" s="473" t="s">
        <v>21</v>
      </c>
      <c r="C22" s="360"/>
      <c r="D22" s="12"/>
      <c r="E22" s="360"/>
    </row>
    <row r="23" spans="1:5" s="21" customFormat="1" ht="21.75" customHeight="1" hidden="1">
      <c r="A23" s="16"/>
      <c r="B23" s="473" t="s">
        <v>22</v>
      </c>
      <c r="C23" s="360"/>
      <c r="D23" s="12"/>
      <c r="E23" s="360"/>
    </row>
    <row r="24" spans="1:5" s="21" customFormat="1" ht="21.75" customHeight="1" hidden="1">
      <c r="A24" s="16" t="s">
        <v>23</v>
      </c>
      <c r="B24" s="473" t="s">
        <v>24</v>
      </c>
      <c r="C24" s="360"/>
      <c r="D24" s="12"/>
      <c r="E24" s="360"/>
    </row>
    <row r="25" spans="1:5" s="21" customFormat="1" ht="21.75" customHeight="1" hidden="1">
      <c r="A25" s="16" t="s">
        <v>25</v>
      </c>
      <c r="B25" s="473" t="s">
        <v>26</v>
      </c>
      <c r="C25" s="360"/>
      <c r="D25" s="12"/>
      <c r="E25" s="360"/>
    </row>
    <row r="26" spans="1:5" s="21" customFormat="1" ht="21.75" customHeight="1">
      <c r="A26" s="16" t="s">
        <v>27</v>
      </c>
      <c r="B26" s="473" t="s">
        <v>28</v>
      </c>
      <c r="C26" s="360">
        <v>1000</v>
      </c>
      <c r="D26" s="12">
        <v>3485</v>
      </c>
      <c r="E26" s="360">
        <v>4000</v>
      </c>
    </row>
    <row r="27" spans="1:5" ht="21.75" customHeight="1">
      <c r="A27" s="15" t="s">
        <v>29</v>
      </c>
      <c r="B27" s="475" t="s">
        <v>30</v>
      </c>
      <c r="C27" s="363">
        <f>SUM(C28:C35)</f>
        <v>5000</v>
      </c>
      <c r="D27" s="11">
        <f>SUM(D28:D35)</f>
        <v>2980</v>
      </c>
      <c r="E27" s="363">
        <f>SUM(E28:E35)</f>
        <v>4000</v>
      </c>
    </row>
    <row r="28" spans="1:5" ht="21.75" customHeight="1">
      <c r="A28" s="16" t="s">
        <v>31</v>
      </c>
      <c r="B28" s="473" t="s">
        <v>120</v>
      </c>
      <c r="C28" s="360">
        <v>0</v>
      </c>
      <c r="D28" s="12">
        <v>0</v>
      </c>
      <c r="E28" s="360">
        <v>0</v>
      </c>
    </row>
    <row r="29" spans="1:5" ht="21.75" customHeight="1">
      <c r="A29" s="16" t="s">
        <v>296</v>
      </c>
      <c r="B29" s="473" t="s">
        <v>297</v>
      </c>
      <c r="C29" s="360">
        <v>0</v>
      </c>
      <c r="D29" s="12">
        <v>0</v>
      </c>
      <c r="E29" s="360">
        <v>0</v>
      </c>
    </row>
    <row r="30" spans="1:5" ht="21.75" customHeight="1">
      <c r="A30" s="16" t="s">
        <v>32</v>
      </c>
      <c r="B30" s="473" t="s">
        <v>33</v>
      </c>
      <c r="C30" s="360">
        <v>0</v>
      </c>
      <c r="D30" s="12">
        <v>0</v>
      </c>
      <c r="E30" s="360">
        <v>0</v>
      </c>
    </row>
    <row r="31" spans="1:5" ht="18.75" customHeight="1">
      <c r="A31" s="16" t="s">
        <v>34</v>
      </c>
      <c r="B31" s="473" t="s">
        <v>35</v>
      </c>
      <c r="C31" s="360">
        <v>0</v>
      </c>
      <c r="D31" s="12">
        <v>0</v>
      </c>
      <c r="E31" s="360">
        <v>0</v>
      </c>
    </row>
    <row r="32" spans="1:5" ht="24.75" customHeight="1">
      <c r="A32" s="16" t="s">
        <v>36</v>
      </c>
      <c r="B32" s="473" t="s">
        <v>37</v>
      </c>
      <c r="C32" s="360">
        <v>0</v>
      </c>
      <c r="D32" s="12">
        <v>0</v>
      </c>
      <c r="E32" s="360">
        <v>0</v>
      </c>
    </row>
    <row r="33" spans="1:5" ht="21.75" customHeight="1">
      <c r="A33" s="332" t="s">
        <v>38</v>
      </c>
      <c r="B33" s="476" t="s">
        <v>39</v>
      </c>
      <c r="C33" s="360">
        <v>0</v>
      </c>
      <c r="D33" s="12">
        <v>0</v>
      </c>
      <c r="E33" s="360">
        <v>0</v>
      </c>
    </row>
    <row r="34" spans="1:5" ht="21.75" customHeight="1">
      <c r="A34" s="16" t="s">
        <v>40</v>
      </c>
      <c r="B34" s="473" t="s">
        <v>41</v>
      </c>
      <c r="C34" s="371">
        <v>5000</v>
      </c>
      <c r="D34" s="12">
        <v>943</v>
      </c>
      <c r="E34" s="371">
        <v>2000</v>
      </c>
    </row>
    <row r="35" spans="1:5" ht="21.75" customHeight="1">
      <c r="A35" s="16" t="s">
        <v>42</v>
      </c>
      <c r="B35" s="473" t="s">
        <v>43</v>
      </c>
      <c r="C35" s="364">
        <v>0</v>
      </c>
      <c r="D35" s="9">
        <v>2037</v>
      </c>
      <c r="E35" s="364">
        <v>2000</v>
      </c>
    </row>
    <row r="36" spans="1:5" ht="21.75" customHeight="1">
      <c r="A36" s="15" t="s">
        <v>44</v>
      </c>
      <c r="B36" s="475" t="s">
        <v>45</v>
      </c>
      <c r="C36" s="485">
        <v>0</v>
      </c>
      <c r="D36" s="501">
        <v>196000</v>
      </c>
      <c r="E36" s="485">
        <v>0</v>
      </c>
    </row>
    <row r="37" spans="1:5" ht="21.75" customHeight="1" hidden="1">
      <c r="A37" s="16" t="s">
        <v>298</v>
      </c>
      <c r="B37" s="473" t="s">
        <v>299</v>
      </c>
      <c r="C37" s="364"/>
      <c r="D37" s="9"/>
      <c r="E37" s="364"/>
    </row>
    <row r="38" spans="1:5" ht="21.75" customHeight="1">
      <c r="A38" s="15" t="s">
        <v>46</v>
      </c>
      <c r="B38" s="475" t="s">
        <v>47</v>
      </c>
      <c r="C38" s="363">
        <v>0</v>
      </c>
      <c r="D38" s="11">
        <v>62700</v>
      </c>
      <c r="E38" s="363">
        <v>0</v>
      </c>
    </row>
    <row r="39" spans="1:5" ht="21.75" customHeight="1" hidden="1">
      <c r="A39" s="16" t="s">
        <v>121</v>
      </c>
      <c r="B39" s="473" t="s">
        <v>48</v>
      </c>
      <c r="C39" s="360"/>
      <c r="D39" s="12"/>
      <c r="E39" s="360"/>
    </row>
    <row r="40" spans="1:5" ht="21.75" customHeight="1" hidden="1">
      <c r="A40" s="16" t="s">
        <v>302</v>
      </c>
      <c r="B40" s="473" t="s">
        <v>303</v>
      </c>
      <c r="C40" s="360"/>
      <c r="D40" s="12"/>
      <c r="E40" s="360"/>
    </row>
    <row r="41" spans="1:5" ht="21.75" customHeight="1">
      <c r="A41" s="15" t="s">
        <v>49</v>
      </c>
      <c r="B41" s="475" t="s">
        <v>189</v>
      </c>
      <c r="C41" s="365">
        <v>0</v>
      </c>
      <c r="D41" s="10">
        <v>0</v>
      </c>
      <c r="E41" s="365">
        <v>0</v>
      </c>
    </row>
    <row r="42" spans="1:5" ht="21.75" customHeight="1" hidden="1">
      <c r="A42" s="16" t="s">
        <v>122</v>
      </c>
      <c r="B42" s="473" t="s">
        <v>123</v>
      </c>
      <c r="C42" s="364"/>
      <c r="D42" s="9"/>
      <c r="E42" s="364"/>
    </row>
    <row r="43" spans="1:5" ht="30" customHeight="1">
      <c r="A43" s="366" t="s">
        <v>186</v>
      </c>
      <c r="B43" s="477" t="s">
        <v>50</v>
      </c>
      <c r="C43" s="367">
        <f>C7+C16+C19+C27+C36+C38+C41</f>
        <v>10570877</v>
      </c>
      <c r="D43" s="14">
        <f>D7+D16+D19+D27+D36+D38+D41</f>
        <v>20109576</v>
      </c>
      <c r="E43" s="367">
        <f>E7+E16+E19+E27+E36+E38+E41</f>
        <v>10006598</v>
      </c>
    </row>
    <row r="44" spans="1:5" ht="21.75" customHeight="1">
      <c r="A44" s="15" t="s">
        <v>51</v>
      </c>
      <c r="B44" s="475" t="s">
        <v>52</v>
      </c>
      <c r="C44" s="363">
        <f>SUM(C45:C47)</f>
        <v>2290526</v>
      </c>
      <c r="D44" s="11">
        <f>SUM(D45:D47)</f>
        <v>2673430</v>
      </c>
      <c r="E44" s="363">
        <f>SUM(E45:E47)</f>
        <v>1952674</v>
      </c>
    </row>
    <row r="45" spans="1:5" ht="24" customHeight="1">
      <c r="A45" s="16" t="s">
        <v>476</v>
      </c>
      <c r="B45" s="473" t="s">
        <v>468</v>
      </c>
      <c r="C45" s="360">
        <v>0</v>
      </c>
      <c r="D45" s="12">
        <v>0</v>
      </c>
      <c r="E45" s="360">
        <v>0</v>
      </c>
    </row>
    <row r="46" spans="1:5" ht="21.75" customHeight="1">
      <c r="A46" s="16" t="s">
        <v>53</v>
      </c>
      <c r="B46" s="473" t="s">
        <v>54</v>
      </c>
      <c r="C46" s="360">
        <v>2290526</v>
      </c>
      <c r="D46" s="12">
        <v>2290526</v>
      </c>
      <c r="E46" s="360">
        <v>1952674</v>
      </c>
    </row>
    <row r="47" spans="1:5" ht="21.75" customHeight="1">
      <c r="A47" s="16" t="s">
        <v>300</v>
      </c>
      <c r="B47" s="473" t="s">
        <v>301</v>
      </c>
      <c r="C47" s="360">
        <v>0</v>
      </c>
      <c r="D47" s="12">
        <v>382904</v>
      </c>
      <c r="E47" s="360">
        <v>0</v>
      </c>
    </row>
    <row r="48" spans="1:5" s="5" customFormat="1" ht="37.5" customHeight="1" thickBot="1">
      <c r="A48" s="368" t="s">
        <v>124</v>
      </c>
      <c r="B48" s="478" t="s">
        <v>55</v>
      </c>
      <c r="C48" s="369">
        <f>C43+C44</f>
        <v>12861403</v>
      </c>
      <c r="D48" s="486">
        <f>D43+D44</f>
        <v>22783006</v>
      </c>
      <c r="E48" s="369">
        <f>E43+E44</f>
        <v>11959272</v>
      </c>
    </row>
    <row r="49" spans="1:5" ht="15">
      <c r="A49" s="1"/>
      <c r="B49" s="1"/>
      <c r="C49" s="1"/>
      <c r="D49" s="1"/>
      <c r="E49" s="1"/>
    </row>
  </sheetData>
  <sheetProtection/>
  <mergeCells count="4">
    <mergeCell ref="A1:E1"/>
    <mergeCell ref="A2:E2"/>
    <mergeCell ref="D3:E3"/>
    <mergeCell ref="D4:E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rowBreaks count="1" manualBreakCount="1">
    <brk id="48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2"/>
  <sheetViews>
    <sheetView zoomScale="106" zoomScaleNormal="106" zoomScalePageLayoutView="0" workbookViewId="0" topLeftCell="A1">
      <selection activeCell="A4" sqref="A4:B4"/>
    </sheetView>
  </sheetViews>
  <sheetFormatPr defaultColWidth="9.140625" defaultRowHeight="12.75"/>
  <cols>
    <col min="1" max="1" width="7.140625" style="0" customWidth="1"/>
    <col min="2" max="2" width="45.421875" style="0" customWidth="1"/>
    <col min="3" max="4" width="13.57421875" style="0" customWidth="1"/>
    <col min="5" max="5" width="12.421875" style="0" customWidth="1"/>
    <col min="6" max="6" width="12.8515625" style="0" customWidth="1"/>
    <col min="7" max="7" width="13.421875" style="513" customWidth="1"/>
    <col min="8" max="8" width="11.8515625" style="513" customWidth="1"/>
    <col min="9" max="9" width="10.8515625" style="513" customWidth="1"/>
  </cols>
  <sheetData>
    <row r="1" spans="1:9" ht="30" customHeight="1">
      <c r="A1" s="662" t="s">
        <v>475</v>
      </c>
      <c r="B1" s="662"/>
      <c r="C1" s="662"/>
      <c r="D1" s="662"/>
      <c r="E1" s="662"/>
      <c r="F1" s="662"/>
      <c r="G1" s="663"/>
      <c r="H1" s="663"/>
      <c r="I1" s="663"/>
    </row>
    <row r="2" spans="1:9" ht="18" customHeight="1">
      <c r="A2" s="664" t="s">
        <v>522</v>
      </c>
      <c r="B2" s="664"/>
      <c r="C2" s="664"/>
      <c r="D2" s="664"/>
      <c r="E2" s="664"/>
      <c r="F2" s="664"/>
      <c r="G2" s="663"/>
      <c r="H2" s="663"/>
      <c r="I2" s="663"/>
    </row>
    <row r="3" spans="1:9" ht="18" customHeight="1">
      <c r="A3" s="502"/>
      <c r="B3" s="502"/>
      <c r="C3" s="502"/>
      <c r="D3" s="502"/>
      <c r="E3" s="502"/>
      <c r="F3" s="502"/>
      <c r="G3"/>
      <c r="H3"/>
      <c r="I3"/>
    </row>
    <row r="4" spans="1:9" ht="18" customHeight="1">
      <c r="A4" s="637" t="s">
        <v>618</v>
      </c>
      <c r="B4" s="638"/>
      <c r="C4" s="502"/>
      <c r="D4" s="502"/>
      <c r="E4" s="502"/>
      <c r="F4" s="502"/>
      <c r="G4" s="503"/>
      <c r="H4" s="503"/>
      <c r="I4" s="503"/>
    </row>
    <row r="5" spans="1:9" ht="19.5" customHeight="1" thickBot="1">
      <c r="A5" s="665" t="s">
        <v>605</v>
      </c>
      <c r="B5" s="665"/>
      <c r="C5" s="357"/>
      <c r="D5" s="357"/>
      <c r="E5" s="666"/>
      <c r="F5" s="666"/>
      <c r="G5" s="504"/>
      <c r="H5" s="667" t="s">
        <v>463</v>
      </c>
      <c r="I5" s="667"/>
    </row>
    <row r="6" spans="1:9" ht="14.25" thickBot="1" thickTop="1">
      <c r="A6" s="668" t="s">
        <v>0</v>
      </c>
      <c r="B6" s="670" t="s">
        <v>1</v>
      </c>
      <c r="C6" s="671" t="s">
        <v>589</v>
      </c>
      <c r="D6" s="621"/>
      <c r="E6" s="671" t="s">
        <v>601</v>
      </c>
      <c r="F6" s="671" t="s">
        <v>603</v>
      </c>
      <c r="G6" s="672" t="s">
        <v>598</v>
      </c>
      <c r="H6" s="672"/>
      <c r="I6" s="673"/>
    </row>
    <row r="7" spans="1:9" ht="38.25" customHeight="1" thickBot="1" thickTop="1">
      <c r="A7" s="669"/>
      <c r="B7" s="669"/>
      <c r="C7" s="669"/>
      <c r="D7" s="623" t="s">
        <v>588</v>
      </c>
      <c r="E7" s="669"/>
      <c r="F7" s="669"/>
      <c r="G7" s="505" t="s">
        <v>534</v>
      </c>
      <c r="H7" s="506" t="s">
        <v>535</v>
      </c>
      <c r="I7" s="507" t="s">
        <v>536</v>
      </c>
    </row>
    <row r="8" spans="1:9" ht="12.75" customHeight="1" thickTop="1">
      <c r="A8" s="508" t="s">
        <v>100</v>
      </c>
      <c r="B8" s="509" t="s">
        <v>101</v>
      </c>
      <c r="C8" s="508" t="s">
        <v>102</v>
      </c>
      <c r="D8" s="622" t="s">
        <v>103</v>
      </c>
      <c r="E8" s="510" t="s">
        <v>104</v>
      </c>
      <c r="F8" s="511" t="s">
        <v>412</v>
      </c>
      <c r="G8" s="512" t="s">
        <v>429</v>
      </c>
      <c r="H8" s="512" t="s">
        <v>537</v>
      </c>
      <c r="I8" s="512" t="s">
        <v>592</v>
      </c>
    </row>
    <row r="9" spans="1:9" s="7" customFormat="1" ht="21.75" customHeight="1">
      <c r="A9" s="18" t="s">
        <v>56</v>
      </c>
      <c r="B9" s="472" t="s">
        <v>57</v>
      </c>
      <c r="C9" s="363">
        <f aca="true" t="shared" si="0" ref="C9:I9">C10+C18</f>
        <v>4287000</v>
      </c>
      <c r="D9" s="363">
        <f>D10+D18</f>
        <v>4287000</v>
      </c>
      <c r="E9" s="11">
        <f t="shared" si="0"/>
        <v>0</v>
      </c>
      <c r="F9" s="363">
        <f t="shared" si="0"/>
        <v>4287000</v>
      </c>
      <c r="G9" s="363">
        <f t="shared" si="0"/>
        <v>4287000</v>
      </c>
      <c r="H9" s="363">
        <f t="shared" si="0"/>
        <v>0</v>
      </c>
      <c r="I9" s="363">
        <f t="shared" si="0"/>
        <v>0</v>
      </c>
    </row>
    <row r="10" spans="1:9" s="6" customFormat="1" ht="21.75" customHeight="1">
      <c r="A10" s="16" t="s">
        <v>58</v>
      </c>
      <c r="B10" s="473" t="s">
        <v>59</v>
      </c>
      <c r="C10" s="360">
        <v>0</v>
      </c>
      <c r="D10" s="360">
        <v>0</v>
      </c>
      <c r="E10" s="12">
        <v>0</v>
      </c>
      <c r="F10" s="360">
        <v>0</v>
      </c>
      <c r="G10" s="360">
        <v>0</v>
      </c>
      <c r="H10" s="360">
        <v>0</v>
      </c>
      <c r="I10" s="360">
        <v>0</v>
      </c>
    </row>
    <row r="11" spans="1:9" s="6" customFormat="1" ht="22.5" customHeight="1" hidden="1">
      <c r="A11" s="16" t="s">
        <v>131</v>
      </c>
      <c r="B11" s="473" t="s">
        <v>60</v>
      </c>
      <c r="C11" s="360"/>
      <c r="D11" s="360"/>
      <c r="E11" s="12"/>
      <c r="F11" s="360"/>
      <c r="G11" s="360"/>
      <c r="H11" s="360"/>
      <c r="I11" s="360"/>
    </row>
    <row r="12" spans="1:9" s="6" customFormat="1" ht="22.5" customHeight="1" hidden="1">
      <c r="A12" s="16" t="s">
        <v>191</v>
      </c>
      <c r="B12" s="473" t="s">
        <v>192</v>
      </c>
      <c r="C12" s="360"/>
      <c r="D12" s="360"/>
      <c r="E12" s="12"/>
      <c r="F12" s="360"/>
      <c r="G12" s="360"/>
      <c r="H12" s="360"/>
      <c r="I12" s="360"/>
    </row>
    <row r="13" spans="1:9" s="6" customFormat="1" ht="22.5" customHeight="1" hidden="1">
      <c r="A13" s="16" t="s">
        <v>287</v>
      </c>
      <c r="B13" s="473" t="s">
        <v>288</v>
      </c>
      <c r="C13" s="360"/>
      <c r="D13" s="360"/>
      <c r="E13" s="12"/>
      <c r="F13" s="360"/>
      <c r="G13" s="360"/>
      <c r="H13" s="360"/>
      <c r="I13" s="360"/>
    </row>
    <row r="14" spans="1:9" s="6" customFormat="1" ht="21.75" customHeight="1" hidden="1">
      <c r="A14" s="16" t="s">
        <v>132</v>
      </c>
      <c r="B14" s="473" t="s">
        <v>61</v>
      </c>
      <c r="C14" s="360"/>
      <c r="D14" s="360"/>
      <c r="E14" s="12"/>
      <c r="F14" s="360"/>
      <c r="G14" s="360"/>
      <c r="H14" s="360"/>
      <c r="I14" s="360"/>
    </row>
    <row r="15" spans="1:9" s="6" customFormat="1" ht="21.75" customHeight="1" hidden="1">
      <c r="A15" s="16" t="s">
        <v>133</v>
      </c>
      <c r="B15" s="473" t="s">
        <v>62</v>
      </c>
      <c r="C15" s="361"/>
      <c r="D15" s="361"/>
      <c r="E15" s="12"/>
      <c r="F15" s="361"/>
      <c r="G15" s="361"/>
      <c r="H15" s="361"/>
      <c r="I15" s="361"/>
    </row>
    <row r="16" spans="1:9" s="6" customFormat="1" ht="21.75" customHeight="1" hidden="1">
      <c r="A16" s="16" t="s">
        <v>134</v>
      </c>
      <c r="B16" s="473" t="s">
        <v>63</v>
      </c>
      <c r="C16" s="362"/>
      <c r="D16" s="362"/>
      <c r="E16" s="12"/>
      <c r="F16" s="362"/>
      <c r="G16" s="362"/>
      <c r="H16" s="362"/>
      <c r="I16" s="362"/>
    </row>
    <row r="17" spans="1:9" s="6" customFormat="1" ht="21.75" customHeight="1" hidden="1">
      <c r="A17" s="16" t="s">
        <v>135</v>
      </c>
      <c r="B17" s="473" t="s">
        <v>64</v>
      </c>
      <c r="C17" s="362"/>
      <c r="D17" s="362"/>
      <c r="E17" s="12"/>
      <c r="F17" s="362"/>
      <c r="G17" s="362"/>
      <c r="H17" s="362"/>
      <c r="I17" s="362"/>
    </row>
    <row r="18" spans="1:9" s="6" customFormat="1" ht="21.75" customHeight="1">
      <c r="A18" s="16" t="s">
        <v>65</v>
      </c>
      <c r="B18" s="473" t="s">
        <v>66</v>
      </c>
      <c r="C18" s="360">
        <v>4287000</v>
      </c>
      <c r="D18" s="360">
        <v>4287000</v>
      </c>
      <c r="E18" s="12"/>
      <c r="F18" s="360">
        <v>4287000</v>
      </c>
      <c r="G18" s="360">
        <v>4287000</v>
      </c>
      <c r="H18" s="360">
        <v>0</v>
      </c>
      <c r="I18" s="360">
        <v>0</v>
      </c>
    </row>
    <row r="19" spans="1:9" s="6" customFormat="1" ht="21.75" customHeight="1" hidden="1">
      <c r="A19" s="16" t="s">
        <v>136</v>
      </c>
      <c r="B19" s="473" t="s">
        <v>67</v>
      </c>
      <c r="C19" s="360"/>
      <c r="D19" s="360"/>
      <c r="E19" s="12"/>
      <c r="F19" s="360"/>
      <c r="G19" s="360"/>
      <c r="H19" s="360"/>
      <c r="I19" s="360"/>
    </row>
    <row r="20" spans="1:9" s="6" customFormat="1" ht="28.5" customHeight="1" hidden="1">
      <c r="A20" s="16" t="s">
        <v>137</v>
      </c>
      <c r="B20" s="473" t="s">
        <v>68</v>
      </c>
      <c r="C20" s="360"/>
      <c r="D20" s="360"/>
      <c r="E20" s="12"/>
      <c r="F20" s="360"/>
      <c r="G20" s="360"/>
      <c r="H20" s="360"/>
      <c r="I20" s="360"/>
    </row>
    <row r="21" spans="1:9" s="6" customFormat="1" ht="21.75" customHeight="1" hidden="1">
      <c r="A21" s="16" t="s">
        <v>138</v>
      </c>
      <c r="B21" s="473" t="s">
        <v>69</v>
      </c>
      <c r="C21" s="360"/>
      <c r="D21" s="360"/>
      <c r="E21" s="12"/>
      <c r="F21" s="360"/>
      <c r="G21" s="360"/>
      <c r="H21" s="360"/>
      <c r="I21" s="360"/>
    </row>
    <row r="22" spans="1:9" s="7" customFormat="1" ht="34.5" customHeight="1">
      <c r="A22" s="15" t="s">
        <v>70</v>
      </c>
      <c r="B22" s="487" t="s">
        <v>157</v>
      </c>
      <c r="C22" s="363">
        <v>720000</v>
      </c>
      <c r="D22" s="363">
        <v>720000</v>
      </c>
      <c r="E22" s="11"/>
      <c r="F22" s="363">
        <v>720000</v>
      </c>
      <c r="G22" s="363">
        <v>720000</v>
      </c>
      <c r="H22" s="363">
        <v>0</v>
      </c>
      <c r="I22" s="363">
        <v>0</v>
      </c>
    </row>
    <row r="23" spans="1:9" s="7" customFormat="1" ht="21.75" customHeight="1">
      <c r="A23" s="15" t="s">
        <v>71</v>
      </c>
      <c r="B23" s="475" t="s">
        <v>72</v>
      </c>
      <c r="C23" s="367">
        <f aca="true" t="shared" si="1" ref="C23:I23">C24+C27+C30+C36+C37</f>
        <v>3885313</v>
      </c>
      <c r="D23" s="367">
        <f>D24+D27+D30+D36+D37</f>
        <v>3885313</v>
      </c>
      <c r="E23" s="14">
        <f t="shared" si="1"/>
        <v>0</v>
      </c>
      <c r="F23" s="367">
        <f t="shared" si="1"/>
        <v>3885313</v>
      </c>
      <c r="G23" s="367">
        <f t="shared" si="1"/>
        <v>3885313</v>
      </c>
      <c r="H23" s="367">
        <f t="shared" si="1"/>
        <v>0</v>
      </c>
      <c r="I23" s="367">
        <f t="shared" si="1"/>
        <v>0</v>
      </c>
    </row>
    <row r="24" spans="1:9" s="6" customFormat="1" ht="21.75" customHeight="1">
      <c r="A24" s="16" t="s">
        <v>73</v>
      </c>
      <c r="B24" s="473" t="s">
        <v>74</v>
      </c>
      <c r="C24" s="360">
        <v>400000</v>
      </c>
      <c r="D24" s="360">
        <v>400000</v>
      </c>
      <c r="E24" s="12"/>
      <c r="F24" s="360">
        <v>400000</v>
      </c>
      <c r="G24" s="360">
        <v>400000</v>
      </c>
      <c r="H24" s="360">
        <v>0</v>
      </c>
      <c r="I24" s="360">
        <v>0</v>
      </c>
    </row>
    <row r="25" spans="1:9" s="6" customFormat="1" ht="21.75" customHeight="1" hidden="1">
      <c r="A25" s="16" t="s">
        <v>143</v>
      </c>
      <c r="B25" s="473" t="s">
        <v>145</v>
      </c>
      <c r="C25" s="360"/>
      <c r="D25" s="360"/>
      <c r="E25" s="12"/>
      <c r="F25" s="360"/>
      <c r="G25" s="360"/>
      <c r="H25" s="360"/>
      <c r="I25" s="360"/>
    </row>
    <row r="26" spans="1:9" s="6" customFormat="1" ht="21.75" customHeight="1" hidden="1">
      <c r="A26" s="16" t="s">
        <v>144</v>
      </c>
      <c r="B26" s="473" t="s">
        <v>146</v>
      </c>
      <c r="C26" s="360"/>
      <c r="D26" s="360"/>
      <c r="E26" s="12"/>
      <c r="F26" s="360"/>
      <c r="G26" s="360"/>
      <c r="H26" s="360"/>
      <c r="I26" s="360"/>
    </row>
    <row r="27" spans="1:9" s="6" customFormat="1" ht="21.75" customHeight="1">
      <c r="A27" s="16" t="s">
        <v>75</v>
      </c>
      <c r="B27" s="473" t="s">
        <v>76</v>
      </c>
      <c r="C27" s="360">
        <v>78000</v>
      </c>
      <c r="D27" s="360">
        <v>78000</v>
      </c>
      <c r="E27" s="12"/>
      <c r="F27" s="360">
        <v>78000</v>
      </c>
      <c r="G27" s="360">
        <v>78000</v>
      </c>
      <c r="H27" s="360">
        <v>0</v>
      </c>
      <c r="I27" s="360">
        <v>0</v>
      </c>
    </row>
    <row r="28" spans="1:9" s="6" customFormat="1" ht="21.75" customHeight="1" hidden="1">
      <c r="A28" s="16" t="s">
        <v>139</v>
      </c>
      <c r="B28" s="473" t="s">
        <v>141</v>
      </c>
      <c r="C28" s="371"/>
      <c r="D28" s="371"/>
      <c r="E28" s="13"/>
      <c r="F28" s="371"/>
      <c r="G28" s="371"/>
      <c r="H28" s="371"/>
      <c r="I28" s="371"/>
    </row>
    <row r="29" spans="1:9" s="6" customFormat="1" ht="21.75" customHeight="1" hidden="1">
      <c r="A29" s="16" t="s">
        <v>140</v>
      </c>
      <c r="B29" s="473" t="s">
        <v>142</v>
      </c>
      <c r="C29" s="360"/>
      <c r="D29" s="360"/>
      <c r="E29" s="12"/>
      <c r="F29" s="360"/>
      <c r="G29" s="360"/>
      <c r="H29" s="360"/>
      <c r="I29" s="360"/>
    </row>
    <row r="30" spans="1:9" s="6" customFormat="1" ht="21.75" customHeight="1">
      <c r="A30" s="16" t="s">
        <v>77</v>
      </c>
      <c r="B30" s="473" t="s">
        <v>78</v>
      </c>
      <c r="C30" s="360">
        <v>2540000</v>
      </c>
      <c r="D30" s="360">
        <v>2540000</v>
      </c>
      <c r="E30" s="12"/>
      <c r="F30" s="360">
        <v>2540000</v>
      </c>
      <c r="G30" s="360">
        <v>2540000</v>
      </c>
      <c r="H30" s="360">
        <v>0</v>
      </c>
      <c r="I30" s="360">
        <v>0</v>
      </c>
    </row>
    <row r="31" spans="1:9" s="6" customFormat="1" ht="21.75" customHeight="1" hidden="1">
      <c r="A31" s="16" t="s">
        <v>147</v>
      </c>
      <c r="B31" s="474" t="s">
        <v>79</v>
      </c>
      <c r="C31" s="360"/>
      <c r="D31" s="360"/>
      <c r="E31" s="12"/>
      <c r="F31" s="360"/>
      <c r="G31" s="360"/>
      <c r="H31" s="360"/>
      <c r="I31" s="360"/>
    </row>
    <row r="32" spans="1:9" s="6" customFormat="1" ht="21.75" customHeight="1" hidden="1">
      <c r="A32" s="16" t="s">
        <v>148</v>
      </c>
      <c r="B32" s="474" t="s">
        <v>149</v>
      </c>
      <c r="C32" s="360"/>
      <c r="D32" s="360"/>
      <c r="E32" s="12"/>
      <c r="F32" s="360"/>
      <c r="G32" s="360"/>
      <c r="H32" s="360"/>
      <c r="I32" s="360"/>
    </row>
    <row r="33" spans="1:9" s="6" customFormat="1" ht="21.75" customHeight="1" hidden="1">
      <c r="A33" s="16" t="s">
        <v>150</v>
      </c>
      <c r="B33" s="473" t="s">
        <v>151</v>
      </c>
      <c r="C33" s="360"/>
      <c r="D33" s="360"/>
      <c r="E33" s="12"/>
      <c r="F33" s="360"/>
      <c r="G33" s="360"/>
      <c r="H33" s="360"/>
      <c r="I33" s="360"/>
    </row>
    <row r="34" spans="1:9" s="6" customFormat="1" ht="21.75" customHeight="1" hidden="1">
      <c r="A34" s="16" t="s">
        <v>152</v>
      </c>
      <c r="B34" s="473" t="s">
        <v>154</v>
      </c>
      <c r="C34" s="360"/>
      <c r="D34" s="360"/>
      <c r="E34" s="12"/>
      <c r="F34" s="360"/>
      <c r="G34" s="360"/>
      <c r="H34" s="360"/>
      <c r="I34" s="360"/>
    </row>
    <row r="35" spans="1:9" s="6" customFormat="1" ht="21.75" customHeight="1" hidden="1">
      <c r="A35" s="16" t="s">
        <v>153</v>
      </c>
      <c r="B35" s="473" t="s">
        <v>80</v>
      </c>
      <c r="C35" s="360"/>
      <c r="D35" s="360"/>
      <c r="E35" s="12"/>
      <c r="F35" s="360"/>
      <c r="G35" s="360"/>
      <c r="H35" s="360"/>
      <c r="I35" s="360"/>
    </row>
    <row r="36" spans="1:9" s="6" customFormat="1" ht="21.75" customHeight="1">
      <c r="A36" s="332" t="s">
        <v>81</v>
      </c>
      <c r="B36" s="476" t="s">
        <v>82</v>
      </c>
      <c r="C36" s="360">
        <v>0</v>
      </c>
      <c r="D36" s="360">
        <v>0</v>
      </c>
      <c r="E36" s="12">
        <v>0</v>
      </c>
      <c r="F36" s="360">
        <v>0</v>
      </c>
      <c r="G36" s="360">
        <v>0</v>
      </c>
      <c r="H36" s="360">
        <v>0</v>
      </c>
      <c r="I36" s="360">
        <v>0</v>
      </c>
    </row>
    <row r="37" spans="1:9" s="6" customFormat="1" ht="21.75" customHeight="1">
      <c r="A37" s="16" t="s">
        <v>83</v>
      </c>
      <c r="B37" s="473" t="s">
        <v>84</v>
      </c>
      <c r="C37" s="360">
        <v>867313</v>
      </c>
      <c r="D37" s="360">
        <v>867313</v>
      </c>
      <c r="E37" s="12"/>
      <c r="F37" s="360">
        <v>867313</v>
      </c>
      <c r="G37" s="360">
        <v>867313</v>
      </c>
      <c r="H37" s="360">
        <v>0</v>
      </c>
      <c r="I37" s="360">
        <v>0</v>
      </c>
    </row>
    <row r="38" spans="1:9" s="6" customFormat="1" ht="21.75" customHeight="1" hidden="1">
      <c r="A38" s="16" t="s">
        <v>155</v>
      </c>
      <c r="B38" s="473" t="s">
        <v>85</v>
      </c>
      <c r="C38" s="364"/>
      <c r="D38" s="364"/>
      <c r="E38" s="9"/>
      <c r="F38" s="364"/>
      <c r="G38" s="364"/>
      <c r="H38" s="364"/>
      <c r="I38" s="364"/>
    </row>
    <row r="39" spans="1:9" s="6" customFormat="1" ht="21.75" customHeight="1" hidden="1">
      <c r="A39" s="16" t="s">
        <v>289</v>
      </c>
      <c r="B39" s="473" t="s">
        <v>290</v>
      </c>
      <c r="C39" s="364"/>
      <c r="D39" s="364"/>
      <c r="E39" s="9"/>
      <c r="F39" s="364"/>
      <c r="G39" s="364"/>
      <c r="H39" s="364"/>
      <c r="I39" s="364"/>
    </row>
    <row r="40" spans="1:9" s="6" customFormat="1" ht="21.75" customHeight="1" hidden="1">
      <c r="A40" s="16" t="s">
        <v>291</v>
      </c>
      <c r="B40" s="473" t="s">
        <v>292</v>
      </c>
      <c r="C40" s="364"/>
      <c r="D40" s="364"/>
      <c r="E40" s="9"/>
      <c r="F40" s="364"/>
      <c r="G40" s="364"/>
      <c r="H40" s="364"/>
      <c r="I40" s="364"/>
    </row>
    <row r="41" spans="1:9" s="6" customFormat="1" ht="21.75" customHeight="1" hidden="1">
      <c r="A41" s="16" t="s">
        <v>156</v>
      </c>
      <c r="B41" s="473" t="s">
        <v>86</v>
      </c>
      <c r="C41" s="364"/>
      <c r="D41" s="364"/>
      <c r="E41" s="9"/>
      <c r="F41" s="364"/>
      <c r="G41" s="364"/>
      <c r="H41" s="364"/>
      <c r="I41" s="364"/>
    </row>
    <row r="42" spans="1:9" s="7" customFormat="1" ht="21" customHeight="1">
      <c r="A42" s="15" t="s">
        <v>87</v>
      </c>
      <c r="B42" s="475" t="s">
        <v>88</v>
      </c>
      <c r="C42" s="363">
        <v>250000</v>
      </c>
      <c r="D42" s="363">
        <v>250000</v>
      </c>
      <c r="E42" s="11"/>
      <c r="F42" s="363">
        <v>250000</v>
      </c>
      <c r="G42" s="363">
        <v>250000</v>
      </c>
      <c r="H42" s="363">
        <v>0</v>
      </c>
      <c r="I42" s="363">
        <v>0</v>
      </c>
    </row>
    <row r="43" spans="1:9" s="7" customFormat="1" ht="21.75" customHeight="1" hidden="1">
      <c r="A43" s="16" t="s">
        <v>158</v>
      </c>
      <c r="B43" s="473" t="s">
        <v>116</v>
      </c>
      <c r="C43" s="360"/>
      <c r="D43" s="360"/>
      <c r="E43" s="12"/>
      <c r="F43" s="360"/>
      <c r="G43" s="360"/>
      <c r="H43" s="360"/>
      <c r="I43" s="360"/>
    </row>
    <row r="44" spans="1:9" s="7" customFormat="1" ht="32.25" customHeight="1" hidden="1">
      <c r="A44" s="16" t="s">
        <v>161</v>
      </c>
      <c r="B44" s="473" t="s">
        <v>162</v>
      </c>
      <c r="C44" s="364"/>
      <c r="D44" s="364"/>
      <c r="E44" s="9"/>
      <c r="F44" s="364"/>
      <c r="G44" s="364"/>
      <c r="H44" s="364"/>
      <c r="I44" s="364"/>
    </row>
    <row r="45" spans="1:9" s="7" customFormat="1" ht="20.25" customHeight="1" hidden="1">
      <c r="A45" s="16" t="s">
        <v>163</v>
      </c>
      <c r="B45" s="473" t="s">
        <v>117</v>
      </c>
      <c r="C45" s="364"/>
      <c r="D45" s="364"/>
      <c r="E45" s="9"/>
      <c r="F45" s="364"/>
      <c r="G45" s="364"/>
      <c r="H45" s="364"/>
      <c r="I45" s="364"/>
    </row>
    <row r="46" spans="1:9" s="7" customFormat="1" ht="24" customHeight="1" hidden="1">
      <c r="A46" s="16" t="s">
        <v>164</v>
      </c>
      <c r="B46" s="473" t="s">
        <v>118</v>
      </c>
      <c r="C46" s="364"/>
      <c r="D46" s="364"/>
      <c r="E46" s="9"/>
      <c r="F46" s="364"/>
      <c r="G46" s="364"/>
      <c r="H46" s="364"/>
      <c r="I46" s="364"/>
    </row>
    <row r="47" spans="1:9" s="7" customFormat="1" ht="21.75" customHeight="1">
      <c r="A47" s="15" t="s">
        <v>89</v>
      </c>
      <c r="B47" s="475" t="s">
        <v>119</v>
      </c>
      <c r="C47" s="367">
        <f aca="true" t="shared" si="2" ref="C47:I47">SUM(C48:C52)</f>
        <v>980000</v>
      </c>
      <c r="D47" s="367">
        <f>SUM(D48:D52)</f>
        <v>732202</v>
      </c>
      <c r="E47" s="14">
        <f t="shared" si="2"/>
        <v>65500</v>
      </c>
      <c r="F47" s="367">
        <f t="shared" si="2"/>
        <v>797702</v>
      </c>
      <c r="G47" s="367">
        <f t="shared" si="2"/>
        <v>517702</v>
      </c>
      <c r="H47" s="367">
        <f t="shared" si="2"/>
        <v>280000</v>
      </c>
      <c r="I47" s="367">
        <f t="shared" si="2"/>
        <v>0</v>
      </c>
    </row>
    <row r="48" spans="1:9" s="7" customFormat="1" ht="21.75" customHeight="1">
      <c r="A48" s="16" t="s">
        <v>165</v>
      </c>
      <c r="B48" s="473" t="s">
        <v>166</v>
      </c>
      <c r="C48" s="360">
        <v>0</v>
      </c>
      <c r="D48" s="360">
        <v>0</v>
      </c>
      <c r="E48" s="12">
        <v>65500</v>
      </c>
      <c r="F48" s="360">
        <v>65500</v>
      </c>
      <c r="G48" s="360">
        <v>65500</v>
      </c>
      <c r="H48" s="360">
        <v>0</v>
      </c>
      <c r="I48" s="360">
        <v>0</v>
      </c>
    </row>
    <row r="49" spans="1:9" s="7" customFormat="1" ht="21.75" customHeight="1">
      <c r="A49" s="16" t="s">
        <v>167</v>
      </c>
      <c r="B49" s="473" t="s">
        <v>193</v>
      </c>
      <c r="C49" s="360">
        <v>700000</v>
      </c>
      <c r="D49" s="360">
        <v>452202</v>
      </c>
      <c r="E49" s="12"/>
      <c r="F49" s="360">
        <v>452202</v>
      </c>
      <c r="G49" s="360">
        <v>452202</v>
      </c>
      <c r="H49" s="360">
        <v>0</v>
      </c>
      <c r="I49" s="360">
        <v>0</v>
      </c>
    </row>
    <row r="50" spans="1:9" s="7" customFormat="1" ht="30.75" customHeight="1">
      <c r="A50" s="16" t="s">
        <v>168</v>
      </c>
      <c r="B50" s="473" t="s">
        <v>170</v>
      </c>
      <c r="C50" s="360">
        <v>0</v>
      </c>
      <c r="D50" s="360">
        <v>0</v>
      </c>
      <c r="E50" s="12">
        <v>0</v>
      </c>
      <c r="F50" s="360">
        <v>0</v>
      </c>
      <c r="G50" s="360">
        <v>0</v>
      </c>
      <c r="H50" s="360">
        <v>0</v>
      </c>
      <c r="I50" s="360">
        <v>0</v>
      </c>
    </row>
    <row r="51" spans="1:9" s="7" customFormat="1" ht="21.75" customHeight="1">
      <c r="A51" s="16" t="s">
        <v>169</v>
      </c>
      <c r="B51" s="473" t="s">
        <v>171</v>
      </c>
      <c r="C51" s="360">
        <v>280000</v>
      </c>
      <c r="D51" s="360">
        <v>280000</v>
      </c>
      <c r="E51" s="12"/>
      <c r="F51" s="360">
        <v>280000</v>
      </c>
      <c r="G51" s="360">
        <v>0</v>
      </c>
      <c r="H51" s="360">
        <v>280000</v>
      </c>
      <c r="I51" s="360">
        <v>0</v>
      </c>
    </row>
    <row r="52" spans="1:9" s="7" customFormat="1" ht="21.75" customHeight="1">
      <c r="A52" s="16" t="s">
        <v>283</v>
      </c>
      <c r="B52" s="473" t="s">
        <v>284</v>
      </c>
      <c r="C52" s="360"/>
      <c r="D52" s="360"/>
      <c r="E52" s="12">
        <v>0</v>
      </c>
      <c r="F52" s="360"/>
      <c r="G52" s="360"/>
      <c r="H52" s="360"/>
      <c r="I52" s="360"/>
    </row>
    <row r="53" spans="1:9" s="7" customFormat="1" ht="21.75" customHeight="1">
      <c r="A53" s="15" t="s">
        <v>90</v>
      </c>
      <c r="B53" s="475" t="s">
        <v>91</v>
      </c>
      <c r="C53" s="367">
        <v>1500000</v>
      </c>
      <c r="D53" s="367">
        <v>1500000</v>
      </c>
      <c r="E53" s="14"/>
      <c r="F53" s="367">
        <v>1500000</v>
      </c>
      <c r="G53" s="367">
        <v>1500000</v>
      </c>
      <c r="H53" s="367">
        <v>0</v>
      </c>
      <c r="I53" s="367">
        <v>0</v>
      </c>
    </row>
    <row r="54" spans="1:9" s="7" customFormat="1" ht="21.75" customHeight="1" hidden="1">
      <c r="A54" s="16" t="s">
        <v>285</v>
      </c>
      <c r="B54" s="473" t="s">
        <v>286</v>
      </c>
      <c r="C54" s="360"/>
      <c r="D54" s="360"/>
      <c r="E54" s="12"/>
      <c r="F54" s="360"/>
      <c r="G54" s="360"/>
      <c r="H54" s="360"/>
      <c r="I54" s="360"/>
    </row>
    <row r="55" spans="1:9" s="7" customFormat="1" ht="21.75" customHeight="1" hidden="1">
      <c r="A55" s="16" t="s">
        <v>172</v>
      </c>
      <c r="B55" s="473" t="s">
        <v>175</v>
      </c>
      <c r="C55" s="360"/>
      <c r="D55" s="360"/>
      <c r="E55" s="12"/>
      <c r="F55" s="360"/>
      <c r="G55" s="360"/>
      <c r="H55" s="360"/>
      <c r="I55" s="360"/>
    </row>
    <row r="56" spans="1:9" s="6" customFormat="1" ht="21.75" customHeight="1" hidden="1">
      <c r="A56" s="16" t="s">
        <v>173</v>
      </c>
      <c r="B56" s="473" t="s">
        <v>176</v>
      </c>
      <c r="C56" s="360"/>
      <c r="D56" s="360"/>
      <c r="E56" s="12"/>
      <c r="F56" s="360"/>
      <c r="G56" s="360"/>
      <c r="H56" s="360"/>
      <c r="I56" s="360"/>
    </row>
    <row r="57" spans="1:9" s="7" customFormat="1" ht="21.75" customHeight="1" hidden="1">
      <c r="A57" s="16" t="s">
        <v>174</v>
      </c>
      <c r="B57" s="473" t="s">
        <v>177</v>
      </c>
      <c r="C57" s="360"/>
      <c r="D57" s="360"/>
      <c r="E57" s="12"/>
      <c r="F57" s="360"/>
      <c r="G57" s="360"/>
      <c r="H57" s="360"/>
      <c r="I57" s="360"/>
    </row>
    <row r="58" spans="1:9" s="7" customFormat="1" ht="21.75" customHeight="1">
      <c r="A58" s="15" t="s">
        <v>92</v>
      </c>
      <c r="B58" s="475" t="s">
        <v>93</v>
      </c>
      <c r="C58" s="367">
        <v>1200000</v>
      </c>
      <c r="D58" s="367">
        <v>1200000</v>
      </c>
      <c r="E58" s="14">
        <v>7941246</v>
      </c>
      <c r="F58" s="367">
        <v>9141246</v>
      </c>
      <c r="G58" s="367">
        <v>9141246</v>
      </c>
      <c r="H58" s="367">
        <v>0</v>
      </c>
      <c r="I58" s="367">
        <v>0</v>
      </c>
    </row>
    <row r="59" spans="1:9" s="7" customFormat="1" ht="21.75" customHeight="1" hidden="1">
      <c r="A59" s="16" t="s">
        <v>178</v>
      </c>
      <c r="B59" s="473" t="s">
        <v>180</v>
      </c>
      <c r="C59" s="360"/>
      <c r="D59" s="360"/>
      <c r="E59" s="12"/>
      <c r="F59" s="360"/>
      <c r="G59" s="360"/>
      <c r="H59" s="360"/>
      <c r="I59" s="360"/>
    </row>
    <row r="60" spans="1:9" s="7" customFormat="1" ht="21.75" customHeight="1" hidden="1">
      <c r="A60" s="16" t="s">
        <v>293</v>
      </c>
      <c r="B60" s="473" t="s">
        <v>294</v>
      </c>
      <c r="C60" s="360"/>
      <c r="D60" s="360"/>
      <c r="E60" s="12"/>
      <c r="F60" s="360"/>
      <c r="G60" s="360"/>
      <c r="H60" s="360"/>
      <c r="I60" s="360"/>
    </row>
    <row r="61" spans="1:9" s="7" customFormat="1" ht="21.75" customHeight="1" hidden="1">
      <c r="A61" s="16" t="s">
        <v>179</v>
      </c>
      <c r="B61" s="473" t="s">
        <v>181</v>
      </c>
      <c r="C61" s="360"/>
      <c r="D61" s="360"/>
      <c r="E61" s="12"/>
      <c r="F61" s="360"/>
      <c r="G61" s="360"/>
      <c r="H61" s="360"/>
      <c r="I61" s="360"/>
    </row>
    <row r="62" spans="1:9" s="7" customFormat="1" ht="21.75" customHeight="1">
      <c r="A62" s="15" t="s">
        <v>94</v>
      </c>
      <c r="B62" s="475" t="s">
        <v>183</v>
      </c>
      <c r="C62" s="363">
        <v>0</v>
      </c>
      <c r="D62" s="363">
        <v>152798</v>
      </c>
      <c r="E62" s="11"/>
      <c r="F62" s="363">
        <v>152798</v>
      </c>
      <c r="G62" s="363">
        <v>152798</v>
      </c>
      <c r="H62" s="363">
        <v>0</v>
      </c>
      <c r="I62" s="363">
        <v>0</v>
      </c>
    </row>
    <row r="63" spans="1:9" s="8" customFormat="1" ht="36" customHeight="1">
      <c r="A63" s="17" t="s">
        <v>185</v>
      </c>
      <c r="B63" s="488" t="s">
        <v>95</v>
      </c>
      <c r="C63" s="372">
        <f aca="true" t="shared" si="3" ref="C63:I63">C9+C22+C23+C42+C47+C53+C58+C62</f>
        <v>12822313</v>
      </c>
      <c r="D63" s="372">
        <f>D9+D22+D23+D42+D47+D53+D58+D62</f>
        <v>12727313</v>
      </c>
      <c r="E63" s="491">
        <f t="shared" si="3"/>
        <v>8006746</v>
      </c>
      <c r="F63" s="372">
        <f t="shared" si="3"/>
        <v>20734059</v>
      </c>
      <c r="G63" s="372">
        <f t="shared" si="3"/>
        <v>20454059</v>
      </c>
      <c r="H63" s="372">
        <f t="shared" si="3"/>
        <v>280000</v>
      </c>
      <c r="I63" s="372">
        <f t="shared" si="3"/>
        <v>0</v>
      </c>
    </row>
    <row r="64" spans="1:9" s="6" customFormat="1" ht="21.75" customHeight="1">
      <c r="A64" s="17" t="s">
        <v>96</v>
      </c>
      <c r="B64" s="488" t="s">
        <v>97</v>
      </c>
      <c r="C64" s="367">
        <f aca="true" t="shared" si="4" ref="C64:I64">SUM(C65:C67)</f>
        <v>386194</v>
      </c>
      <c r="D64" s="367">
        <f>SUM(D65:D67)</f>
        <v>386194</v>
      </c>
      <c r="E64" s="14">
        <f t="shared" si="4"/>
        <v>0</v>
      </c>
      <c r="F64" s="367">
        <f t="shared" si="4"/>
        <v>386194</v>
      </c>
      <c r="G64" s="367">
        <f t="shared" si="4"/>
        <v>386194</v>
      </c>
      <c r="H64" s="367">
        <f t="shared" si="4"/>
        <v>0</v>
      </c>
      <c r="I64" s="367">
        <f t="shared" si="4"/>
        <v>0</v>
      </c>
    </row>
    <row r="65" spans="1:9" s="6" customFormat="1" ht="27.75" customHeight="1">
      <c r="A65" s="16" t="s">
        <v>194</v>
      </c>
      <c r="B65" s="489" t="s">
        <v>469</v>
      </c>
      <c r="C65" s="367"/>
      <c r="D65" s="367"/>
      <c r="E65" s="14"/>
      <c r="F65" s="367"/>
      <c r="G65" s="367"/>
      <c r="H65" s="367"/>
      <c r="I65" s="367"/>
    </row>
    <row r="66" spans="1:9" s="6" customFormat="1" ht="21.75" customHeight="1">
      <c r="A66" s="16" t="s">
        <v>194</v>
      </c>
      <c r="B66" s="473" t="s">
        <v>195</v>
      </c>
      <c r="C66" s="360">
        <v>386194</v>
      </c>
      <c r="D66" s="360">
        <v>386194</v>
      </c>
      <c r="E66" s="12"/>
      <c r="F66" s="360">
        <v>386194</v>
      </c>
      <c r="G66" s="360">
        <v>386194</v>
      </c>
      <c r="H66" s="360">
        <v>0</v>
      </c>
      <c r="I66" s="360">
        <v>0</v>
      </c>
    </row>
    <row r="67" spans="1:9" s="8" customFormat="1" ht="21.75" customHeight="1">
      <c r="A67" s="16" t="s">
        <v>182</v>
      </c>
      <c r="B67" s="473" t="s">
        <v>98</v>
      </c>
      <c r="C67" s="360"/>
      <c r="D67" s="360"/>
      <c r="E67" s="12"/>
      <c r="F67" s="360"/>
      <c r="G67" s="360"/>
      <c r="H67" s="360"/>
      <c r="I67" s="360"/>
    </row>
    <row r="68" spans="1:9" ht="30" thickBot="1">
      <c r="A68" s="467" t="s">
        <v>187</v>
      </c>
      <c r="B68" s="490" t="s">
        <v>99</v>
      </c>
      <c r="C68" s="493">
        <f aca="true" t="shared" si="5" ref="C68:I68">C63+C64</f>
        <v>13208507</v>
      </c>
      <c r="D68" s="493">
        <f>D63+D64</f>
        <v>13113507</v>
      </c>
      <c r="E68" s="492">
        <f t="shared" si="5"/>
        <v>8006746</v>
      </c>
      <c r="F68" s="493">
        <f t="shared" si="5"/>
        <v>21120253</v>
      </c>
      <c r="G68" s="493">
        <f t="shared" si="5"/>
        <v>20840253</v>
      </c>
      <c r="H68" s="493">
        <f t="shared" si="5"/>
        <v>280000</v>
      </c>
      <c r="I68" s="493">
        <f t="shared" si="5"/>
        <v>0</v>
      </c>
    </row>
    <row r="69" spans="1:9" ht="15">
      <c r="A69" s="675" t="s">
        <v>511</v>
      </c>
      <c r="B69" s="676"/>
      <c r="C69" s="494">
        <v>5</v>
      </c>
      <c r="D69" s="494">
        <v>5</v>
      </c>
      <c r="E69" s="494">
        <v>0</v>
      </c>
      <c r="F69" s="494">
        <v>5</v>
      </c>
      <c r="G69" s="514"/>
      <c r="H69" s="514"/>
      <c r="I69" s="514"/>
    </row>
    <row r="70" spans="1:9" ht="15">
      <c r="A70" s="515"/>
      <c r="B70" s="516" t="s">
        <v>513</v>
      </c>
      <c r="C70" s="497">
        <v>2</v>
      </c>
      <c r="D70" s="497">
        <v>2</v>
      </c>
      <c r="E70" s="497">
        <v>0</v>
      </c>
      <c r="F70" s="497">
        <v>2</v>
      </c>
      <c r="G70" s="517"/>
      <c r="H70" s="517"/>
      <c r="I70" s="517"/>
    </row>
    <row r="71" spans="1:9" ht="15.75" thickBot="1">
      <c r="A71" s="677" t="s">
        <v>512</v>
      </c>
      <c r="B71" s="678"/>
      <c r="C71" s="497">
        <v>0</v>
      </c>
      <c r="D71" s="497">
        <v>0</v>
      </c>
      <c r="E71" s="497">
        <v>0</v>
      </c>
      <c r="F71" s="497">
        <v>0</v>
      </c>
      <c r="G71" s="517"/>
      <c r="H71" s="517"/>
      <c r="I71" s="517"/>
    </row>
    <row r="72" spans="1:6" ht="14.25">
      <c r="A72" s="498"/>
      <c r="B72" s="498"/>
      <c r="C72" s="498"/>
      <c r="D72" s="498"/>
      <c r="E72" s="498"/>
      <c r="F72" s="498"/>
    </row>
  </sheetData>
  <sheetProtection/>
  <mergeCells count="14">
    <mergeCell ref="F6:F7"/>
    <mergeCell ref="G6:I6"/>
    <mergeCell ref="A1:I1"/>
    <mergeCell ref="A2:I2"/>
    <mergeCell ref="A4:B4"/>
    <mergeCell ref="A5:B5"/>
    <mergeCell ref="E5:F5"/>
    <mergeCell ref="H5:I5"/>
    <mergeCell ref="A69:B69"/>
    <mergeCell ref="A71:B71"/>
    <mergeCell ref="A6:A7"/>
    <mergeCell ref="B6:B7"/>
    <mergeCell ref="C6:C7"/>
    <mergeCell ref="E6:E7"/>
  </mergeCells>
  <printOptions/>
  <pageMargins left="0.7480314960629921" right="0.7480314960629921" top="0.7874015748031497" bottom="0.7874015748031497" header="0.5118110236220472" footer="0.5118110236220472"/>
  <pageSetup fitToHeight="0" fitToWidth="1" horizontalDpi="600" verticalDpi="600" orientation="portrait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70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7.140625" style="0" customWidth="1"/>
    <col min="2" max="2" width="45.421875" style="0" customWidth="1"/>
    <col min="3" max="3" width="13.57421875" style="0" customWidth="1"/>
    <col min="4" max="4" width="12.421875" style="0" customWidth="1"/>
    <col min="5" max="5" width="12.8515625" style="0" customWidth="1"/>
  </cols>
  <sheetData>
    <row r="1" spans="1:5" ht="30" customHeight="1">
      <c r="A1" s="662" t="s">
        <v>475</v>
      </c>
      <c r="B1" s="662"/>
      <c r="C1" s="662"/>
      <c r="D1" s="662"/>
      <c r="E1" s="662"/>
    </row>
    <row r="2" spans="1:5" ht="18" customHeight="1">
      <c r="A2" s="664" t="s">
        <v>482</v>
      </c>
      <c r="B2" s="664"/>
      <c r="C2" s="664"/>
      <c r="D2" s="664"/>
      <c r="E2" s="664"/>
    </row>
    <row r="3" spans="1:5" ht="19.5" customHeight="1">
      <c r="A3" s="4"/>
      <c r="B3" s="2"/>
      <c r="C3" s="357"/>
      <c r="D3" s="666"/>
      <c r="E3" s="666"/>
    </row>
    <row r="4" spans="1:5" ht="13.5" thickBot="1">
      <c r="A4" s="80" t="s">
        <v>530</v>
      </c>
      <c r="B4" s="3"/>
      <c r="C4" s="370"/>
      <c r="D4" s="674" t="s">
        <v>463</v>
      </c>
      <c r="E4" s="674"/>
    </row>
    <row r="5" spans="1:5" ht="38.25" customHeight="1" thickBot="1" thickTop="1">
      <c r="A5" s="19" t="s">
        <v>0</v>
      </c>
      <c r="B5" s="20" t="s">
        <v>1</v>
      </c>
      <c r="C5" s="479" t="s">
        <v>520</v>
      </c>
      <c r="D5" s="480" t="s">
        <v>524</v>
      </c>
      <c r="E5" s="481" t="s">
        <v>526</v>
      </c>
    </row>
    <row r="6" spans="1:5" ht="12.75" customHeight="1" thickTop="1">
      <c r="A6" s="359" t="s">
        <v>100</v>
      </c>
      <c r="B6" s="471" t="s">
        <v>101</v>
      </c>
      <c r="C6" s="482" t="s">
        <v>102</v>
      </c>
      <c r="D6" s="483" t="s">
        <v>103</v>
      </c>
      <c r="E6" s="484" t="s">
        <v>104</v>
      </c>
    </row>
    <row r="7" spans="1:5" s="7" customFormat="1" ht="21.75" customHeight="1">
      <c r="A7" s="18" t="s">
        <v>56</v>
      </c>
      <c r="B7" s="472" t="s">
        <v>57</v>
      </c>
      <c r="C7" s="363">
        <f>C8+C16</f>
        <v>3707000</v>
      </c>
      <c r="D7" s="11">
        <f>D8+D16</f>
        <v>3546448</v>
      </c>
      <c r="E7" s="363">
        <f>E8+E16</f>
        <v>3997000</v>
      </c>
    </row>
    <row r="8" spans="1:5" s="6" customFormat="1" ht="21.75" customHeight="1">
      <c r="A8" s="16" t="s">
        <v>58</v>
      </c>
      <c r="B8" s="473" t="s">
        <v>59</v>
      </c>
      <c r="C8" s="360">
        <v>0</v>
      </c>
      <c r="D8" s="12">
        <v>0</v>
      </c>
      <c r="E8" s="360">
        <v>0</v>
      </c>
    </row>
    <row r="9" spans="1:5" s="6" customFormat="1" ht="22.5" customHeight="1" hidden="1">
      <c r="A9" s="16" t="s">
        <v>131</v>
      </c>
      <c r="B9" s="473" t="s">
        <v>60</v>
      </c>
      <c r="C9" s="360"/>
      <c r="D9" s="12"/>
      <c r="E9" s="360"/>
    </row>
    <row r="10" spans="1:5" s="6" customFormat="1" ht="22.5" customHeight="1" hidden="1">
      <c r="A10" s="16" t="s">
        <v>191</v>
      </c>
      <c r="B10" s="473" t="s">
        <v>192</v>
      </c>
      <c r="C10" s="360"/>
      <c r="D10" s="12"/>
      <c r="E10" s="360"/>
    </row>
    <row r="11" spans="1:5" s="6" customFormat="1" ht="22.5" customHeight="1" hidden="1">
      <c r="A11" s="16" t="s">
        <v>287</v>
      </c>
      <c r="B11" s="473" t="s">
        <v>288</v>
      </c>
      <c r="C11" s="360"/>
      <c r="D11" s="12"/>
      <c r="E11" s="360"/>
    </row>
    <row r="12" spans="1:5" s="6" customFormat="1" ht="21.75" customHeight="1" hidden="1">
      <c r="A12" s="16" t="s">
        <v>132</v>
      </c>
      <c r="B12" s="473" t="s">
        <v>61</v>
      </c>
      <c r="C12" s="360"/>
      <c r="D12" s="12"/>
      <c r="E12" s="360"/>
    </row>
    <row r="13" spans="1:5" s="6" customFormat="1" ht="21.75" customHeight="1" hidden="1">
      <c r="A13" s="16" t="s">
        <v>133</v>
      </c>
      <c r="B13" s="473" t="s">
        <v>62</v>
      </c>
      <c r="C13" s="361"/>
      <c r="D13" s="12"/>
      <c r="E13" s="361"/>
    </row>
    <row r="14" spans="1:5" s="6" customFormat="1" ht="21.75" customHeight="1" hidden="1">
      <c r="A14" s="16" t="s">
        <v>134</v>
      </c>
      <c r="B14" s="473" t="s">
        <v>63</v>
      </c>
      <c r="C14" s="362"/>
      <c r="D14" s="12"/>
      <c r="E14" s="362"/>
    </row>
    <row r="15" spans="1:5" s="6" customFormat="1" ht="21.75" customHeight="1" hidden="1">
      <c r="A15" s="16" t="s">
        <v>135</v>
      </c>
      <c r="B15" s="473" t="s">
        <v>64</v>
      </c>
      <c r="C15" s="362"/>
      <c r="D15" s="12"/>
      <c r="E15" s="362"/>
    </row>
    <row r="16" spans="1:5" s="6" customFormat="1" ht="21.75" customHeight="1">
      <c r="A16" s="16" t="s">
        <v>65</v>
      </c>
      <c r="B16" s="473" t="s">
        <v>66</v>
      </c>
      <c r="C16" s="360">
        <v>3707000</v>
      </c>
      <c r="D16" s="12">
        <v>3546448</v>
      </c>
      <c r="E16" s="360">
        <v>3997000</v>
      </c>
    </row>
    <row r="17" spans="1:5" s="6" customFormat="1" ht="21.75" customHeight="1" hidden="1">
      <c r="A17" s="16" t="s">
        <v>136</v>
      </c>
      <c r="B17" s="473" t="s">
        <v>67</v>
      </c>
      <c r="C17" s="360"/>
      <c r="D17" s="12"/>
      <c r="E17" s="360"/>
    </row>
    <row r="18" spans="1:5" s="6" customFormat="1" ht="28.5" customHeight="1" hidden="1">
      <c r="A18" s="16" t="s">
        <v>137</v>
      </c>
      <c r="B18" s="473" t="s">
        <v>68</v>
      </c>
      <c r="C18" s="360"/>
      <c r="D18" s="12"/>
      <c r="E18" s="360"/>
    </row>
    <row r="19" spans="1:5" s="6" customFormat="1" ht="21.75" customHeight="1" hidden="1">
      <c r="A19" s="16" t="s">
        <v>138</v>
      </c>
      <c r="B19" s="473" t="s">
        <v>69</v>
      </c>
      <c r="C19" s="360"/>
      <c r="D19" s="12"/>
      <c r="E19" s="360"/>
    </row>
    <row r="20" spans="1:5" s="7" customFormat="1" ht="34.5" customHeight="1">
      <c r="A20" s="15" t="s">
        <v>70</v>
      </c>
      <c r="B20" s="487" t="s">
        <v>157</v>
      </c>
      <c r="C20" s="363">
        <v>740000</v>
      </c>
      <c r="D20" s="11">
        <v>683895</v>
      </c>
      <c r="E20" s="363">
        <v>780000</v>
      </c>
    </row>
    <row r="21" spans="1:5" s="7" customFormat="1" ht="21.75" customHeight="1">
      <c r="A21" s="15" t="s">
        <v>71</v>
      </c>
      <c r="B21" s="475" t="s">
        <v>72</v>
      </c>
      <c r="C21" s="367">
        <f>C22+C25+C28+C34+C35</f>
        <v>3184728</v>
      </c>
      <c r="D21" s="14">
        <f>D22+D25+D28+D34+D35</f>
        <v>3229028</v>
      </c>
      <c r="E21" s="367">
        <f>E22+E25+E28+E34+E35</f>
        <v>3049368</v>
      </c>
    </row>
    <row r="22" spans="1:5" s="6" customFormat="1" ht="21.75" customHeight="1">
      <c r="A22" s="16" t="s">
        <v>73</v>
      </c>
      <c r="B22" s="473" t="s">
        <v>74</v>
      </c>
      <c r="C22" s="360">
        <v>270000</v>
      </c>
      <c r="D22" s="12">
        <v>139264</v>
      </c>
      <c r="E22" s="360">
        <v>270000</v>
      </c>
    </row>
    <row r="23" spans="1:5" s="6" customFormat="1" ht="21.75" customHeight="1" hidden="1">
      <c r="A23" s="16" t="s">
        <v>143</v>
      </c>
      <c r="B23" s="473" t="s">
        <v>145</v>
      </c>
      <c r="C23" s="360"/>
      <c r="D23" s="12"/>
      <c r="E23" s="360"/>
    </row>
    <row r="24" spans="1:5" s="6" customFormat="1" ht="21.75" customHeight="1" hidden="1">
      <c r="A24" s="16" t="s">
        <v>144</v>
      </c>
      <c r="B24" s="473" t="s">
        <v>146</v>
      </c>
      <c r="C24" s="360"/>
      <c r="D24" s="12"/>
      <c r="E24" s="360"/>
    </row>
    <row r="25" spans="1:5" s="6" customFormat="1" ht="21.75" customHeight="1">
      <c r="A25" s="16" t="s">
        <v>75</v>
      </c>
      <c r="B25" s="473" t="s">
        <v>76</v>
      </c>
      <c r="C25" s="360">
        <v>78000</v>
      </c>
      <c r="D25" s="12">
        <v>68340</v>
      </c>
      <c r="E25" s="360">
        <v>78000</v>
      </c>
    </row>
    <row r="26" spans="1:5" s="6" customFormat="1" ht="21.75" customHeight="1" hidden="1">
      <c r="A26" s="16" t="s">
        <v>139</v>
      </c>
      <c r="B26" s="473" t="s">
        <v>141</v>
      </c>
      <c r="C26" s="371"/>
      <c r="D26" s="13"/>
      <c r="E26" s="371"/>
    </row>
    <row r="27" spans="1:5" s="6" customFormat="1" ht="21.75" customHeight="1" hidden="1">
      <c r="A27" s="16" t="s">
        <v>140</v>
      </c>
      <c r="B27" s="473" t="s">
        <v>142</v>
      </c>
      <c r="C27" s="360"/>
      <c r="D27" s="12"/>
      <c r="E27" s="360"/>
    </row>
    <row r="28" spans="1:5" s="6" customFormat="1" ht="21.75" customHeight="1">
      <c r="A28" s="16" t="s">
        <v>77</v>
      </c>
      <c r="B28" s="473" t="s">
        <v>78</v>
      </c>
      <c r="C28" s="360">
        <v>2080000</v>
      </c>
      <c r="D28" s="12">
        <v>2333087</v>
      </c>
      <c r="E28" s="360">
        <v>1990000</v>
      </c>
    </row>
    <row r="29" spans="1:5" s="6" customFormat="1" ht="21.75" customHeight="1" hidden="1">
      <c r="A29" s="16" t="s">
        <v>147</v>
      </c>
      <c r="B29" s="474" t="s">
        <v>79</v>
      </c>
      <c r="C29" s="360"/>
      <c r="D29" s="12"/>
      <c r="E29" s="360"/>
    </row>
    <row r="30" spans="1:5" s="6" customFormat="1" ht="21.75" customHeight="1" hidden="1">
      <c r="A30" s="16" t="s">
        <v>148</v>
      </c>
      <c r="B30" s="474" t="s">
        <v>149</v>
      </c>
      <c r="C30" s="360"/>
      <c r="D30" s="12"/>
      <c r="E30" s="360"/>
    </row>
    <row r="31" spans="1:5" s="6" customFormat="1" ht="21.75" customHeight="1" hidden="1">
      <c r="A31" s="16" t="s">
        <v>150</v>
      </c>
      <c r="B31" s="473" t="s">
        <v>151</v>
      </c>
      <c r="C31" s="360"/>
      <c r="D31" s="12"/>
      <c r="E31" s="360"/>
    </row>
    <row r="32" spans="1:5" s="6" customFormat="1" ht="21.75" customHeight="1" hidden="1">
      <c r="A32" s="16" t="s">
        <v>152</v>
      </c>
      <c r="B32" s="473" t="s">
        <v>154</v>
      </c>
      <c r="C32" s="360"/>
      <c r="D32" s="12"/>
      <c r="E32" s="360"/>
    </row>
    <row r="33" spans="1:5" s="6" customFormat="1" ht="21.75" customHeight="1" hidden="1">
      <c r="A33" s="16" t="s">
        <v>153</v>
      </c>
      <c r="B33" s="473" t="s">
        <v>80</v>
      </c>
      <c r="C33" s="360"/>
      <c r="D33" s="12"/>
      <c r="E33" s="360"/>
    </row>
    <row r="34" spans="1:5" s="6" customFormat="1" ht="21.75" customHeight="1">
      <c r="A34" s="332" t="s">
        <v>81</v>
      </c>
      <c r="B34" s="476" t="s">
        <v>82</v>
      </c>
      <c r="C34" s="360">
        <v>0</v>
      </c>
      <c r="D34" s="12">
        <v>25000</v>
      </c>
      <c r="E34" s="360">
        <v>0</v>
      </c>
    </row>
    <row r="35" spans="1:5" s="6" customFormat="1" ht="21.75" customHeight="1">
      <c r="A35" s="16" t="s">
        <v>83</v>
      </c>
      <c r="B35" s="473" t="s">
        <v>84</v>
      </c>
      <c r="C35" s="360">
        <v>756728</v>
      </c>
      <c r="D35" s="12">
        <v>663337</v>
      </c>
      <c r="E35" s="360">
        <v>711368</v>
      </c>
    </row>
    <row r="36" spans="1:5" s="6" customFormat="1" ht="21.75" customHeight="1" hidden="1">
      <c r="A36" s="16" t="s">
        <v>155</v>
      </c>
      <c r="B36" s="473" t="s">
        <v>85</v>
      </c>
      <c r="C36" s="364"/>
      <c r="D36" s="9"/>
      <c r="E36" s="364"/>
    </row>
    <row r="37" spans="1:5" s="6" customFormat="1" ht="21.75" customHeight="1" hidden="1">
      <c r="A37" s="16" t="s">
        <v>289</v>
      </c>
      <c r="B37" s="473" t="s">
        <v>290</v>
      </c>
      <c r="C37" s="364"/>
      <c r="D37" s="9"/>
      <c r="E37" s="364"/>
    </row>
    <row r="38" spans="1:5" s="6" customFormat="1" ht="21.75" customHeight="1" hidden="1">
      <c r="A38" s="16" t="s">
        <v>291</v>
      </c>
      <c r="B38" s="473" t="s">
        <v>292</v>
      </c>
      <c r="C38" s="364"/>
      <c r="D38" s="9"/>
      <c r="E38" s="364"/>
    </row>
    <row r="39" spans="1:5" s="6" customFormat="1" ht="21.75" customHeight="1" hidden="1">
      <c r="A39" s="16" t="s">
        <v>156</v>
      </c>
      <c r="B39" s="473" t="s">
        <v>86</v>
      </c>
      <c r="C39" s="364"/>
      <c r="D39" s="9"/>
      <c r="E39" s="364"/>
    </row>
    <row r="40" spans="1:5" s="7" customFormat="1" ht="21" customHeight="1">
      <c r="A40" s="15" t="s">
        <v>87</v>
      </c>
      <c r="B40" s="475" t="s">
        <v>88</v>
      </c>
      <c r="C40" s="363">
        <v>270000</v>
      </c>
      <c r="D40" s="11">
        <v>174000</v>
      </c>
      <c r="E40" s="363">
        <v>250000</v>
      </c>
    </row>
    <row r="41" spans="1:5" s="7" customFormat="1" ht="21.75" customHeight="1" hidden="1">
      <c r="A41" s="16" t="s">
        <v>158</v>
      </c>
      <c r="B41" s="473" t="s">
        <v>116</v>
      </c>
      <c r="C41" s="360"/>
      <c r="D41" s="12"/>
      <c r="E41" s="360"/>
    </row>
    <row r="42" spans="1:5" s="7" customFormat="1" ht="32.25" customHeight="1" hidden="1">
      <c r="A42" s="16" t="s">
        <v>161</v>
      </c>
      <c r="B42" s="473" t="s">
        <v>162</v>
      </c>
      <c r="C42" s="364"/>
      <c r="D42" s="9"/>
      <c r="E42" s="364"/>
    </row>
    <row r="43" spans="1:5" s="7" customFormat="1" ht="20.25" customHeight="1" hidden="1">
      <c r="A43" s="16" t="s">
        <v>163</v>
      </c>
      <c r="B43" s="473" t="s">
        <v>117</v>
      </c>
      <c r="C43" s="364"/>
      <c r="D43" s="9"/>
      <c r="E43" s="364"/>
    </row>
    <row r="44" spans="1:5" s="7" customFormat="1" ht="24" customHeight="1" hidden="1">
      <c r="A44" s="16" t="s">
        <v>164</v>
      </c>
      <c r="B44" s="473" t="s">
        <v>118</v>
      </c>
      <c r="C44" s="364"/>
      <c r="D44" s="9"/>
      <c r="E44" s="364"/>
    </row>
    <row r="45" spans="1:5" s="7" customFormat="1" ht="21.75" customHeight="1">
      <c r="A45" s="15" t="s">
        <v>89</v>
      </c>
      <c r="B45" s="475" t="s">
        <v>119</v>
      </c>
      <c r="C45" s="367">
        <f>SUM(C46:C50)</f>
        <v>1450000</v>
      </c>
      <c r="D45" s="14">
        <f>SUM(D46:D50)</f>
        <v>2352581</v>
      </c>
      <c r="E45" s="367">
        <f>SUM(E46:E50)</f>
        <v>1300000</v>
      </c>
    </row>
    <row r="46" spans="1:5" s="7" customFormat="1" ht="21.75" customHeight="1">
      <c r="A46" s="16" t="s">
        <v>165</v>
      </c>
      <c r="B46" s="473" t="s">
        <v>166</v>
      </c>
      <c r="C46" s="360">
        <v>0</v>
      </c>
      <c r="D46" s="12">
        <v>862700</v>
      </c>
      <c r="E46" s="360">
        <v>0</v>
      </c>
    </row>
    <row r="47" spans="1:5" s="7" customFormat="1" ht="21.75" customHeight="1">
      <c r="A47" s="16" t="s">
        <v>167</v>
      </c>
      <c r="B47" s="473" t="s">
        <v>193</v>
      </c>
      <c r="C47" s="360">
        <v>1400000</v>
      </c>
      <c r="D47" s="12">
        <v>1126081</v>
      </c>
      <c r="E47" s="360">
        <v>1200000</v>
      </c>
    </row>
    <row r="48" spans="1:5" s="7" customFormat="1" ht="30.75" customHeight="1">
      <c r="A48" s="16" t="s">
        <v>168</v>
      </c>
      <c r="B48" s="473" t="s">
        <v>170</v>
      </c>
      <c r="C48" s="360">
        <v>0</v>
      </c>
      <c r="D48" s="12">
        <v>0</v>
      </c>
      <c r="E48" s="360">
        <v>0</v>
      </c>
    </row>
    <row r="49" spans="1:5" s="7" customFormat="1" ht="21.75" customHeight="1">
      <c r="A49" s="16" t="s">
        <v>169</v>
      </c>
      <c r="B49" s="473" t="s">
        <v>171</v>
      </c>
      <c r="C49" s="360">
        <v>50000</v>
      </c>
      <c r="D49" s="12">
        <v>363800</v>
      </c>
      <c r="E49" s="360">
        <v>100000</v>
      </c>
    </row>
    <row r="50" spans="1:5" s="7" customFormat="1" ht="21.75" customHeight="1">
      <c r="A50" s="16" t="s">
        <v>283</v>
      </c>
      <c r="B50" s="473" t="s">
        <v>284</v>
      </c>
      <c r="C50" s="360">
        <v>0</v>
      </c>
      <c r="D50" s="12">
        <v>0</v>
      </c>
      <c r="E50" s="360"/>
    </row>
    <row r="51" spans="1:5" s="7" customFormat="1" ht="21.75" customHeight="1">
      <c r="A51" s="15" t="s">
        <v>90</v>
      </c>
      <c r="B51" s="475" t="s">
        <v>91</v>
      </c>
      <c r="C51" s="367">
        <v>1850000</v>
      </c>
      <c r="D51" s="14">
        <v>751985</v>
      </c>
      <c r="E51" s="367">
        <v>1200000</v>
      </c>
    </row>
    <row r="52" spans="1:5" s="7" customFormat="1" ht="21.75" customHeight="1" hidden="1">
      <c r="A52" s="16" t="s">
        <v>285</v>
      </c>
      <c r="B52" s="473" t="s">
        <v>286</v>
      </c>
      <c r="C52" s="360"/>
      <c r="D52" s="12"/>
      <c r="E52" s="360"/>
    </row>
    <row r="53" spans="1:5" s="7" customFormat="1" ht="21.75" customHeight="1" hidden="1">
      <c r="A53" s="16" t="s">
        <v>172</v>
      </c>
      <c r="B53" s="473" t="s">
        <v>175</v>
      </c>
      <c r="C53" s="360"/>
      <c r="D53" s="12"/>
      <c r="E53" s="360"/>
    </row>
    <row r="54" spans="1:5" s="6" customFormat="1" ht="21.75" customHeight="1" hidden="1">
      <c r="A54" s="16" t="s">
        <v>173</v>
      </c>
      <c r="B54" s="473" t="s">
        <v>176</v>
      </c>
      <c r="C54" s="360"/>
      <c r="D54" s="12"/>
      <c r="E54" s="360"/>
    </row>
    <row r="55" spans="1:5" s="7" customFormat="1" ht="21.75" customHeight="1" hidden="1">
      <c r="A55" s="16" t="s">
        <v>174</v>
      </c>
      <c r="B55" s="473" t="s">
        <v>177</v>
      </c>
      <c r="C55" s="360"/>
      <c r="D55" s="12"/>
      <c r="E55" s="360"/>
    </row>
    <row r="56" spans="1:5" s="7" customFormat="1" ht="21.75" customHeight="1">
      <c r="A56" s="15" t="s">
        <v>92</v>
      </c>
      <c r="B56" s="475" t="s">
        <v>93</v>
      </c>
      <c r="C56" s="367">
        <v>1250000</v>
      </c>
      <c r="D56" s="14">
        <v>9682720</v>
      </c>
      <c r="E56" s="367">
        <v>1000000</v>
      </c>
    </row>
    <row r="57" spans="1:5" s="7" customFormat="1" ht="21.75" customHeight="1" hidden="1">
      <c r="A57" s="16" t="s">
        <v>178</v>
      </c>
      <c r="B57" s="473" t="s">
        <v>180</v>
      </c>
      <c r="C57" s="360"/>
      <c r="D57" s="12"/>
      <c r="E57" s="360"/>
    </row>
    <row r="58" spans="1:5" s="7" customFormat="1" ht="21.75" customHeight="1" hidden="1">
      <c r="A58" s="16" t="s">
        <v>293</v>
      </c>
      <c r="B58" s="473" t="s">
        <v>294</v>
      </c>
      <c r="C58" s="360"/>
      <c r="D58" s="12"/>
      <c r="E58" s="360"/>
    </row>
    <row r="59" spans="1:5" s="7" customFormat="1" ht="21.75" customHeight="1" hidden="1">
      <c r="A59" s="16" t="s">
        <v>179</v>
      </c>
      <c r="B59" s="473" t="s">
        <v>181</v>
      </c>
      <c r="C59" s="360"/>
      <c r="D59" s="12"/>
      <c r="E59" s="360"/>
    </row>
    <row r="60" spans="1:5" s="7" customFormat="1" ht="21.75" customHeight="1">
      <c r="A60" s="15" t="s">
        <v>94</v>
      </c>
      <c r="B60" s="475" t="s">
        <v>183</v>
      </c>
      <c r="C60" s="363">
        <v>0</v>
      </c>
      <c r="D60" s="11">
        <v>0</v>
      </c>
      <c r="E60" s="363">
        <v>0</v>
      </c>
    </row>
    <row r="61" spans="1:5" s="8" customFormat="1" ht="36" customHeight="1">
      <c r="A61" s="17" t="s">
        <v>185</v>
      </c>
      <c r="B61" s="488" t="s">
        <v>95</v>
      </c>
      <c r="C61" s="372">
        <f>C7+C20+C21+C40+C45+C51+C56+C60</f>
        <v>12451728</v>
      </c>
      <c r="D61" s="491">
        <f>D7+D20+D21+D40+D45+D51+D56+D60</f>
        <v>20420657</v>
      </c>
      <c r="E61" s="372">
        <f>E7+E20+E21+E40+E45+E51+E56+E60</f>
        <v>11576368</v>
      </c>
    </row>
    <row r="62" spans="1:5" s="6" customFormat="1" ht="21.75" customHeight="1">
      <c r="A62" s="17" t="s">
        <v>96</v>
      </c>
      <c r="B62" s="488" t="s">
        <v>97</v>
      </c>
      <c r="C62" s="367">
        <f>SUM(C63:C65)</f>
        <v>409675</v>
      </c>
      <c r="D62" s="14">
        <f>SUM(D63:D65)</f>
        <v>409675</v>
      </c>
      <c r="E62" s="367">
        <f>SUM(E63:E65)</f>
        <v>382904</v>
      </c>
    </row>
    <row r="63" spans="1:5" s="6" customFormat="1" ht="27.75" customHeight="1">
      <c r="A63" s="16" t="s">
        <v>194</v>
      </c>
      <c r="B63" s="489" t="s">
        <v>469</v>
      </c>
      <c r="C63" s="367"/>
      <c r="D63" s="14"/>
      <c r="E63" s="367"/>
    </row>
    <row r="64" spans="1:5" s="6" customFormat="1" ht="21.75" customHeight="1">
      <c r="A64" s="16" t="s">
        <v>194</v>
      </c>
      <c r="B64" s="473" t="s">
        <v>195</v>
      </c>
      <c r="C64" s="360">
        <v>409675</v>
      </c>
      <c r="D64" s="12">
        <v>409675</v>
      </c>
      <c r="E64" s="360">
        <v>382904</v>
      </c>
    </row>
    <row r="65" spans="1:5" s="8" customFormat="1" ht="21.75" customHeight="1">
      <c r="A65" s="16" t="s">
        <v>182</v>
      </c>
      <c r="B65" s="473" t="s">
        <v>98</v>
      </c>
      <c r="C65" s="360"/>
      <c r="D65" s="12"/>
      <c r="E65" s="360"/>
    </row>
    <row r="66" spans="1:5" ht="30" thickBot="1">
      <c r="A66" s="467" t="s">
        <v>187</v>
      </c>
      <c r="B66" s="490" t="s">
        <v>99</v>
      </c>
      <c r="C66" s="493">
        <f>C61+C62</f>
        <v>12861403</v>
      </c>
      <c r="D66" s="492">
        <f>D61+D62</f>
        <v>20830332</v>
      </c>
      <c r="E66" s="493">
        <f>E61+E62</f>
        <v>11959272</v>
      </c>
    </row>
    <row r="67" spans="1:5" ht="15">
      <c r="A67" s="679" t="s">
        <v>511</v>
      </c>
      <c r="B67" s="680"/>
      <c r="C67" s="494">
        <v>5</v>
      </c>
      <c r="D67" s="494">
        <v>0</v>
      </c>
      <c r="E67" s="494">
        <v>5</v>
      </c>
    </row>
    <row r="68" spans="1:5" ht="15">
      <c r="A68" s="495"/>
      <c r="B68" s="496" t="s">
        <v>513</v>
      </c>
      <c r="C68" s="497">
        <v>2</v>
      </c>
      <c r="D68" s="497">
        <v>0</v>
      </c>
      <c r="E68" s="497">
        <v>2</v>
      </c>
    </row>
    <row r="69" spans="1:5" ht="15.75" thickBot="1">
      <c r="A69" s="681" t="s">
        <v>512</v>
      </c>
      <c r="B69" s="682"/>
      <c r="C69" s="497">
        <v>0</v>
      </c>
      <c r="D69" s="497">
        <v>0</v>
      </c>
      <c r="E69" s="497">
        <v>0</v>
      </c>
    </row>
    <row r="70" spans="1:5" ht="12.75">
      <c r="A70" s="498"/>
      <c r="B70" s="498"/>
      <c r="C70" s="498"/>
      <c r="D70" s="498"/>
      <c r="E70" s="498"/>
    </row>
  </sheetData>
  <sheetProtection/>
  <mergeCells count="6">
    <mergeCell ref="A67:B67"/>
    <mergeCell ref="A69:B69"/>
    <mergeCell ref="A1:E1"/>
    <mergeCell ref="A2:E2"/>
    <mergeCell ref="D3:E3"/>
    <mergeCell ref="D4:E4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portrait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2"/>
  </sheetPr>
  <dimension ref="A1:G47"/>
  <sheetViews>
    <sheetView view="pageBreakPreview" zoomScaleSheetLayoutView="100" zoomScalePageLayoutView="0" workbookViewId="0" topLeftCell="A31">
      <selection activeCell="G40" sqref="G40"/>
    </sheetView>
  </sheetViews>
  <sheetFormatPr defaultColWidth="9.140625" defaultRowHeight="12.75"/>
  <cols>
    <col min="1" max="1" width="87.8515625" style="190" customWidth="1"/>
    <col min="2" max="2" width="9.28125" style="190" bestFit="1" customWidth="1"/>
    <col min="3" max="3" width="11.8515625" style="190" customWidth="1"/>
    <col min="4" max="4" width="13.28125" style="190" customWidth="1"/>
    <col min="5" max="5" width="10.7109375" style="190" customWidth="1"/>
    <col min="6" max="6" width="11.28125" style="190" customWidth="1"/>
    <col min="7" max="7" width="13.00390625" style="190" customWidth="1"/>
    <col min="8" max="16384" width="9.140625" style="150" customWidth="1"/>
  </cols>
  <sheetData>
    <row r="1" spans="1:7" ht="23.25" customHeight="1">
      <c r="A1" s="690" t="s">
        <v>570</v>
      </c>
      <c r="B1" s="690"/>
      <c r="C1" s="690"/>
      <c r="D1" s="690"/>
      <c r="E1" s="690"/>
      <c r="F1" s="690"/>
      <c r="G1" s="690"/>
    </row>
    <row r="2" spans="1:7" ht="12.75" customHeight="1">
      <c r="A2" s="321"/>
      <c r="B2" s="321"/>
      <c r="C2" s="321"/>
      <c r="D2" s="373"/>
      <c r="E2" s="321"/>
      <c r="F2" s="321"/>
      <c r="G2" s="322"/>
    </row>
    <row r="3" spans="1:7" ht="15.75" thickBot="1">
      <c r="A3" s="80" t="s">
        <v>572</v>
      </c>
      <c r="D3" s="374"/>
      <c r="F3" s="691" t="s">
        <v>463</v>
      </c>
      <c r="G3" s="691"/>
    </row>
    <row r="4" spans="1:7" ht="14.25">
      <c r="A4" s="683" t="s">
        <v>346</v>
      </c>
      <c r="B4" s="685" t="s">
        <v>527</v>
      </c>
      <c r="C4" s="686"/>
      <c r="D4" s="687"/>
      <c r="E4" s="688" t="s">
        <v>571</v>
      </c>
      <c r="F4" s="688"/>
      <c r="G4" s="689"/>
    </row>
    <row r="5" spans="1:7" s="151" customFormat="1" ht="28.5">
      <c r="A5" s="684"/>
      <c r="B5" s="153" t="s">
        <v>347</v>
      </c>
      <c r="C5" s="153" t="s">
        <v>348</v>
      </c>
      <c r="D5" s="393" t="s">
        <v>384</v>
      </c>
      <c r="E5" s="375" t="s">
        <v>347</v>
      </c>
      <c r="F5" s="153" t="s">
        <v>348</v>
      </c>
      <c r="G5" s="154" t="s">
        <v>384</v>
      </c>
    </row>
    <row r="6" spans="1:7" ht="14.25">
      <c r="A6" s="394"/>
      <c r="B6" s="155"/>
      <c r="C6" s="156" t="s">
        <v>349</v>
      </c>
      <c r="D6" s="395" t="s">
        <v>466</v>
      </c>
      <c r="E6" s="155"/>
      <c r="F6" s="156" t="s">
        <v>349</v>
      </c>
      <c r="G6" s="157" t="s">
        <v>466</v>
      </c>
    </row>
    <row r="7" spans="1:7" ht="14.25">
      <c r="A7" s="396" t="s">
        <v>371</v>
      </c>
      <c r="B7" s="158"/>
      <c r="C7" s="158"/>
      <c r="D7" s="397"/>
      <c r="E7" s="376"/>
      <c r="F7" s="158"/>
      <c r="G7" s="159"/>
    </row>
    <row r="8" spans="1:7" ht="14.25">
      <c r="A8" s="398" t="s">
        <v>363</v>
      </c>
      <c r="B8" s="160">
        <v>0</v>
      </c>
      <c r="C8" s="161">
        <v>0</v>
      </c>
      <c r="D8" s="399">
        <f>B8*C8</f>
        <v>0</v>
      </c>
      <c r="E8" s="377"/>
      <c r="F8" s="161"/>
      <c r="G8" s="162">
        <v>0</v>
      </c>
    </row>
    <row r="9" spans="1:7" ht="15.75">
      <c r="A9" s="398" t="s">
        <v>368</v>
      </c>
      <c r="B9" s="160"/>
      <c r="C9" s="161"/>
      <c r="D9" s="400">
        <v>0</v>
      </c>
      <c r="E9" s="377"/>
      <c r="F9" s="161"/>
      <c r="G9" s="191">
        <v>0</v>
      </c>
    </row>
    <row r="10" spans="1:7" ht="14.25">
      <c r="A10" s="398" t="s">
        <v>350</v>
      </c>
      <c r="B10" s="161"/>
      <c r="C10" s="161"/>
      <c r="D10" s="162">
        <v>1694198</v>
      </c>
      <c r="E10" s="378"/>
      <c r="F10" s="161"/>
      <c r="G10" s="162">
        <v>1800338</v>
      </c>
    </row>
    <row r="11" spans="1:7" ht="15.75">
      <c r="A11" s="398" t="s">
        <v>369</v>
      </c>
      <c r="B11" s="161"/>
      <c r="C11" s="161"/>
      <c r="D11" s="191">
        <v>0</v>
      </c>
      <c r="E11" s="378"/>
      <c r="F11" s="161"/>
      <c r="G11" s="191">
        <v>0</v>
      </c>
    </row>
    <row r="12" spans="1:7" ht="15">
      <c r="A12" s="401" t="s">
        <v>351</v>
      </c>
      <c r="B12" s="163"/>
      <c r="C12" s="164"/>
      <c r="D12" s="166">
        <v>816180</v>
      </c>
      <c r="E12" s="379"/>
      <c r="F12" s="164"/>
      <c r="G12" s="166">
        <v>922320</v>
      </c>
    </row>
    <row r="13" spans="1:7" ht="15">
      <c r="A13" s="401" t="s">
        <v>364</v>
      </c>
      <c r="B13" s="163"/>
      <c r="C13" s="164"/>
      <c r="D13" s="166">
        <v>0</v>
      </c>
      <c r="E13" s="379"/>
      <c r="F13" s="164"/>
      <c r="G13" s="166">
        <v>0</v>
      </c>
    </row>
    <row r="14" spans="1:7" ht="15">
      <c r="A14" s="401" t="s">
        <v>352</v>
      </c>
      <c r="B14" s="165"/>
      <c r="C14" s="165"/>
      <c r="D14" s="166">
        <v>448000</v>
      </c>
      <c r="E14" s="380"/>
      <c r="F14" s="165"/>
      <c r="G14" s="166">
        <v>448000</v>
      </c>
    </row>
    <row r="15" spans="1:7" ht="15">
      <c r="A15" s="401" t="s">
        <v>365</v>
      </c>
      <c r="B15" s="165"/>
      <c r="C15" s="165"/>
      <c r="D15" s="166">
        <v>0</v>
      </c>
      <c r="E15" s="380"/>
      <c r="F15" s="165"/>
      <c r="G15" s="166">
        <v>0</v>
      </c>
    </row>
    <row r="16" spans="1:7" ht="15">
      <c r="A16" s="401" t="s">
        <v>353</v>
      </c>
      <c r="B16" s="165"/>
      <c r="C16" s="165"/>
      <c r="D16" s="166">
        <v>187128</v>
      </c>
      <c r="E16" s="380"/>
      <c r="F16" s="165"/>
      <c r="G16" s="166">
        <v>187128</v>
      </c>
    </row>
    <row r="17" spans="1:7" ht="15">
      <c r="A17" s="401" t="s">
        <v>366</v>
      </c>
      <c r="B17" s="165"/>
      <c r="C17" s="165"/>
      <c r="D17" s="166">
        <v>0</v>
      </c>
      <c r="E17" s="380"/>
      <c r="F17" s="165"/>
      <c r="G17" s="166">
        <v>0</v>
      </c>
    </row>
    <row r="18" spans="1:7" ht="15">
      <c r="A18" s="401" t="s">
        <v>354</v>
      </c>
      <c r="B18" s="165"/>
      <c r="C18" s="165"/>
      <c r="D18" s="166">
        <v>242890</v>
      </c>
      <c r="E18" s="380"/>
      <c r="F18" s="165"/>
      <c r="G18" s="166">
        <v>242890</v>
      </c>
    </row>
    <row r="19" spans="1:7" ht="15">
      <c r="A19" s="401" t="s">
        <v>367</v>
      </c>
      <c r="B19" s="165"/>
      <c r="C19" s="165"/>
      <c r="D19" s="166">
        <v>0</v>
      </c>
      <c r="E19" s="380"/>
      <c r="F19" s="165"/>
      <c r="G19" s="166">
        <v>0</v>
      </c>
    </row>
    <row r="20" spans="1:7" ht="14.25">
      <c r="A20" s="398" t="s">
        <v>355</v>
      </c>
      <c r="B20" s="167"/>
      <c r="C20" s="167"/>
      <c r="D20" s="168">
        <v>5000000</v>
      </c>
      <c r="E20" s="381"/>
      <c r="F20" s="167"/>
      <c r="G20" s="168">
        <v>5000000</v>
      </c>
    </row>
    <row r="21" spans="1:7" ht="14.25" customHeight="1">
      <c r="A21" s="398" t="s">
        <v>370</v>
      </c>
      <c r="B21" s="167"/>
      <c r="C21" s="167"/>
      <c r="D21" s="192">
        <v>5000000</v>
      </c>
      <c r="E21" s="381"/>
      <c r="F21" s="167"/>
      <c r="G21" s="192">
        <v>5000000</v>
      </c>
    </row>
    <row r="22" spans="1:7" ht="14.25" customHeight="1">
      <c r="A22" s="398" t="s">
        <v>471</v>
      </c>
      <c r="B22" s="167"/>
      <c r="C22" s="167"/>
      <c r="D22" s="192">
        <v>0</v>
      </c>
      <c r="E22" s="381"/>
      <c r="F22" s="167"/>
      <c r="G22" s="192">
        <v>0</v>
      </c>
    </row>
    <row r="23" spans="1:7" ht="14.25" customHeight="1">
      <c r="A23" s="398" t="s">
        <v>472</v>
      </c>
      <c r="B23" s="167"/>
      <c r="C23" s="167"/>
      <c r="D23" s="192">
        <v>0</v>
      </c>
      <c r="E23" s="381"/>
      <c r="F23" s="167"/>
      <c r="G23" s="192">
        <v>0</v>
      </c>
    </row>
    <row r="24" spans="1:7" ht="14.25" customHeight="1">
      <c r="A24" s="398" t="s">
        <v>356</v>
      </c>
      <c r="B24" s="167"/>
      <c r="C24" s="167"/>
      <c r="D24" s="168">
        <v>0</v>
      </c>
      <c r="E24" s="381"/>
      <c r="F24" s="167"/>
      <c r="G24" s="168">
        <v>0</v>
      </c>
    </row>
    <row r="25" spans="1:7" ht="14.25" customHeight="1">
      <c r="A25" s="398" t="s">
        <v>357</v>
      </c>
      <c r="B25" s="167"/>
      <c r="C25" s="167"/>
      <c r="D25" s="192">
        <v>0</v>
      </c>
      <c r="E25" s="381"/>
      <c r="F25" s="167"/>
      <c r="G25" s="192">
        <v>0</v>
      </c>
    </row>
    <row r="26" spans="1:7" ht="14.25" customHeight="1">
      <c r="A26" s="398" t="s">
        <v>358</v>
      </c>
      <c r="B26" s="167"/>
      <c r="C26" s="167"/>
      <c r="D26" s="168">
        <v>0</v>
      </c>
      <c r="E26" s="381"/>
      <c r="F26" s="167"/>
      <c r="G26" s="168">
        <v>0</v>
      </c>
    </row>
    <row r="27" spans="1:7" ht="14.25" customHeight="1">
      <c r="A27" s="398" t="s">
        <v>514</v>
      </c>
      <c r="B27" s="167"/>
      <c r="C27" s="167"/>
      <c r="D27" s="470">
        <v>0</v>
      </c>
      <c r="E27" s="469"/>
      <c r="F27" s="470"/>
      <c r="G27" s="470">
        <v>0</v>
      </c>
    </row>
    <row r="28" spans="1:7" ht="14.25" customHeight="1">
      <c r="A28" s="398" t="s">
        <v>521</v>
      </c>
      <c r="B28" s="167"/>
      <c r="C28" s="167"/>
      <c r="D28" s="470">
        <v>990400</v>
      </c>
      <c r="E28" s="469"/>
      <c r="F28" s="470"/>
      <c r="G28" s="470">
        <v>954500</v>
      </c>
    </row>
    <row r="29" spans="1:7" ht="14.25">
      <c r="A29" s="402" t="s">
        <v>381</v>
      </c>
      <c r="B29" s="169"/>
      <c r="C29" s="169"/>
      <c r="D29" s="403">
        <f>D10+D21+D22+D27+D28</f>
        <v>7684598</v>
      </c>
      <c r="E29" s="403">
        <f>E10+E21+E22</f>
        <v>0</v>
      </c>
      <c r="F29" s="403">
        <f>F10+F21+F22</f>
        <v>0</v>
      </c>
      <c r="G29" s="403">
        <f>G10+G21+G22+G27+G28</f>
        <v>7754838</v>
      </c>
    </row>
    <row r="30" spans="1:7" ht="14.25">
      <c r="A30" s="398" t="s">
        <v>359</v>
      </c>
      <c r="B30" s="161"/>
      <c r="C30" s="161"/>
      <c r="D30" s="162"/>
      <c r="E30" s="378"/>
      <c r="F30" s="161"/>
      <c r="G30" s="162"/>
    </row>
    <row r="31" spans="1:7" ht="15">
      <c r="A31" s="401" t="s">
        <v>372</v>
      </c>
      <c r="B31" s="170"/>
      <c r="C31" s="171"/>
      <c r="D31" s="172"/>
      <c r="E31" s="382"/>
      <c r="F31" s="171"/>
      <c r="G31" s="172"/>
    </row>
    <row r="32" spans="1:7" ht="15">
      <c r="A32" s="404" t="s">
        <v>373</v>
      </c>
      <c r="B32" s="165"/>
      <c r="C32" s="171"/>
      <c r="D32" s="172"/>
      <c r="E32" s="380"/>
      <c r="F32" s="171"/>
      <c r="G32" s="172"/>
    </row>
    <row r="33" spans="1:7" ht="15">
      <c r="A33" s="401" t="s">
        <v>374</v>
      </c>
      <c r="B33" s="170"/>
      <c r="C33" s="171"/>
      <c r="D33" s="172"/>
      <c r="E33" s="382"/>
      <c r="F33" s="171"/>
      <c r="G33" s="172"/>
    </row>
    <row r="34" spans="1:7" ht="15">
      <c r="A34" s="405" t="s">
        <v>360</v>
      </c>
      <c r="B34" s="173"/>
      <c r="C34" s="174"/>
      <c r="D34" s="175"/>
      <c r="E34" s="383"/>
      <c r="F34" s="173"/>
      <c r="G34" s="175"/>
    </row>
    <row r="35" spans="1:7" ht="15">
      <c r="A35" s="406" t="s">
        <v>375</v>
      </c>
      <c r="B35" s="184"/>
      <c r="C35" s="193"/>
      <c r="D35" s="178"/>
      <c r="E35" s="384"/>
      <c r="F35" s="184"/>
      <c r="G35" s="178"/>
    </row>
    <row r="36" spans="1:7" ht="15">
      <c r="A36" s="406" t="s">
        <v>376</v>
      </c>
      <c r="B36" s="184"/>
      <c r="C36" s="193"/>
      <c r="D36" s="178"/>
      <c r="E36" s="384"/>
      <c r="F36" s="184"/>
      <c r="G36" s="178"/>
    </row>
    <row r="37" spans="1:7" ht="14.25">
      <c r="A37" s="407" t="s">
        <v>380</v>
      </c>
      <c r="B37" s="176"/>
      <c r="C37" s="176"/>
      <c r="D37" s="176">
        <f>SUM(D31:D36)</f>
        <v>0</v>
      </c>
      <c r="E37" s="385"/>
      <c r="F37" s="176"/>
      <c r="G37" s="176">
        <f>SUM(G31:G36)</f>
        <v>0</v>
      </c>
    </row>
    <row r="38" spans="1:7" ht="14.25">
      <c r="A38" s="408" t="s">
        <v>361</v>
      </c>
      <c r="B38" s="177"/>
      <c r="C38" s="177"/>
      <c r="D38" s="177"/>
      <c r="E38" s="386"/>
      <c r="F38" s="177"/>
      <c r="G38" s="177"/>
    </row>
    <row r="39" spans="1:7" ht="15">
      <c r="A39" s="401" t="s">
        <v>573</v>
      </c>
      <c r="B39" s="178"/>
      <c r="C39" s="178"/>
      <c r="D39" s="178">
        <v>88000</v>
      </c>
      <c r="E39" s="387"/>
      <c r="F39" s="178"/>
      <c r="G39" s="178">
        <v>100000</v>
      </c>
    </row>
    <row r="40" spans="1:7" ht="15">
      <c r="A40" s="401" t="s">
        <v>377</v>
      </c>
      <c r="B40" s="179">
        <v>0</v>
      </c>
      <c r="C40" s="180">
        <v>0</v>
      </c>
      <c r="D40" s="345"/>
      <c r="E40" s="388"/>
      <c r="F40" s="193"/>
      <c r="G40" s="345"/>
    </row>
    <row r="41" spans="1:7" ht="15">
      <c r="A41" s="409" t="s">
        <v>470</v>
      </c>
      <c r="B41" s="344">
        <v>0</v>
      </c>
      <c r="C41" s="193">
        <v>0</v>
      </c>
      <c r="D41" s="181">
        <v>0</v>
      </c>
      <c r="E41" s="389"/>
      <c r="F41" s="343"/>
      <c r="G41" s="181">
        <v>0</v>
      </c>
    </row>
    <row r="42" spans="1:7" ht="15">
      <c r="A42" s="406" t="s">
        <v>378</v>
      </c>
      <c r="B42" s="183"/>
      <c r="C42" s="182"/>
      <c r="D42" s="181"/>
      <c r="E42" s="390"/>
      <c r="F42" s="182"/>
      <c r="G42" s="181"/>
    </row>
    <row r="43" spans="1:7" ht="15">
      <c r="A43" s="406" t="s">
        <v>379</v>
      </c>
      <c r="B43" s="183"/>
      <c r="C43" s="182"/>
      <c r="D43" s="184"/>
      <c r="E43" s="390"/>
      <c r="F43" s="182"/>
      <c r="G43" s="184"/>
    </row>
    <row r="44" spans="1:7" ht="14.25">
      <c r="A44" s="407" t="s">
        <v>382</v>
      </c>
      <c r="B44" s="185"/>
      <c r="C44" s="186"/>
      <c r="D44" s="187">
        <f>SUM(D39:D43)</f>
        <v>88000</v>
      </c>
      <c r="E44" s="391"/>
      <c r="F44" s="186"/>
      <c r="G44" s="187">
        <f>SUM(G39:G43)</f>
        <v>100000</v>
      </c>
    </row>
    <row r="45" spans="1:7" s="152" customFormat="1" ht="14.25">
      <c r="A45" s="407" t="s">
        <v>383</v>
      </c>
      <c r="B45" s="176"/>
      <c r="C45" s="186"/>
      <c r="D45" s="187">
        <v>1800000</v>
      </c>
      <c r="E45" s="385"/>
      <c r="F45" s="186"/>
      <c r="G45" s="187">
        <v>1800000</v>
      </c>
    </row>
    <row r="46" spans="1:7" ht="25.5" customHeight="1" thickBot="1">
      <c r="A46" s="410" t="s">
        <v>362</v>
      </c>
      <c r="B46" s="411"/>
      <c r="C46" s="412"/>
      <c r="D46" s="195">
        <f>D29+D37+D44+D45</f>
        <v>9572598</v>
      </c>
      <c r="E46" s="392"/>
      <c r="F46" s="194"/>
      <c r="G46" s="195">
        <f>G29+G37+G44+G45</f>
        <v>9654838</v>
      </c>
    </row>
    <row r="47" spans="1:2" ht="15">
      <c r="A47" s="188"/>
      <c r="B47" s="189"/>
    </row>
  </sheetData>
  <sheetProtection/>
  <mergeCells count="5">
    <mergeCell ref="A4:A5"/>
    <mergeCell ref="B4:D4"/>
    <mergeCell ref="E4:G4"/>
    <mergeCell ref="A1:G1"/>
    <mergeCell ref="F3:G3"/>
  </mergeCells>
  <printOptions horizontalCentered="1"/>
  <pageMargins left="0.2362204724409449" right="0.2362204724409449" top="0.3937007874015748" bottom="0.1968503937007874" header="0.2755905511811024" footer="0.1968503937007874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L31"/>
  <sheetViews>
    <sheetView zoomScale="110" zoomScaleNormal="110" zoomScaleSheetLayoutView="100" zoomScalePageLayoutView="0" workbookViewId="0" topLeftCell="A1">
      <selection activeCell="A3" sqref="A3"/>
    </sheetView>
  </sheetViews>
  <sheetFormatPr defaultColWidth="8.00390625" defaultRowHeight="12.75"/>
  <cols>
    <col min="1" max="1" width="5.8515625" style="22" customWidth="1"/>
    <col min="2" max="2" width="47.28125" style="25" customWidth="1"/>
    <col min="3" max="5" width="13.57421875" style="25" customWidth="1"/>
    <col min="6" max="6" width="14.00390625" style="22" customWidth="1"/>
    <col min="7" max="7" width="47.28125" style="22" customWidth="1"/>
    <col min="8" max="10" width="13.28125" style="22" customWidth="1"/>
    <col min="11" max="11" width="14.00390625" style="22" customWidth="1"/>
    <col min="12" max="12" width="4.140625" style="22" customWidth="1"/>
    <col min="13" max="16384" width="8.00390625" style="22" customWidth="1"/>
  </cols>
  <sheetData>
    <row r="1" spans="2:12" ht="39.75" customHeight="1">
      <c r="B1" s="23" t="s">
        <v>196</v>
      </c>
      <c r="C1" s="23"/>
      <c r="D1" s="23"/>
      <c r="E1" s="23"/>
      <c r="F1" s="24"/>
      <c r="G1" s="24"/>
      <c r="H1" s="24"/>
      <c r="I1" s="24"/>
      <c r="J1" s="24"/>
      <c r="K1" s="24"/>
      <c r="L1" s="694"/>
    </row>
    <row r="2" spans="1:12" ht="19.5" customHeight="1">
      <c r="A2" s="637" t="s">
        <v>619</v>
      </c>
      <c r="B2" s="638"/>
      <c r="C2" s="23"/>
      <c r="D2" s="23"/>
      <c r="E2" s="23"/>
      <c r="F2" s="24"/>
      <c r="G2" s="24"/>
      <c r="H2" s="24"/>
      <c r="I2" s="24"/>
      <c r="J2" s="24"/>
      <c r="K2" s="413"/>
      <c r="L2" s="694"/>
    </row>
    <row r="3" spans="1:12" ht="13.5" thickBot="1">
      <c r="A3" s="624" t="s">
        <v>606</v>
      </c>
      <c r="K3" s="323" t="s">
        <v>463</v>
      </c>
      <c r="L3" s="694"/>
    </row>
    <row r="4" spans="1:12" ht="18" customHeight="1" thickBot="1">
      <c r="A4" s="692" t="s">
        <v>197</v>
      </c>
      <c r="B4" s="26" t="s">
        <v>105</v>
      </c>
      <c r="C4" s="548"/>
      <c r="D4" s="548"/>
      <c r="E4" s="548"/>
      <c r="F4" s="27"/>
      <c r="G4" s="26" t="s">
        <v>106</v>
      </c>
      <c r="H4" s="557"/>
      <c r="I4" s="557"/>
      <c r="J4" s="557"/>
      <c r="K4" s="28"/>
      <c r="L4" s="694"/>
    </row>
    <row r="5" spans="1:12" s="32" customFormat="1" ht="35.25" customHeight="1" thickBot="1">
      <c r="A5" s="693"/>
      <c r="B5" s="29" t="s">
        <v>198</v>
      </c>
      <c r="C5" s="30" t="s">
        <v>578</v>
      </c>
      <c r="D5" s="549" t="s">
        <v>591</v>
      </c>
      <c r="E5" s="549" t="s">
        <v>601</v>
      </c>
      <c r="F5" s="30" t="s">
        <v>607</v>
      </c>
      <c r="G5" s="29" t="s">
        <v>198</v>
      </c>
      <c r="H5" s="30" t="s">
        <v>578</v>
      </c>
      <c r="I5" s="549" t="s">
        <v>591</v>
      </c>
      <c r="J5" s="549" t="s">
        <v>601</v>
      </c>
      <c r="K5" s="31" t="str">
        <f>+F5</f>
        <v>Módosított előírányzat 2020.08.31.</v>
      </c>
      <c r="L5" s="694"/>
    </row>
    <row r="6" spans="1:12" s="37" customFormat="1" ht="12" customHeight="1" thickBot="1">
      <c r="A6" s="33" t="s">
        <v>100</v>
      </c>
      <c r="B6" s="34" t="s">
        <v>101</v>
      </c>
      <c r="C6" s="550" t="s">
        <v>102</v>
      </c>
      <c r="D6" s="550" t="s">
        <v>103</v>
      </c>
      <c r="E6" s="550" t="s">
        <v>104</v>
      </c>
      <c r="F6" s="35" t="s">
        <v>412</v>
      </c>
      <c r="G6" s="34" t="s">
        <v>429</v>
      </c>
      <c r="H6" s="35" t="s">
        <v>537</v>
      </c>
      <c r="I6" s="550" t="s">
        <v>592</v>
      </c>
      <c r="J6" s="558" t="s">
        <v>608</v>
      </c>
      <c r="K6" s="36" t="s">
        <v>609</v>
      </c>
      <c r="L6" s="694"/>
    </row>
    <row r="7" spans="1:12" ht="12.75" customHeight="1">
      <c r="A7" s="38" t="s">
        <v>107</v>
      </c>
      <c r="B7" s="39" t="s">
        <v>199</v>
      </c>
      <c r="C7" s="40">
        <v>9654838</v>
      </c>
      <c r="D7" s="40">
        <v>9654838</v>
      </c>
      <c r="E7" s="551"/>
      <c r="F7" s="40">
        <v>9654838</v>
      </c>
      <c r="G7" s="39" t="s">
        <v>57</v>
      </c>
      <c r="H7" s="41">
        <v>4287000</v>
      </c>
      <c r="I7" s="41">
        <v>4287000</v>
      </c>
      <c r="J7" s="559"/>
      <c r="K7" s="41">
        <v>4287000</v>
      </c>
      <c r="L7" s="694"/>
    </row>
    <row r="8" spans="1:12" ht="12.75" customHeight="1">
      <c r="A8" s="42" t="s">
        <v>108</v>
      </c>
      <c r="B8" s="43" t="s">
        <v>200</v>
      </c>
      <c r="C8" s="44">
        <v>0</v>
      </c>
      <c r="D8" s="44">
        <v>0</v>
      </c>
      <c r="E8" s="552"/>
      <c r="F8" s="44">
        <v>0</v>
      </c>
      <c r="G8" s="43" t="s">
        <v>201</v>
      </c>
      <c r="H8" s="45">
        <v>720000</v>
      </c>
      <c r="I8" s="45">
        <v>720000</v>
      </c>
      <c r="J8" s="554"/>
      <c r="K8" s="45">
        <v>720000</v>
      </c>
      <c r="L8" s="694"/>
    </row>
    <row r="9" spans="1:12" ht="12.75" customHeight="1">
      <c r="A9" s="42" t="s">
        <v>109</v>
      </c>
      <c r="B9" s="43" t="s">
        <v>202</v>
      </c>
      <c r="C9" s="44">
        <v>0</v>
      </c>
      <c r="D9" s="44">
        <v>0</v>
      </c>
      <c r="E9" s="552"/>
      <c r="F9" s="44">
        <v>0</v>
      </c>
      <c r="G9" s="43" t="s">
        <v>203</v>
      </c>
      <c r="H9" s="45">
        <v>3885313</v>
      </c>
      <c r="I9" s="45">
        <v>3885313</v>
      </c>
      <c r="J9" s="554"/>
      <c r="K9" s="45">
        <v>3885313</v>
      </c>
      <c r="L9" s="694"/>
    </row>
    <row r="10" spans="1:12" ht="12.75" customHeight="1">
      <c r="A10" s="42" t="s">
        <v>110</v>
      </c>
      <c r="B10" s="43" t="s">
        <v>17</v>
      </c>
      <c r="C10" s="44">
        <v>327000</v>
      </c>
      <c r="D10" s="44">
        <v>232000</v>
      </c>
      <c r="E10" s="572"/>
      <c r="F10" s="44">
        <v>232000</v>
      </c>
      <c r="G10" s="43" t="s">
        <v>88</v>
      </c>
      <c r="H10" s="45">
        <v>250000</v>
      </c>
      <c r="I10" s="45">
        <v>250000</v>
      </c>
      <c r="J10" s="554"/>
      <c r="K10" s="45">
        <v>250000</v>
      </c>
      <c r="L10" s="694"/>
    </row>
    <row r="11" spans="1:12" ht="12.75" customHeight="1">
      <c r="A11" s="42" t="s">
        <v>111</v>
      </c>
      <c r="B11" s="43" t="s">
        <v>30</v>
      </c>
      <c r="C11" s="44">
        <v>1054110</v>
      </c>
      <c r="D11" s="44">
        <v>1054110</v>
      </c>
      <c r="E11" s="553"/>
      <c r="F11" s="44">
        <v>1054110</v>
      </c>
      <c r="G11" s="43" t="s">
        <v>119</v>
      </c>
      <c r="H11" s="45">
        <v>980000</v>
      </c>
      <c r="I11" s="45">
        <v>732202</v>
      </c>
      <c r="J11" s="573">
        <v>65500</v>
      </c>
      <c r="K11" s="45">
        <v>797702</v>
      </c>
      <c r="L11" s="694"/>
    </row>
    <row r="12" spans="1:12" ht="12.75" customHeight="1">
      <c r="A12" s="42" t="s">
        <v>112</v>
      </c>
      <c r="B12" s="43" t="s">
        <v>47</v>
      </c>
      <c r="C12" s="46"/>
      <c r="D12" s="44"/>
      <c r="E12" s="595">
        <v>65500</v>
      </c>
      <c r="F12" s="46">
        <v>65500</v>
      </c>
      <c r="G12" s="43" t="s">
        <v>204</v>
      </c>
      <c r="H12" s="45">
        <v>0</v>
      </c>
      <c r="I12" s="45">
        <v>0</v>
      </c>
      <c r="J12" s="554"/>
      <c r="K12" s="45">
        <v>0</v>
      </c>
      <c r="L12" s="694"/>
    </row>
    <row r="13" spans="1:12" ht="12.75" customHeight="1">
      <c r="A13" s="42" t="s">
        <v>113</v>
      </c>
      <c r="B13" s="43" t="s">
        <v>205</v>
      </c>
      <c r="C13" s="44"/>
      <c r="D13" s="44"/>
      <c r="E13" s="552"/>
      <c r="F13" s="44"/>
      <c r="G13" s="47"/>
      <c r="H13" s="45"/>
      <c r="I13" s="45"/>
      <c r="J13" s="560"/>
      <c r="K13" s="45"/>
      <c r="L13" s="694"/>
    </row>
    <row r="14" spans="1:12" ht="12.75" customHeight="1" thickBot="1">
      <c r="A14" s="42" t="s">
        <v>114</v>
      </c>
      <c r="B14" s="47"/>
      <c r="C14" s="44"/>
      <c r="D14" s="44"/>
      <c r="E14" s="555"/>
      <c r="F14" s="44"/>
      <c r="G14" s="47"/>
      <c r="H14" s="45"/>
      <c r="I14" s="45"/>
      <c r="J14" s="560"/>
      <c r="K14" s="45"/>
      <c r="L14" s="694"/>
    </row>
    <row r="15" spans="1:12" ht="15.75" customHeight="1" thickBot="1">
      <c r="A15" s="42" t="s">
        <v>115</v>
      </c>
      <c r="B15" s="49" t="s">
        <v>210</v>
      </c>
      <c r="C15" s="50">
        <f>SUM(C7:C14)</f>
        <v>11035948</v>
      </c>
      <c r="D15" s="50">
        <f>SUM(D7:D14)</f>
        <v>10940948</v>
      </c>
      <c r="E15" s="593">
        <f>SUM(E7:E14)</f>
        <v>65500</v>
      </c>
      <c r="F15" s="50">
        <f>SUM(F7:F14)</f>
        <v>11006448</v>
      </c>
      <c r="G15" s="49" t="s">
        <v>211</v>
      </c>
      <c r="H15" s="51">
        <f>SUM(H7:H14)</f>
        <v>10122313</v>
      </c>
      <c r="I15" s="51">
        <f>SUM(I7:I14)</f>
        <v>9874515</v>
      </c>
      <c r="J15" s="568">
        <f>SUM(J7:J14)</f>
        <v>65500</v>
      </c>
      <c r="K15" s="51">
        <f>SUM(K7:K14)</f>
        <v>9940015</v>
      </c>
      <c r="L15" s="694"/>
    </row>
    <row r="16" spans="1:12" ht="12.75" customHeight="1">
      <c r="A16" s="42" t="s">
        <v>206</v>
      </c>
      <c r="B16" s="52" t="s">
        <v>213</v>
      </c>
      <c r="C16" s="53">
        <v>2172559</v>
      </c>
      <c r="D16" s="53">
        <v>2172559</v>
      </c>
      <c r="E16" s="77"/>
      <c r="F16" s="53">
        <v>2172559</v>
      </c>
      <c r="G16" s="54" t="s">
        <v>214</v>
      </c>
      <c r="H16" s="55"/>
      <c r="I16" s="55"/>
      <c r="J16" s="561"/>
      <c r="K16" s="55"/>
      <c r="L16" s="694"/>
    </row>
    <row r="17" spans="1:12" ht="12.75" customHeight="1">
      <c r="A17" s="42" t="s">
        <v>207</v>
      </c>
      <c r="B17" s="54" t="s">
        <v>216</v>
      </c>
      <c r="C17" s="56">
        <v>2172559</v>
      </c>
      <c r="D17" s="56">
        <v>2172559</v>
      </c>
      <c r="E17" s="78"/>
      <c r="F17" s="56">
        <v>2172559</v>
      </c>
      <c r="G17" s="54" t="s">
        <v>217</v>
      </c>
      <c r="H17" s="57"/>
      <c r="I17" s="57"/>
      <c r="J17" s="556"/>
      <c r="K17" s="57"/>
      <c r="L17" s="694"/>
    </row>
    <row r="18" spans="1:12" ht="12.75" customHeight="1">
      <c r="A18" s="42" t="s">
        <v>208</v>
      </c>
      <c r="B18" s="54" t="s">
        <v>219</v>
      </c>
      <c r="C18" s="56"/>
      <c r="D18" s="56"/>
      <c r="E18" s="78"/>
      <c r="F18" s="56"/>
      <c r="G18" s="54" t="s">
        <v>220</v>
      </c>
      <c r="H18" s="57"/>
      <c r="I18" s="57"/>
      <c r="J18" s="556"/>
      <c r="K18" s="57"/>
      <c r="L18" s="694"/>
    </row>
    <row r="19" spans="1:12" ht="12.75" customHeight="1">
      <c r="A19" s="42" t="s">
        <v>209</v>
      </c>
      <c r="B19" s="54" t="s">
        <v>222</v>
      </c>
      <c r="C19" s="56"/>
      <c r="D19" s="56"/>
      <c r="E19" s="78"/>
      <c r="F19" s="56"/>
      <c r="G19" s="54" t="s">
        <v>223</v>
      </c>
      <c r="H19" s="57"/>
      <c r="I19" s="57"/>
      <c r="J19" s="556"/>
      <c r="K19" s="57"/>
      <c r="L19" s="694"/>
    </row>
    <row r="20" spans="1:12" ht="12.75" customHeight="1">
      <c r="A20" s="42" t="s">
        <v>212</v>
      </c>
      <c r="B20" s="54" t="s">
        <v>225</v>
      </c>
      <c r="C20" s="56"/>
      <c r="D20" s="56"/>
      <c r="E20" s="78"/>
      <c r="F20" s="56"/>
      <c r="G20" s="52" t="s">
        <v>226</v>
      </c>
      <c r="H20" s="57"/>
      <c r="I20" s="57"/>
      <c r="J20" s="561"/>
      <c r="K20" s="57"/>
      <c r="L20" s="694"/>
    </row>
    <row r="21" spans="1:12" ht="12.75" customHeight="1">
      <c r="A21" s="42" t="s">
        <v>215</v>
      </c>
      <c r="B21" s="54" t="s">
        <v>228</v>
      </c>
      <c r="C21" s="58">
        <f>+C22+C23</f>
        <v>0</v>
      </c>
      <c r="D21" s="58">
        <f>+D22+D23</f>
        <v>0</v>
      </c>
      <c r="E21" s="78"/>
      <c r="F21" s="58">
        <f>+F22+F23</f>
        <v>0</v>
      </c>
      <c r="G21" s="54" t="s">
        <v>229</v>
      </c>
      <c r="H21" s="57"/>
      <c r="I21" s="57"/>
      <c r="J21" s="556"/>
      <c r="K21" s="57"/>
      <c r="L21" s="694"/>
    </row>
    <row r="22" spans="1:12" ht="12.75" customHeight="1">
      <c r="A22" s="42" t="s">
        <v>218</v>
      </c>
      <c r="B22" s="77" t="s">
        <v>231</v>
      </c>
      <c r="C22" s="59"/>
      <c r="D22" s="59"/>
      <c r="E22" s="77"/>
      <c r="F22" s="59"/>
      <c r="G22" s="39" t="s">
        <v>232</v>
      </c>
      <c r="H22" s="55"/>
      <c r="I22" s="55"/>
      <c r="J22" s="553"/>
      <c r="K22" s="55"/>
      <c r="L22" s="694"/>
    </row>
    <row r="23" spans="1:12" ht="12.75" customHeight="1">
      <c r="A23" s="42" t="s">
        <v>221</v>
      </c>
      <c r="B23" s="78" t="s">
        <v>234</v>
      </c>
      <c r="C23" s="570"/>
      <c r="D23" s="570"/>
      <c r="E23" s="564"/>
      <c r="F23" s="570"/>
      <c r="G23" s="43" t="s">
        <v>235</v>
      </c>
      <c r="H23" s="57"/>
      <c r="I23" s="57"/>
      <c r="J23" s="554"/>
      <c r="K23" s="57"/>
      <c r="L23" s="694"/>
    </row>
    <row r="24" spans="1:12" ht="12.75" customHeight="1">
      <c r="A24" s="42" t="s">
        <v>224</v>
      </c>
      <c r="B24" s="78" t="s">
        <v>237</v>
      </c>
      <c r="C24" s="566"/>
      <c r="D24" s="566"/>
      <c r="E24" s="564"/>
      <c r="F24" s="566"/>
      <c r="G24" s="43" t="s">
        <v>238</v>
      </c>
      <c r="H24" s="566"/>
      <c r="I24" s="566"/>
      <c r="J24" s="552"/>
      <c r="K24" s="566"/>
      <c r="L24" s="694"/>
    </row>
    <row r="25" spans="1:12" ht="12.75" customHeight="1">
      <c r="A25" s="42" t="s">
        <v>227</v>
      </c>
      <c r="B25" s="78" t="s">
        <v>240</v>
      </c>
      <c r="C25" s="566"/>
      <c r="D25" s="566"/>
      <c r="E25" s="564"/>
      <c r="F25" s="566"/>
      <c r="G25" s="43" t="s">
        <v>305</v>
      </c>
      <c r="H25" s="566">
        <v>386194</v>
      </c>
      <c r="I25" s="566">
        <v>386194</v>
      </c>
      <c r="J25" s="552"/>
      <c r="K25" s="566">
        <v>386194</v>
      </c>
      <c r="L25" s="694"/>
    </row>
    <row r="26" spans="1:12" ht="12.75" customHeight="1" thickBot="1">
      <c r="A26" s="42" t="s">
        <v>230</v>
      </c>
      <c r="B26" s="78" t="s">
        <v>240</v>
      </c>
      <c r="C26" s="566"/>
      <c r="D26" s="566"/>
      <c r="E26" s="564"/>
      <c r="F26" s="566"/>
      <c r="G26" s="76" t="s">
        <v>184</v>
      </c>
      <c r="H26" s="567"/>
      <c r="I26" s="567"/>
      <c r="J26" s="625"/>
      <c r="K26" s="567"/>
      <c r="L26" s="694"/>
    </row>
    <row r="27" spans="1:12" ht="15.75" customHeight="1" thickBot="1">
      <c r="A27" s="42" t="s">
        <v>233</v>
      </c>
      <c r="B27" s="79" t="s">
        <v>242</v>
      </c>
      <c r="C27" s="571">
        <f>+C16+C21+C24+C26</f>
        <v>2172559</v>
      </c>
      <c r="D27" s="571">
        <f>+D16+D21+D24+D26</f>
        <v>2172559</v>
      </c>
      <c r="E27" s="569"/>
      <c r="F27" s="571">
        <f>+F16+F21+F24+F26</f>
        <v>2172559</v>
      </c>
      <c r="G27" s="49" t="s">
        <v>243</v>
      </c>
      <c r="H27" s="568">
        <f>SUM(H16:H26)</f>
        <v>386194</v>
      </c>
      <c r="I27" s="568">
        <f>SUM(I16:I26)</f>
        <v>386194</v>
      </c>
      <c r="J27" s="568">
        <f>SUM(J16:J26)</f>
        <v>0</v>
      </c>
      <c r="K27" s="568">
        <f>SUM(K16:K26)</f>
        <v>386194</v>
      </c>
      <c r="L27" s="694"/>
    </row>
    <row r="28" spans="1:12" ht="13.5" thickBot="1">
      <c r="A28" s="42" t="s">
        <v>236</v>
      </c>
      <c r="B28" s="60" t="s">
        <v>245</v>
      </c>
      <c r="C28" s="61">
        <f>+C15+C27</f>
        <v>13208507</v>
      </c>
      <c r="D28" s="61">
        <f>+D15+D27</f>
        <v>13113507</v>
      </c>
      <c r="E28" s="61">
        <f>+E15+E27</f>
        <v>65500</v>
      </c>
      <c r="F28" s="61">
        <f>+F15+F27</f>
        <v>13179007</v>
      </c>
      <c r="G28" s="60" t="s">
        <v>246</v>
      </c>
      <c r="H28" s="61">
        <f>+H15+H27</f>
        <v>10508507</v>
      </c>
      <c r="I28" s="61">
        <f>+I15+I27</f>
        <v>10260709</v>
      </c>
      <c r="J28" s="61">
        <f>+J15+J27</f>
        <v>65500</v>
      </c>
      <c r="K28" s="61">
        <f>+K15+K27</f>
        <v>10326209</v>
      </c>
      <c r="L28" s="694"/>
    </row>
    <row r="29" spans="1:12" ht="13.5" thickBot="1">
      <c r="A29" s="42" t="s">
        <v>239</v>
      </c>
      <c r="B29" s="60" t="s">
        <v>248</v>
      </c>
      <c r="C29" s="61" t="str">
        <f>IF(C15-H15&lt;0,H15-C15,"-")</f>
        <v>-</v>
      </c>
      <c r="D29" s="61" t="str">
        <f>IF(D15-I15&lt;0,I15-D15,"-")</f>
        <v>-</v>
      </c>
      <c r="E29" s="61" t="str">
        <f>IF(E15-J15&lt;0,J15-E15,"-")</f>
        <v>-</v>
      </c>
      <c r="F29" s="61" t="str">
        <f>IF(F15-K15&lt;0,K15-F15,"-")</f>
        <v>-</v>
      </c>
      <c r="G29" s="60" t="s">
        <v>249</v>
      </c>
      <c r="H29" s="61">
        <f>IF(C15-H15&gt;0,C15-H15,"-")</f>
        <v>913635</v>
      </c>
      <c r="I29" s="61">
        <f>IF(D15-I15&gt;0,D15-I15,"-")</f>
        <v>1066433</v>
      </c>
      <c r="J29" s="61" t="str">
        <f>IF(E15-J15&gt;0,E15-J15,"-")</f>
        <v>-</v>
      </c>
      <c r="K29" s="61">
        <f>IF(F15-K15&gt;0,F15-K15,"-")</f>
        <v>1066433</v>
      </c>
      <c r="L29" s="694"/>
    </row>
    <row r="30" spans="1:12" ht="13.5" thickBot="1">
      <c r="A30" s="42" t="s">
        <v>241</v>
      </c>
      <c r="B30" s="60" t="s">
        <v>251</v>
      </c>
      <c r="C30" s="61" t="str">
        <f>IF(C15+C27-H28&lt;0,H28-(C15+C27),"-")</f>
        <v>-</v>
      </c>
      <c r="D30" s="61" t="str">
        <f>IF(D15+D27-I28&lt;0,I28-(D15+D27),"-")</f>
        <v>-</v>
      </c>
      <c r="E30" s="61" t="str">
        <f>IF(E15+E27-J28&lt;0,J28-(E15+E27),"-")</f>
        <v>-</v>
      </c>
      <c r="F30" s="61" t="str">
        <f>IF(F15+F27-K28&lt;0,K28-(F15+F27),"-")</f>
        <v>-</v>
      </c>
      <c r="G30" s="60" t="s">
        <v>252</v>
      </c>
      <c r="H30" s="61">
        <f>IF(C15+C27-H28&gt;0,C15+C27-H28,"-")</f>
        <v>2700000</v>
      </c>
      <c r="I30" s="61">
        <f>IF(D15+D27-I28&gt;0,D15+D27-I28,"-")</f>
        <v>2852798</v>
      </c>
      <c r="J30" s="61" t="str">
        <f>IF(E15+E27-J28&gt;0,E15+E27-J28,"-")</f>
        <v>-</v>
      </c>
      <c r="K30" s="61">
        <f>IF(F15+F27-K28&gt;0,F15+F27-K28,"-")</f>
        <v>2852798</v>
      </c>
      <c r="L30" s="694"/>
    </row>
    <row r="31" spans="2:10" ht="18.75">
      <c r="B31" s="695"/>
      <c r="C31" s="695"/>
      <c r="D31" s="695"/>
      <c r="E31" s="695"/>
      <c r="F31" s="695"/>
      <c r="G31" s="695"/>
      <c r="H31" s="562"/>
      <c r="I31" s="562"/>
      <c r="J31" s="562"/>
    </row>
  </sheetData>
  <sheetProtection/>
  <mergeCells count="4">
    <mergeCell ref="A4:A5"/>
    <mergeCell ref="L1:L30"/>
    <mergeCell ref="B31:G31"/>
    <mergeCell ref="A2:B2"/>
  </mergeCells>
  <printOptions horizontalCentered="1"/>
  <pageMargins left="0.31496062992125984" right="0.4724409448818898" top="0.9055118110236221" bottom="0.5118110236220472" header="0.6692913385826772" footer="0.2755905511811024"/>
  <pageSetup fitToHeight="0" fitToWidth="1" horizontalDpi="600" verticalDpi="600" orientation="landscape" paperSize="9" scale="66" r:id="rId1"/>
  <headerFooter alignWithMargins="0">
    <oddHeader xml:space="preserve">&amp;R&amp;"Times New Roman CE,Félkövér dőlt"&amp;11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L30"/>
  <sheetViews>
    <sheetView zoomScale="116" zoomScaleNormal="116" zoomScaleSheetLayoutView="115" zoomScalePageLayoutView="0" workbookViewId="0" topLeftCell="A1">
      <selection activeCell="A3" sqref="A3:B3"/>
    </sheetView>
  </sheetViews>
  <sheetFormatPr defaultColWidth="8.00390625" defaultRowHeight="12.75"/>
  <cols>
    <col min="1" max="1" width="5.8515625" style="22" customWidth="1"/>
    <col min="2" max="2" width="47.28125" style="25" customWidth="1"/>
    <col min="3" max="5" width="12.421875" style="25" customWidth="1"/>
    <col min="6" max="6" width="14.00390625" style="22" customWidth="1"/>
    <col min="7" max="7" width="47.28125" style="22" customWidth="1"/>
    <col min="8" max="10" width="14.28125" style="22" customWidth="1"/>
    <col min="11" max="11" width="14.00390625" style="22" customWidth="1"/>
    <col min="12" max="12" width="4.140625" style="22" customWidth="1"/>
    <col min="13" max="16384" width="8.00390625" style="22" customWidth="1"/>
  </cols>
  <sheetData>
    <row r="1" spans="2:12" ht="31.5">
      <c r="B1" s="23" t="s">
        <v>253</v>
      </c>
      <c r="C1" s="23"/>
      <c r="D1" s="23"/>
      <c r="E1" s="23"/>
      <c r="F1" s="24"/>
      <c r="G1" s="24"/>
      <c r="H1" s="24"/>
      <c r="I1" s="24"/>
      <c r="J1" s="24"/>
      <c r="K1" s="24"/>
      <c r="L1" s="694"/>
    </row>
    <row r="2" spans="1:12" ht="19.5" customHeight="1">
      <c r="A2" s="637" t="s">
        <v>620</v>
      </c>
      <c r="B2" s="638"/>
      <c r="C2" s="23"/>
      <c r="D2" s="23"/>
      <c r="E2" s="23"/>
      <c r="F2" s="24"/>
      <c r="G2" s="24"/>
      <c r="H2" s="24"/>
      <c r="I2" s="24"/>
      <c r="J2" s="24"/>
      <c r="K2" s="413"/>
      <c r="L2" s="694"/>
    </row>
    <row r="3" spans="1:12" ht="13.5" thickBot="1">
      <c r="A3" s="698" t="s">
        <v>610</v>
      </c>
      <c r="B3" s="699"/>
      <c r="K3" s="323" t="s">
        <v>463</v>
      </c>
      <c r="L3" s="694"/>
    </row>
    <row r="4" spans="1:12" ht="13.5" thickBot="1">
      <c r="A4" s="696" t="s">
        <v>197</v>
      </c>
      <c r="B4" s="26" t="s">
        <v>105</v>
      </c>
      <c r="C4" s="548"/>
      <c r="D4" s="548"/>
      <c r="E4" s="548"/>
      <c r="F4" s="27"/>
      <c r="G4" s="26" t="s">
        <v>106</v>
      </c>
      <c r="H4" s="557"/>
      <c r="I4" s="557"/>
      <c r="J4" s="557"/>
      <c r="K4" s="28"/>
      <c r="L4" s="694"/>
    </row>
    <row r="5" spans="1:12" s="32" customFormat="1" ht="36.75" thickBot="1">
      <c r="A5" s="697"/>
      <c r="B5" s="29" t="s">
        <v>198</v>
      </c>
      <c r="C5" s="30" t="s">
        <v>578</v>
      </c>
      <c r="D5" s="30" t="s">
        <v>591</v>
      </c>
      <c r="E5" s="549" t="s">
        <v>601</v>
      </c>
      <c r="F5" s="30" t="s">
        <v>607</v>
      </c>
      <c r="G5" s="29" t="s">
        <v>198</v>
      </c>
      <c r="H5" s="30" t="s">
        <v>578</v>
      </c>
      <c r="I5" s="30" t="s">
        <v>591</v>
      </c>
      <c r="J5" s="549" t="s">
        <v>601</v>
      </c>
      <c r="K5" s="30" t="s">
        <v>607</v>
      </c>
      <c r="L5" s="694"/>
    </row>
    <row r="6" spans="1:12" s="32" customFormat="1" ht="13.5" thickBot="1">
      <c r="A6" s="33" t="s">
        <v>100</v>
      </c>
      <c r="B6" s="34" t="s">
        <v>101</v>
      </c>
      <c r="C6" s="550" t="s">
        <v>102</v>
      </c>
      <c r="D6" s="550" t="s">
        <v>103</v>
      </c>
      <c r="E6" s="550" t="s">
        <v>104</v>
      </c>
      <c r="F6" s="35" t="s">
        <v>412</v>
      </c>
      <c r="G6" s="34" t="s">
        <v>429</v>
      </c>
      <c r="H6" s="35" t="s">
        <v>537</v>
      </c>
      <c r="I6" s="550" t="s">
        <v>592</v>
      </c>
      <c r="J6" s="558" t="s">
        <v>608</v>
      </c>
      <c r="K6" s="36" t="s">
        <v>609</v>
      </c>
      <c r="L6" s="694"/>
    </row>
    <row r="7" spans="1:12" ht="12.75" customHeight="1">
      <c r="A7" s="38" t="s">
        <v>107</v>
      </c>
      <c r="B7" s="39" t="s">
        <v>254</v>
      </c>
      <c r="C7" s="551"/>
      <c r="D7" s="551"/>
      <c r="E7" s="551">
        <v>7941246</v>
      </c>
      <c r="F7" s="40">
        <v>7941246</v>
      </c>
      <c r="G7" s="39" t="s">
        <v>91</v>
      </c>
      <c r="H7" s="41">
        <v>1500000</v>
      </c>
      <c r="I7" s="41">
        <v>1500000</v>
      </c>
      <c r="J7" s="559"/>
      <c r="K7" s="41">
        <v>1500000</v>
      </c>
      <c r="L7" s="694"/>
    </row>
    <row r="8" spans="1:12" ht="12.75">
      <c r="A8" s="42" t="s">
        <v>108</v>
      </c>
      <c r="B8" s="43" t="s">
        <v>255</v>
      </c>
      <c r="C8" s="552"/>
      <c r="D8" s="552"/>
      <c r="E8" s="552"/>
      <c r="F8" s="44"/>
      <c r="G8" s="43" t="s">
        <v>256</v>
      </c>
      <c r="H8" s="45"/>
      <c r="I8" s="45"/>
      <c r="J8" s="554"/>
      <c r="K8" s="45"/>
      <c r="L8" s="694"/>
    </row>
    <row r="9" spans="1:12" ht="12.75" customHeight="1">
      <c r="A9" s="42" t="s">
        <v>109</v>
      </c>
      <c r="B9" s="43" t="s">
        <v>45</v>
      </c>
      <c r="C9" s="552"/>
      <c r="D9" s="552"/>
      <c r="E9" s="552"/>
      <c r="F9" s="44">
        <v>0</v>
      </c>
      <c r="G9" s="43" t="s">
        <v>93</v>
      </c>
      <c r="H9" s="45">
        <v>1200000</v>
      </c>
      <c r="I9" s="45">
        <v>1200000</v>
      </c>
      <c r="J9" s="595">
        <v>7941246</v>
      </c>
      <c r="K9" s="45">
        <v>9141246</v>
      </c>
      <c r="L9" s="694"/>
    </row>
    <row r="10" spans="1:12" ht="12.75" customHeight="1">
      <c r="A10" s="42" t="s">
        <v>110</v>
      </c>
      <c r="B10" s="43" t="s">
        <v>257</v>
      </c>
      <c r="C10" s="552"/>
      <c r="D10" s="552"/>
      <c r="E10" s="552"/>
      <c r="F10" s="44">
        <v>0</v>
      </c>
      <c r="G10" s="43" t="s">
        <v>258</v>
      </c>
      <c r="H10" s="45">
        <v>0</v>
      </c>
      <c r="I10" s="45">
        <v>0</v>
      </c>
      <c r="J10" s="554"/>
      <c r="K10" s="45">
        <v>0</v>
      </c>
      <c r="L10" s="694"/>
    </row>
    <row r="11" spans="1:12" ht="12.75" customHeight="1">
      <c r="A11" s="42" t="s">
        <v>111</v>
      </c>
      <c r="B11" s="43" t="s">
        <v>259</v>
      </c>
      <c r="C11" s="552"/>
      <c r="D11" s="563"/>
      <c r="E11" s="552"/>
      <c r="F11" s="44"/>
      <c r="G11" s="43" t="s">
        <v>183</v>
      </c>
      <c r="H11" s="45"/>
      <c r="I11" s="45">
        <v>152798</v>
      </c>
      <c r="J11" s="595"/>
      <c r="K11" s="45">
        <v>152798</v>
      </c>
      <c r="L11" s="694"/>
    </row>
    <row r="12" spans="1:12" ht="12.75" customHeight="1">
      <c r="A12" s="42" t="s">
        <v>112</v>
      </c>
      <c r="B12" s="43" t="s">
        <v>260</v>
      </c>
      <c r="C12" s="563"/>
      <c r="D12" s="563"/>
      <c r="E12" s="554"/>
      <c r="F12" s="46"/>
      <c r="G12" s="63" t="s">
        <v>204</v>
      </c>
      <c r="H12" s="64"/>
      <c r="I12" s="64"/>
      <c r="J12" s="553"/>
      <c r="K12" s="64"/>
      <c r="L12" s="694"/>
    </row>
    <row r="13" spans="1:12" ht="13.5" thickBot="1">
      <c r="A13" s="42" t="s">
        <v>206</v>
      </c>
      <c r="B13" s="47"/>
      <c r="C13" s="303"/>
      <c r="D13" s="303"/>
      <c r="E13" s="560"/>
      <c r="F13" s="46"/>
      <c r="G13" s="62"/>
      <c r="H13" s="45"/>
      <c r="I13" s="45"/>
      <c r="J13" s="587"/>
      <c r="K13" s="45"/>
      <c r="L13" s="694"/>
    </row>
    <row r="14" spans="1:12" ht="15.75" customHeight="1" thickBot="1">
      <c r="A14" s="48" t="s">
        <v>208</v>
      </c>
      <c r="B14" s="49" t="s">
        <v>261</v>
      </c>
      <c r="C14" s="589"/>
      <c r="D14" s="589"/>
      <c r="E14" s="582">
        <v>7941246</v>
      </c>
      <c r="F14" s="50">
        <f>+F7+F9+F10+F12+F13</f>
        <v>7941246</v>
      </c>
      <c r="G14" s="49" t="s">
        <v>262</v>
      </c>
      <c r="H14" s="51">
        <f>+H7+H9+H11+H12+H13</f>
        <v>2700000</v>
      </c>
      <c r="I14" s="51">
        <f>+I7+I9+I11+I12+I13</f>
        <v>2852798</v>
      </c>
      <c r="J14" s="568">
        <f>+J7+J9+J11+J12+J13</f>
        <v>7941246</v>
      </c>
      <c r="K14" s="51">
        <f>+K7+K9+K11+K12+K13</f>
        <v>10794044</v>
      </c>
      <c r="L14" s="694"/>
    </row>
    <row r="15" spans="1:12" ht="12.75" customHeight="1">
      <c r="A15" s="38" t="s">
        <v>209</v>
      </c>
      <c r="B15" s="65" t="s">
        <v>263</v>
      </c>
      <c r="C15" s="594"/>
      <c r="D15" s="626"/>
      <c r="E15" s="583"/>
      <c r="F15" s="66">
        <f>+F16+F17+F18+F19+F20</f>
        <v>0</v>
      </c>
      <c r="G15" s="54" t="s">
        <v>214</v>
      </c>
      <c r="H15" s="67"/>
      <c r="I15" s="67"/>
      <c r="J15" s="588"/>
      <c r="K15" s="67"/>
      <c r="L15" s="694"/>
    </row>
    <row r="16" spans="1:12" ht="12.75" customHeight="1">
      <c r="A16" s="42" t="s">
        <v>212</v>
      </c>
      <c r="B16" s="68" t="s">
        <v>264</v>
      </c>
      <c r="C16" s="584"/>
      <c r="D16" s="69"/>
      <c r="E16" s="584"/>
      <c r="F16" s="56"/>
      <c r="G16" s="54" t="s">
        <v>265</v>
      </c>
      <c r="H16" s="57"/>
      <c r="I16" s="57"/>
      <c r="J16" s="556"/>
      <c r="K16" s="57"/>
      <c r="L16" s="694"/>
    </row>
    <row r="17" spans="1:12" ht="12.75" customHeight="1">
      <c r="A17" s="38" t="s">
        <v>215</v>
      </c>
      <c r="B17" s="68" t="s">
        <v>266</v>
      </c>
      <c r="C17" s="584"/>
      <c r="D17" s="584"/>
      <c r="E17" s="584"/>
      <c r="F17" s="56"/>
      <c r="G17" s="54" t="s">
        <v>220</v>
      </c>
      <c r="H17" s="57"/>
      <c r="I17" s="57"/>
      <c r="J17" s="556"/>
      <c r="K17" s="57"/>
      <c r="L17" s="694"/>
    </row>
    <row r="18" spans="1:12" ht="12.75" customHeight="1">
      <c r="A18" s="42" t="s">
        <v>218</v>
      </c>
      <c r="B18" s="68" t="s">
        <v>267</v>
      </c>
      <c r="C18" s="584"/>
      <c r="D18" s="584"/>
      <c r="E18" s="584"/>
      <c r="F18" s="56"/>
      <c r="G18" s="54" t="s">
        <v>223</v>
      </c>
      <c r="H18" s="57"/>
      <c r="I18" s="57"/>
      <c r="J18" s="556"/>
      <c r="K18" s="57"/>
      <c r="L18" s="694"/>
    </row>
    <row r="19" spans="1:12" ht="12.75" customHeight="1">
      <c r="A19" s="38" t="s">
        <v>221</v>
      </c>
      <c r="B19" s="68" t="s">
        <v>268</v>
      </c>
      <c r="C19" s="584"/>
      <c r="D19" s="584"/>
      <c r="E19" s="584"/>
      <c r="F19" s="56"/>
      <c r="G19" s="52" t="s">
        <v>226</v>
      </c>
      <c r="H19" s="57"/>
      <c r="I19" s="57"/>
      <c r="J19" s="561"/>
      <c r="K19" s="57"/>
      <c r="L19" s="694"/>
    </row>
    <row r="20" spans="1:12" ht="12.75" customHeight="1">
      <c r="A20" s="42" t="s">
        <v>224</v>
      </c>
      <c r="B20" s="69" t="s">
        <v>269</v>
      </c>
      <c r="C20" s="69"/>
      <c r="D20" s="69"/>
      <c r="E20" s="69"/>
      <c r="F20" s="56"/>
      <c r="G20" s="54" t="s">
        <v>270</v>
      </c>
      <c r="H20" s="57"/>
      <c r="I20" s="57"/>
      <c r="J20" s="556"/>
      <c r="K20" s="57"/>
      <c r="L20" s="694"/>
    </row>
    <row r="21" spans="1:12" ht="12.75" customHeight="1">
      <c r="A21" s="38" t="s">
        <v>227</v>
      </c>
      <c r="B21" s="70" t="s">
        <v>271</v>
      </c>
      <c r="C21" s="70"/>
      <c r="D21" s="70"/>
      <c r="E21" s="70"/>
      <c r="F21" s="58">
        <f>+F22+F23+F24+F25+F26</f>
        <v>0</v>
      </c>
      <c r="G21" s="71" t="s">
        <v>272</v>
      </c>
      <c r="H21" s="57"/>
      <c r="I21" s="57"/>
      <c r="J21" s="588"/>
      <c r="K21" s="57"/>
      <c r="L21" s="694"/>
    </row>
    <row r="22" spans="1:12" ht="12.75" customHeight="1">
      <c r="A22" s="42" t="s">
        <v>230</v>
      </c>
      <c r="B22" s="69" t="s">
        <v>273</v>
      </c>
      <c r="C22" s="69"/>
      <c r="D22" s="69"/>
      <c r="E22" s="69"/>
      <c r="F22" s="56"/>
      <c r="G22" s="71" t="s">
        <v>274</v>
      </c>
      <c r="H22" s="57"/>
      <c r="I22" s="57"/>
      <c r="J22" s="588"/>
      <c r="K22" s="57"/>
      <c r="L22" s="694"/>
    </row>
    <row r="23" spans="1:12" ht="12.75" customHeight="1">
      <c r="A23" s="38" t="s">
        <v>233</v>
      </c>
      <c r="B23" s="69" t="s">
        <v>275</v>
      </c>
      <c r="C23" s="69"/>
      <c r="D23" s="69"/>
      <c r="E23" s="69"/>
      <c r="F23" s="56"/>
      <c r="G23" s="72"/>
      <c r="H23" s="566"/>
      <c r="I23" s="566"/>
      <c r="J23" s="590"/>
      <c r="K23" s="566"/>
      <c r="L23" s="694"/>
    </row>
    <row r="24" spans="1:12" ht="12.75" customHeight="1">
      <c r="A24" s="42" t="s">
        <v>236</v>
      </c>
      <c r="B24" s="68" t="s">
        <v>190</v>
      </c>
      <c r="C24" s="584"/>
      <c r="D24" s="584"/>
      <c r="E24" s="584"/>
      <c r="F24" s="56"/>
      <c r="G24" s="73"/>
      <c r="H24" s="566"/>
      <c r="I24" s="566"/>
      <c r="J24" s="591"/>
      <c r="K24" s="566"/>
      <c r="L24" s="694"/>
    </row>
    <row r="25" spans="1:12" ht="12.75" customHeight="1">
      <c r="A25" s="38" t="s">
        <v>239</v>
      </c>
      <c r="B25" s="74" t="s">
        <v>276</v>
      </c>
      <c r="C25" s="585"/>
      <c r="D25" s="585"/>
      <c r="E25" s="585"/>
      <c r="F25" s="56"/>
      <c r="G25" s="47"/>
      <c r="H25" s="566"/>
      <c r="I25" s="566"/>
      <c r="J25" s="555"/>
      <c r="K25" s="566"/>
      <c r="L25" s="694"/>
    </row>
    <row r="26" spans="1:12" ht="12.75" customHeight="1" thickBot="1">
      <c r="A26" s="42" t="s">
        <v>241</v>
      </c>
      <c r="B26" s="75" t="s">
        <v>277</v>
      </c>
      <c r="C26" s="586"/>
      <c r="D26" s="586"/>
      <c r="E26" s="586"/>
      <c r="F26" s="56"/>
      <c r="G26" s="73"/>
      <c r="H26" s="566"/>
      <c r="I26" s="566"/>
      <c r="J26" s="591"/>
      <c r="K26" s="566"/>
      <c r="L26" s="694"/>
    </row>
    <row r="27" spans="1:12" ht="21.75" customHeight="1" thickBot="1">
      <c r="A27" s="48" t="s">
        <v>244</v>
      </c>
      <c r="B27" s="49" t="s">
        <v>278</v>
      </c>
      <c r="C27" s="589"/>
      <c r="D27" s="582"/>
      <c r="E27" s="582"/>
      <c r="F27" s="593">
        <f>+F15+F21</f>
        <v>0</v>
      </c>
      <c r="G27" s="49" t="s">
        <v>279</v>
      </c>
      <c r="H27" s="568">
        <f>SUM(H15:H26)</f>
        <v>0</v>
      </c>
      <c r="I27" s="568">
        <f>SUM(I15:I26)</f>
        <v>0</v>
      </c>
      <c r="J27" s="582"/>
      <c r="K27" s="568">
        <f>SUM(K15:K26)</f>
        <v>0</v>
      </c>
      <c r="L27" s="694"/>
    </row>
    <row r="28" spans="1:12" ht="13.5" thickBot="1">
      <c r="A28" s="48" t="s">
        <v>247</v>
      </c>
      <c r="B28" s="60" t="s">
        <v>280</v>
      </c>
      <c r="C28" s="565"/>
      <c r="D28" s="592"/>
      <c r="E28" s="592">
        <v>7941246</v>
      </c>
      <c r="F28" s="61">
        <f>+F14+F27</f>
        <v>7941246</v>
      </c>
      <c r="G28" s="60" t="s">
        <v>281</v>
      </c>
      <c r="H28" s="61">
        <f>+H14+H27</f>
        <v>2700000</v>
      </c>
      <c r="I28" s="61">
        <f>+I14+I27</f>
        <v>2852798</v>
      </c>
      <c r="J28" s="61">
        <f>+J14+J27</f>
        <v>7941246</v>
      </c>
      <c r="K28" s="61">
        <f>+K14+K27</f>
        <v>10794044</v>
      </c>
      <c r="L28" s="694"/>
    </row>
    <row r="29" spans="1:12" ht="13.5" thickBot="1">
      <c r="A29" s="48" t="s">
        <v>250</v>
      </c>
      <c r="B29" s="60" t="s">
        <v>248</v>
      </c>
      <c r="C29" s="61">
        <f>IF(C14-H14&lt;0,H14-C14,"-")</f>
        <v>2700000</v>
      </c>
      <c r="D29" s="61">
        <v>2852798</v>
      </c>
      <c r="E29" s="61" t="str">
        <f>IF(E14-J14&lt;0,J14-E14,"-")</f>
        <v>-</v>
      </c>
      <c r="F29" s="61">
        <f>IF(F14-K14&lt;0,K14-F14,"-")</f>
        <v>2852798</v>
      </c>
      <c r="G29" s="60" t="s">
        <v>249</v>
      </c>
      <c r="H29" s="61" t="str">
        <f>IF(C14-H14&gt;0,C14-H14,"-")</f>
        <v>-</v>
      </c>
      <c r="I29" s="61" t="str">
        <f>IF(D14-I14&gt;0,D14-I14,"-")</f>
        <v>-</v>
      </c>
      <c r="J29" s="61" t="str">
        <f>IF(E14-J14&gt;0,E14-J14,"-")</f>
        <v>-</v>
      </c>
      <c r="K29" s="61" t="str">
        <f>IF(F14-K14&gt;0,F14-K14,"-")</f>
        <v>-</v>
      </c>
      <c r="L29" s="694"/>
    </row>
    <row r="30" spans="1:12" ht="13.5" thickBot="1">
      <c r="A30" s="48" t="s">
        <v>282</v>
      </c>
      <c r="B30" s="60" t="s">
        <v>251</v>
      </c>
      <c r="C30" s="61">
        <f>C29-C27</f>
        <v>2700000</v>
      </c>
      <c r="D30" s="61">
        <v>2852798</v>
      </c>
      <c r="E30" s="61">
        <v>0</v>
      </c>
      <c r="F30" s="61">
        <f>F29-F27</f>
        <v>2852798</v>
      </c>
      <c r="G30" s="60" t="s">
        <v>252</v>
      </c>
      <c r="H30" s="61" t="s">
        <v>306</v>
      </c>
      <c r="I30" s="61" t="s">
        <v>306</v>
      </c>
      <c r="J30" s="61" t="s">
        <v>306</v>
      </c>
      <c r="K30" s="61" t="s">
        <v>306</v>
      </c>
      <c r="L30" s="694"/>
    </row>
  </sheetData>
  <sheetProtection/>
  <mergeCells count="4">
    <mergeCell ref="A4:A5"/>
    <mergeCell ref="L1:L30"/>
    <mergeCell ref="A2:B2"/>
    <mergeCell ref="A3:B3"/>
  </mergeCells>
  <printOptions horizontalCentered="1"/>
  <pageMargins left="0.7874015748031497" right="0.7874015748031497" top="0.49" bottom="0.79" header="0.49" footer="0.7874015748031497"/>
  <pageSetup fitToHeight="0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xp_forever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Tüskéné Balogh Anikó</cp:lastModifiedBy>
  <cp:lastPrinted>2020-10-05T13:38:49Z</cp:lastPrinted>
  <dcterms:created xsi:type="dcterms:W3CDTF">2014-10-28T13:28:45Z</dcterms:created>
  <dcterms:modified xsi:type="dcterms:W3CDTF">2020-10-05T13:40:03Z</dcterms:modified>
  <cp:category/>
  <cp:version/>
  <cp:contentType/>
  <cp:contentStatus/>
</cp:coreProperties>
</file>