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ingston\Testületire\Rendeltek, szabályzatok, stb\Mesztegnyő\zárszám 2019\"/>
    </mc:Choice>
  </mc:AlternateContent>
  <xr:revisionPtr revIDLastSave="0" documentId="13_ncr:1_{43BDA36B-D85C-42B9-A890-02A191F5D36A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13.mellékl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23" i="1" l="1"/>
  <c r="N24" i="1"/>
  <c r="N21" i="1"/>
  <c r="M20" i="1"/>
  <c r="G20" i="1"/>
  <c r="N20" i="1" l="1"/>
  <c r="O9" i="1"/>
  <c r="O14" i="1"/>
  <c r="O11" i="1"/>
  <c r="O13" i="1"/>
  <c r="N15" i="1"/>
  <c r="O25" i="1" l="1"/>
  <c r="N29" i="1" l="1"/>
  <c r="L22" i="1"/>
  <c r="M22" i="1"/>
  <c r="K22" i="1"/>
  <c r="I22" i="1"/>
  <c r="G22" i="1"/>
  <c r="E22" i="1"/>
  <c r="C22" i="1"/>
  <c r="M19" i="1"/>
  <c r="L19" i="1"/>
  <c r="K19" i="1"/>
  <c r="J19" i="1"/>
  <c r="I19" i="1"/>
  <c r="H19" i="1"/>
  <c r="G19" i="1"/>
  <c r="F19" i="1"/>
  <c r="E19" i="1"/>
  <c r="D19" i="1"/>
  <c r="C19" i="1"/>
  <c r="B19" i="1"/>
  <c r="M16" i="1"/>
  <c r="L16" i="1"/>
  <c r="M14" i="1"/>
  <c r="L14" i="1"/>
  <c r="K14" i="1"/>
  <c r="J14" i="1"/>
  <c r="I14" i="1"/>
  <c r="H14" i="1"/>
  <c r="G14" i="1"/>
  <c r="F14" i="1"/>
  <c r="E14" i="1"/>
  <c r="D14" i="1"/>
  <c r="C14" i="1"/>
  <c r="B14" i="1"/>
  <c r="N14" i="1" s="1"/>
  <c r="M13" i="1"/>
  <c r="L13" i="1"/>
  <c r="K13" i="1"/>
  <c r="J13" i="1"/>
  <c r="I13" i="1"/>
  <c r="H13" i="1"/>
  <c r="G13" i="1"/>
  <c r="F13" i="1"/>
  <c r="E13" i="1"/>
  <c r="D13" i="1"/>
  <c r="C13" i="1"/>
  <c r="B13" i="1"/>
  <c r="N13" i="1" s="1"/>
  <c r="M12" i="1"/>
  <c r="L12" i="1"/>
  <c r="K12" i="1"/>
  <c r="J12" i="1"/>
  <c r="I12" i="1"/>
  <c r="H12" i="1"/>
  <c r="G12" i="1"/>
  <c r="F12" i="1"/>
  <c r="E12" i="1"/>
  <c r="D12" i="1"/>
  <c r="C12" i="1"/>
  <c r="B12" i="1"/>
  <c r="N12" i="1" s="1"/>
  <c r="M11" i="1"/>
  <c r="L11" i="1"/>
  <c r="K11" i="1"/>
  <c r="J11" i="1"/>
  <c r="I11" i="1"/>
  <c r="H11" i="1"/>
  <c r="G11" i="1"/>
  <c r="F11" i="1"/>
  <c r="E11" i="1"/>
  <c r="D11" i="1"/>
  <c r="C11" i="1"/>
  <c r="B11" i="1"/>
  <c r="N11" i="1" s="1"/>
  <c r="M10" i="1"/>
  <c r="L10" i="1"/>
  <c r="K10" i="1"/>
  <c r="J10" i="1"/>
  <c r="I10" i="1"/>
  <c r="H10" i="1"/>
  <c r="G10" i="1"/>
  <c r="F10" i="1"/>
  <c r="E10" i="1"/>
  <c r="D10" i="1"/>
  <c r="C10" i="1"/>
  <c r="B10" i="1"/>
  <c r="N10" i="1" s="1"/>
  <c r="M9" i="1"/>
  <c r="L9" i="1"/>
  <c r="K9" i="1"/>
  <c r="J9" i="1"/>
  <c r="I9" i="1"/>
  <c r="H9" i="1"/>
  <c r="G9" i="1"/>
  <c r="F9" i="1"/>
  <c r="E9" i="1"/>
  <c r="D9" i="1"/>
  <c r="C9" i="1"/>
  <c r="B9" i="1"/>
  <c r="N9" i="1" s="1"/>
  <c r="C25" i="1" l="1"/>
  <c r="B16" i="1"/>
  <c r="C16" i="1"/>
  <c r="D16" i="1"/>
  <c r="D17" i="1" s="1"/>
  <c r="O17" i="1"/>
  <c r="F16" i="1"/>
  <c r="F17" i="1" s="1"/>
  <c r="K25" i="1"/>
  <c r="H16" i="1"/>
  <c r="J16" i="1"/>
  <c r="J17" i="1" s="1"/>
  <c r="G25" i="1"/>
  <c r="E25" i="1"/>
  <c r="C17" i="1"/>
  <c r="L25" i="1"/>
  <c r="I25" i="1"/>
  <c r="M25" i="1"/>
  <c r="M17" i="1"/>
  <c r="E16" i="1"/>
  <c r="E17" i="1" s="1"/>
  <c r="G16" i="1"/>
  <c r="G17" i="1" s="1"/>
  <c r="I16" i="1"/>
  <c r="I17" i="1" s="1"/>
  <c r="K16" i="1"/>
  <c r="K17" i="1" s="1"/>
  <c r="N19" i="1"/>
  <c r="B17" i="1"/>
  <c r="H17" i="1"/>
  <c r="L17" i="1"/>
  <c r="B22" i="1"/>
  <c r="D22" i="1"/>
  <c r="D25" i="1" s="1"/>
  <c r="F22" i="1"/>
  <c r="F25" i="1" s="1"/>
  <c r="H22" i="1"/>
  <c r="H25" i="1" s="1"/>
  <c r="J22" i="1"/>
  <c r="J25" i="1" s="1"/>
  <c r="B25" i="1" l="1"/>
  <c r="N22" i="1"/>
  <c r="N16" i="1"/>
  <c r="N17" i="1"/>
  <c r="N25" i="1"/>
</calcChain>
</file>

<file path=xl/sharedStrings.xml><?xml version="1.0" encoding="utf-8"?>
<sst xmlns="http://schemas.openxmlformats.org/spreadsheetml/2006/main" count="36" uniqueCount="36">
  <si>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</si>
  <si>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</si>
  <si>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</si>
  <si>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</si>
  <si>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</si>
  <si>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</si>
  <si>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</si>
  <si>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</si>
  <si>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</si>
  <si>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</si>
  <si>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Október</t>
  </si>
  <si>
    <t>Nov.</t>
  </si>
  <si>
    <t>Dec.</t>
  </si>
  <si>
    <t>S</t>
  </si>
  <si>
    <t>Bevételek</t>
  </si>
  <si>
    <t>1.Működési bevételek</t>
  </si>
  <si>
    <t>2.Közhatalmi bevételek</t>
  </si>
  <si>
    <t>4.Önk.műk.-i célú ktgv.tám.</t>
  </si>
  <si>
    <t>6.Felhalm.-i célú bev.</t>
  </si>
  <si>
    <t>7.Tám.-i kölcsön vtér.</t>
  </si>
  <si>
    <t>Kiadások</t>
  </si>
  <si>
    <t>10.Működési kiadások</t>
  </si>
  <si>
    <t>11.Felújítási kiadások</t>
  </si>
  <si>
    <t>12.Beruházási kiadások</t>
  </si>
  <si>
    <t>13.Tartalék</t>
  </si>
  <si>
    <t>14. Tám.-i kölcsön áh-n k.</t>
  </si>
  <si>
    <t>15.Felhalm.-i c.pénze.átadás</t>
  </si>
  <si>
    <t>16.Kiadások (10-15):</t>
  </si>
  <si>
    <t xml:space="preserve"> Az Önkormányzat 2018.évi előirányzat-felhasználási ütemterve</t>
  </si>
  <si>
    <t>9.Bevételek (1-8):</t>
  </si>
  <si>
    <t>5.Műk.-i célú tám.értékű bev.</t>
  </si>
  <si>
    <t>3.Működési célú átvett pénzeszköz.</t>
  </si>
  <si>
    <t>8.Pénzmaradvány ig.-be vétel.</t>
  </si>
  <si>
    <t>Ft-ban</t>
  </si>
  <si>
    <t>13. melléklet</t>
  </si>
  <si>
    <t>a 8/2019. (V.24.)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</si>
</sst>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0"/>
      <color theme="0"/>
      <name val="Times New Roman"/>
      <family val="1"/>
      <charset val="238"/>
    </font>
    <font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0"/>
      <color theme="1"/>
      <name val="Symbol"/>
      <family val="1"/>
      <charset val="2"/>
    </font>
    <font>
      <sz val="10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0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9">
    <xf numFmtId="0" fontId="0" fillId="0" borderId="0" xfId="0"/>
    <xf numFmtId="10" fontId="1" fillId="0" borderId="0" xfId="0" applyNumberFormat="1" applyFont="1"/>
    <xf numFmtId="9" fontId="1" fillId="0" borderId="0" xfId="0" applyNumberFormat="1" applyFont="1"/>
    <xf numFmtId="0" fontId="2" fillId="0" borderId="0" xfId="0" applyFont="1" applyAlignment="1">
      <alignment horizontal="right" vertical="center"/>
    </xf>
    <xf numFmtId="0" fontId="1" fillId="0" borderId="1" xfId="0" applyFont="1" applyBorder="1" applyAlignment="1">
      <alignment vertical="center"/>
    </xf>
    <xf numFmtId="10" fontId="6" fillId="0" borderId="0" xfId="0" applyNumberFormat="1" applyFont="1" applyFill="1"/>
    <xf numFmtId="0" fontId="7" fillId="0" borderId="0" xfId="0" applyFont="1"/>
    <xf numFmtId="0" fontId="8" fillId="0" borderId="0" xfId="0" applyFont="1"/>
    <xf numFmtId="0" fontId="1" fillId="0" borderId="0" xfId="0" applyFont="1"/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3" fontId="9" fillId="0" borderId="1" xfId="0" applyNumberFormat="1" applyFont="1" applyBorder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6" fillId="0" borderId="0" xfId="0" applyFont="1" applyFill="1"/>
    <xf numFmtId="0" fontId="13" fillId="0" borderId="0" xfId="0" applyFont="1" applyFill="1"/>
    <xf numFmtId="0" fontId="14" fillId="0" borderId="0" xfId="0" applyFont="1" applyFill="1"/>
    <xf numFmtId="0" fontId="1" fillId="0" borderId="1" xfId="0" applyFont="1" applyBorder="1" applyAlignment="1">
      <alignment vertical="center" wrapText="1"/>
    </xf>
    <xf numFmtId="0" fontId="15" fillId="0" borderId="0" xfId="0" applyFont="1" applyFill="1" applyBorder="1"/>
    <xf numFmtId="3" fontId="15" fillId="0" borderId="0" xfId="0" applyNumberFormat="1" applyFont="1" applyFill="1" applyBorder="1" applyAlignment="1">
      <alignment horizontal="right"/>
    </xf>
    <xf numFmtId="3" fontId="15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/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</cellXfs>
  <cellStyles count="4">
    <cellStyle name="Normál" xfId="0" builtinId="0"/>
    <cellStyle name="Normál 11" xfId="1" xr:uid="{00000000-0005-0000-0000-000001000000}"/>
    <cellStyle name="Normál 2" xfId="2" xr:uid="{00000000-0005-0000-0000-000002000000}"/>
    <cellStyle name="Normál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33"/>
  <sheetViews>
    <sheetView tabSelected="1" zoomScaleNormal="100" workbookViewId="0">
      <selection activeCell="A4" sqref="A4:N4"/>
    </sheetView>
  </sheetViews>
  <sheetFormatPr defaultRowHeight="15" customHeight="1" x14ac:dyDescent="0.2"/>
  <cols>
    <col min="1" max="1" width="20" style="8" bestFit="1" customWidth="1"/>
    <col min="2" max="2" width="8.7109375" style="8" customWidth="1"/>
    <col min="3" max="12" width="8.85546875" style="8" bestFit="1" customWidth="1"/>
    <col min="13" max="13" width="8.7109375" style="8" customWidth="1"/>
    <col min="14" max="14" width="10.85546875" style="8" customWidth="1"/>
    <col min="15" max="15" width="9.7109375" style="20" bestFit="1" customWidth="1"/>
    <col min="16" max="20" width="9.140625" style="6"/>
    <col min="21" max="16384" width="9.140625" style="7"/>
  </cols>
  <sheetData>
    <row r="2" spans="1:15" ht="18" customHeight="1" x14ac:dyDescent="0.2">
      <c r="A2" s="28" t="s">
        <v>34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5" ht="21" customHeight="1" x14ac:dyDescent="0.2">
      <c r="A3" s="28" t="s">
        <v>35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5" ht="23.25" customHeight="1" x14ac:dyDescent="0.2">
      <c r="A4" s="27" t="s">
        <v>28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6" spans="1:15" ht="15" customHeight="1" x14ac:dyDescent="0.2">
      <c r="B6" s="1"/>
      <c r="C6" s="1"/>
      <c r="D6" s="2"/>
      <c r="E6" s="1"/>
      <c r="F6" s="1"/>
      <c r="G6" s="1"/>
      <c r="H6" s="1"/>
      <c r="I6" s="1"/>
      <c r="J6" s="2"/>
      <c r="K6" s="1"/>
      <c r="L6" s="1"/>
      <c r="M6" s="1"/>
      <c r="N6" s="3" t="s">
        <v>33</v>
      </c>
    </row>
    <row r="7" spans="1:15" ht="15" customHeight="1" x14ac:dyDescent="0.2">
      <c r="A7" s="9" t="s">
        <v>0</v>
      </c>
      <c r="B7" s="9" t="s">
        <v>1</v>
      </c>
      <c r="C7" s="9" t="s">
        <v>2</v>
      </c>
      <c r="D7" s="9" t="s">
        <v>3</v>
      </c>
      <c r="E7" s="9" t="s">
        <v>4</v>
      </c>
      <c r="F7" s="9" t="s">
        <v>5</v>
      </c>
      <c r="G7" s="9" t="s">
        <v>6</v>
      </c>
      <c r="H7" s="9" t="s">
        <v>7</v>
      </c>
      <c r="I7" s="9" t="s">
        <v>8</v>
      </c>
      <c r="J7" s="9" t="s">
        <v>9</v>
      </c>
      <c r="K7" s="9" t="s">
        <v>10</v>
      </c>
      <c r="L7" s="9" t="s">
        <v>11</v>
      </c>
      <c r="M7" s="9" t="s">
        <v>12</v>
      </c>
      <c r="N7" s="10" t="s">
        <v>13</v>
      </c>
    </row>
    <row r="8" spans="1:15" ht="15" customHeight="1" x14ac:dyDescent="0.2">
      <c r="A8" s="24" t="s">
        <v>14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6"/>
    </row>
    <row r="9" spans="1:15" ht="15" customHeight="1" x14ac:dyDescent="0.2">
      <c r="A9" s="4" t="s">
        <v>15</v>
      </c>
      <c r="B9" s="11">
        <f t="shared" ref="B9:M9" si="0">B29*$O$9</f>
        <v>2514418.08</v>
      </c>
      <c r="C9" s="11">
        <f t="shared" si="0"/>
        <v>1676278.72</v>
      </c>
      <c r="D9" s="11">
        <f t="shared" si="0"/>
        <v>1676278.72</v>
      </c>
      <c r="E9" s="11">
        <f t="shared" si="0"/>
        <v>1676278.72</v>
      </c>
      <c r="F9" s="11">
        <f t="shared" si="0"/>
        <v>1676278.72</v>
      </c>
      <c r="G9" s="11">
        <f t="shared" si="0"/>
        <v>1676278.72</v>
      </c>
      <c r="H9" s="11">
        <f t="shared" si="0"/>
        <v>1676278.72</v>
      </c>
      <c r="I9" s="11">
        <f t="shared" si="0"/>
        <v>1676278.72</v>
      </c>
      <c r="J9" s="11">
        <f t="shared" si="0"/>
        <v>1676278.72</v>
      </c>
      <c r="K9" s="11">
        <f t="shared" si="0"/>
        <v>1676278.72</v>
      </c>
      <c r="L9" s="11">
        <f t="shared" si="0"/>
        <v>1676278.72</v>
      </c>
      <c r="M9" s="11">
        <f t="shared" si="0"/>
        <v>1676278.72</v>
      </c>
      <c r="N9" s="11">
        <f>SUM(B9:M9)</f>
        <v>20953484</v>
      </c>
      <c r="O9" s="21">
        <f>13677898+7275586</f>
        <v>20953484</v>
      </c>
    </row>
    <row r="10" spans="1:15" ht="15" customHeight="1" x14ac:dyDescent="0.2">
      <c r="A10" s="4" t="s">
        <v>16</v>
      </c>
      <c r="B10" s="11">
        <f t="shared" ref="B10:M10" si="1">B29*$O$10</f>
        <v>1426245.24</v>
      </c>
      <c r="C10" s="11">
        <f t="shared" si="1"/>
        <v>950830.16</v>
      </c>
      <c r="D10" s="11">
        <f t="shared" si="1"/>
        <v>950830.16</v>
      </c>
      <c r="E10" s="11">
        <f t="shared" si="1"/>
        <v>950830.16</v>
      </c>
      <c r="F10" s="11">
        <f t="shared" si="1"/>
        <v>950830.16</v>
      </c>
      <c r="G10" s="11">
        <f t="shared" si="1"/>
        <v>950830.16</v>
      </c>
      <c r="H10" s="11">
        <f t="shared" si="1"/>
        <v>950830.16</v>
      </c>
      <c r="I10" s="11">
        <f t="shared" si="1"/>
        <v>950830.16</v>
      </c>
      <c r="J10" s="11">
        <f t="shared" si="1"/>
        <v>950830.16</v>
      </c>
      <c r="K10" s="11">
        <f t="shared" si="1"/>
        <v>950830.16</v>
      </c>
      <c r="L10" s="11">
        <f t="shared" si="1"/>
        <v>950830.16</v>
      </c>
      <c r="M10" s="11">
        <f t="shared" si="1"/>
        <v>950830.16</v>
      </c>
      <c r="N10" s="11">
        <f t="shared" ref="N10:N16" si="2">SUM(B10:M10)</f>
        <v>11885377</v>
      </c>
      <c r="O10" s="21">
        <v>11885377</v>
      </c>
    </row>
    <row r="11" spans="1:15" ht="29.25" customHeight="1" x14ac:dyDescent="0.2">
      <c r="A11" s="19" t="s">
        <v>31</v>
      </c>
      <c r="B11" s="11">
        <f t="shared" ref="B11:M11" si="3">B29*$O$11</f>
        <v>43200</v>
      </c>
      <c r="C11" s="11">
        <f t="shared" si="3"/>
        <v>28800</v>
      </c>
      <c r="D11" s="11">
        <f t="shared" si="3"/>
        <v>28800</v>
      </c>
      <c r="E11" s="11">
        <f t="shared" si="3"/>
        <v>28800</v>
      </c>
      <c r="F11" s="11">
        <f t="shared" si="3"/>
        <v>28800</v>
      </c>
      <c r="G11" s="11">
        <f t="shared" si="3"/>
        <v>28800</v>
      </c>
      <c r="H11" s="11">
        <f t="shared" si="3"/>
        <v>28800</v>
      </c>
      <c r="I11" s="11">
        <f t="shared" si="3"/>
        <v>28800</v>
      </c>
      <c r="J11" s="11">
        <f t="shared" si="3"/>
        <v>28800</v>
      </c>
      <c r="K11" s="11">
        <f t="shared" si="3"/>
        <v>28800</v>
      </c>
      <c r="L11" s="11">
        <f t="shared" si="3"/>
        <v>28800</v>
      </c>
      <c r="M11" s="11">
        <f t="shared" si="3"/>
        <v>28800</v>
      </c>
      <c r="N11" s="11">
        <f t="shared" si="2"/>
        <v>360000</v>
      </c>
      <c r="O11" s="21">
        <f>546415-186415</f>
        <v>360000</v>
      </c>
    </row>
    <row r="12" spans="1:15" ht="25.5" customHeight="1" x14ac:dyDescent="0.2">
      <c r="A12" s="19" t="s">
        <v>17</v>
      </c>
      <c r="B12" s="11">
        <f t="shared" ref="B12:M12" si="4">B29*$O$12</f>
        <v>26084912.640000001</v>
      </c>
      <c r="C12" s="11">
        <f t="shared" si="4"/>
        <v>17389941.760000002</v>
      </c>
      <c r="D12" s="11">
        <f t="shared" si="4"/>
        <v>17389941.760000002</v>
      </c>
      <c r="E12" s="11">
        <f t="shared" si="4"/>
        <v>17389941.760000002</v>
      </c>
      <c r="F12" s="11">
        <f t="shared" si="4"/>
        <v>17389941.760000002</v>
      </c>
      <c r="G12" s="11">
        <f t="shared" si="4"/>
        <v>17389941.760000002</v>
      </c>
      <c r="H12" s="11">
        <f t="shared" si="4"/>
        <v>17389941.760000002</v>
      </c>
      <c r="I12" s="11">
        <f t="shared" si="4"/>
        <v>17389941.760000002</v>
      </c>
      <c r="J12" s="11">
        <f t="shared" si="4"/>
        <v>17389941.760000002</v>
      </c>
      <c r="K12" s="11">
        <f t="shared" si="4"/>
        <v>17389941.760000002</v>
      </c>
      <c r="L12" s="11">
        <f t="shared" si="4"/>
        <v>17389941.760000002</v>
      </c>
      <c r="M12" s="11">
        <f t="shared" si="4"/>
        <v>17389941.760000002</v>
      </c>
      <c r="N12" s="11">
        <f t="shared" si="2"/>
        <v>217374272</v>
      </c>
      <c r="O12" s="21">
        <v>217374272</v>
      </c>
    </row>
    <row r="13" spans="1:15" ht="24.75" customHeight="1" x14ac:dyDescent="0.2">
      <c r="A13" s="19" t="s">
        <v>30</v>
      </c>
      <c r="B13" s="11">
        <f t="shared" ref="B13:M13" si="5">B29*$O$13</f>
        <v>3496940.28</v>
      </c>
      <c r="C13" s="11">
        <f t="shared" si="5"/>
        <v>2331293.52</v>
      </c>
      <c r="D13" s="11">
        <f t="shared" si="5"/>
        <v>2331293.52</v>
      </c>
      <c r="E13" s="11">
        <f t="shared" si="5"/>
        <v>2331293.52</v>
      </c>
      <c r="F13" s="11">
        <f t="shared" si="5"/>
        <v>2331293.52</v>
      </c>
      <c r="G13" s="11">
        <f t="shared" si="5"/>
        <v>2331293.52</v>
      </c>
      <c r="H13" s="11">
        <f t="shared" si="5"/>
        <v>2331293.52</v>
      </c>
      <c r="I13" s="11">
        <f t="shared" si="5"/>
        <v>2331293.52</v>
      </c>
      <c r="J13" s="11">
        <f t="shared" si="5"/>
        <v>2331293.52</v>
      </c>
      <c r="K13" s="11">
        <f t="shared" si="5"/>
        <v>2331293.52</v>
      </c>
      <c r="L13" s="11">
        <f t="shared" si="5"/>
        <v>2331293.52</v>
      </c>
      <c r="M13" s="11">
        <f t="shared" si="5"/>
        <v>2331293.52</v>
      </c>
      <c r="N13" s="11">
        <f t="shared" si="2"/>
        <v>29141168.999999996</v>
      </c>
      <c r="O13" s="21">
        <f>29141169</f>
        <v>29141169</v>
      </c>
    </row>
    <row r="14" spans="1:15" ht="15" customHeight="1" x14ac:dyDescent="0.2">
      <c r="A14" s="4" t="s">
        <v>18</v>
      </c>
      <c r="B14" s="11">
        <f t="shared" ref="B14:M14" si="6">B29*$O$14</f>
        <v>5606466.7199999997</v>
      </c>
      <c r="C14" s="11">
        <f t="shared" si="6"/>
        <v>3737644.48</v>
      </c>
      <c r="D14" s="11">
        <f t="shared" si="6"/>
        <v>3737644.48</v>
      </c>
      <c r="E14" s="11">
        <f t="shared" si="6"/>
        <v>3737644.48</v>
      </c>
      <c r="F14" s="11">
        <f t="shared" si="6"/>
        <v>3737644.48</v>
      </c>
      <c r="G14" s="11">
        <f t="shared" si="6"/>
        <v>3737644.48</v>
      </c>
      <c r="H14" s="11">
        <f t="shared" si="6"/>
        <v>3737644.48</v>
      </c>
      <c r="I14" s="11">
        <f t="shared" si="6"/>
        <v>3737644.48</v>
      </c>
      <c r="J14" s="11">
        <f t="shared" si="6"/>
        <v>3737644.48</v>
      </c>
      <c r="K14" s="11">
        <f t="shared" si="6"/>
        <v>3737644.48</v>
      </c>
      <c r="L14" s="11">
        <f t="shared" si="6"/>
        <v>3737644.48</v>
      </c>
      <c r="M14" s="11">
        <f t="shared" si="6"/>
        <v>3737644.48</v>
      </c>
      <c r="N14" s="11">
        <f t="shared" si="2"/>
        <v>46720555.999999993</v>
      </c>
      <c r="O14" s="21">
        <f>46604556+116000</f>
        <v>46720556</v>
      </c>
    </row>
    <row r="15" spans="1:15" ht="15" customHeight="1" x14ac:dyDescent="0.2">
      <c r="A15" s="4" t="s">
        <v>19</v>
      </c>
      <c r="B15" s="11">
        <v>0</v>
      </c>
      <c r="C15" s="11">
        <v>0</v>
      </c>
      <c r="D15" s="11">
        <v>0</v>
      </c>
      <c r="E15" s="11">
        <v>50000</v>
      </c>
      <c r="F15" s="11">
        <v>50000</v>
      </c>
      <c r="G15" s="11">
        <v>5000</v>
      </c>
      <c r="H15" s="11">
        <v>50000</v>
      </c>
      <c r="I15" s="11">
        <v>31415</v>
      </c>
      <c r="J15" s="11">
        <v>0</v>
      </c>
      <c r="K15" s="11">
        <v>0</v>
      </c>
      <c r="L15" s="11">
        <v>0</v>
      </c>
      <c r="M15" s="11">
        <v>0</v>
      </c>
      <c r="N15" s="11">
        <f t="shared" si="2"/>
        <v>186415</v>
      </c>
      <c r="O15" s="22">
        <v>186415</v>
      </c>
    </row>
    <row r="16" spans="1:15" ht="24.75" customHeight="1" x14ac:dyDescent="0.2">
      <c r="A16" s="19" t="s">
        <v>32</v>
      </c>
      <c r="B16" s="11">
        <f t="shared" ref="B16:M16" si="7">B29*$O$16</f>
        <v>31693027.199999999</v>
      </c>
      <c r="C16" s="11">
        <f t="shared" si="7"/>
        <v>21128684.800000001</v>
      </c>
      <c r="D16" s="11">
        <f t="shared" si="7"/>
        <v>21128684.800000001</v>
      </c>
      <c r="E16" s="11">
        <f t="shared" si="7"/>
        <v>21128684.800000001</v>
      </c>
      <c r="F16" s="11">
        <f t="shared" si="7"/>
        <v>21128684.800000001</v>
      </c>
      <c r="G16" s="11">
        <f t="shared" si="7"/>
        <v>21128684.800000001</v>
      </c>
      <c r="H16" s="11">
        <f t="shared" si="7"/>
        <v>21128684.800000001</v>
      </c>
      <c r="I16" s="11">
        <f t="shared" si="7"/>
        <v>21128684.800000001</v>
      </c>
      <c r="J16" s="11">
        <f t="shared" si="7"/>
        <v>21128684.800000001</v>
      </c>
      <c r="K16" s="11">
        <f t="shared" si="7"/>
        <v>21128684.800000001</v>
      </c>
      <c r="L16" s="11">
        <f t="shared" si="7"/>
        <v>21128684.800000001</v>
      </c>
      <c r="M16" s="11">
        <f t="shared" si="7"/>
        <v>21128684.800000001</v>
      </c>
      <c r="N16" s="11">
        <f t="shared" si="2"/>
        <v>264108560.00000006</v>
      </c>
      <c r="O16" s="22">
        <v>264108560</v>
      </c>
    </row>
    <row r="17" spans="1:20" ht="15" customHeight="1" x14ac:dyDescent="0.2">
      <c r="A17" s="12" t="s">
        <v>29</v>
      </c>
      <c r="B17" s="11">
        <f>SUM(B9:B16)</f>
        <v>70865210.159999996</v>
      </c>
      <c r="C17" s="11">
        <f t="shared" ref="C17:M17" si="8">SUM(C9:C16)</f>
        <v>47243473.439999998</v>
      </c>
      <c r="D17" s="11">
        <f t="shared" si="8"/>
        <v>47243473.439999998</v>
      </c>
      <c r="E17" s="11">
        <f t="shared" si="8"/>
        <v>47293473.439999998</v>
      </c>
      <c r="F17" s="11">
        <f t="shared" si="8"/>
        <v>47293473.439999998</v>
      </c>
      <c r="G17" s="11">
        <f t="shared" si="8"/>
        <v>47248473.439999998</v>
      </c>
      <c r="H17" s="11">
        <f t="shared" si="8"/>
        <v>47293473.439999998</v>
      </c>
      <c r="I17" s="11">
        <f t="shared" si="8"/>
        <v>47274888.439999998</v>
      </c>
      <c r="J17" s="11">
        <f t="shared" si="8"/>
        <v>47243473.439999998</v>
      </c>
      <c r="K17" s="11">
        <f t="shared" si="8"/>
        <v>47243473.439999998</v>
      </c>
      <c r="L17" s="11">
        <f t="shared" si="8"/>
        <v>47243473.439999998</v>
      </c>
      <c r="M17" s="11">
        <f t="shared" si="8"/>
        <v>47243473.439999998</v>
      </c>
      <c r="N17" s="13">
        <f t="shared" ref="N17:N19" si="9">SUM(B17:M17)</f>
        <v>590729833</v>
      </c>
      <c r="O17" s="22">
        <f>SUM(O9:O16)</f>
        <v>590729833</v>
      </c>
    </row>
    <row r="18" spans="1:20" ht="15" customHeight="1" x14ac:dyDescent="0.2">
      <c r="A18" s="24" t="s">
        <v>20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6"/>
    </row>
    <row r="19" spans="1:20" ht="15" customHeight="1" x14ac:dyDescent="0.2">
      <c r="A19" s="4" t="s">
        <v>21</v>
      </c>
      <c r="B19" s="11">
        <f t="shared" ref="B19:M19" si="10">B29*$O$19</f>
        <v>35453443.799999997</v>
      </c>
      <c r="C19" s="11">
        <f t="shared" si="10"/>
        <v>23635629.199999999</v>
      </c>
      <c r="D19" s="11">
        <f t="shared" si="10"/>
        <v>23635629.199999999</v>
      </c>
      <c r="E19" s="11">
        <f t="shared" si="10"/>
        <v>23635629.199999999</v>
      </c>
      <c r="F19" s="11">
        <f t="shared" si="10"/>
        <v>23635629.199999999</v>
      </c>
      <c r="G19" s="11">
        <f t="shared" si="10"/>
        <v>23635629.199999999</v>
      </c>
      <c r="H19" s="11">
        <f t="shared" si="10"/>
        <v>23635629.199999999</v>
      </c>
      <c r="I19" s="11">
        <f t="shared" si="10"/>
        <v>23635629.199999999</v>
      </c>
      <c r="J19" s="11">
        <f t="shared" si="10"/>
        <v>23635629.199999999</v>
      </c>
      <c r="K19" s="11">
        <f t="shared" si="10"/>
        <v>23635629.199999999</v>
      </c>
      <c r="L19" s="11">
        <f t="shared" si="10"/>
        <v>23635629.199999999</v>
      </c>
      <c r="M19" s="11">
        <f t="shared" si="10"/>
        <v>23635629.199999999</v>
      </c>
      <c r="N19" s="11">
        <f t="shared" si="9"/>
        <v>295445364.99999994</v>
      </c>
      <c r="O19" s="22">
        <v>295445365</v>
      </c>
    </row>
    <row r="20" spans="1:20" ht="15" customHeight="1" x14ac:dyDescent="0.2">
      <c r="A20" s="4" t="s">
        <v>22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  <c r="G20" s="11">
        <f>10279390+2775435</f>
        <v>13054825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f>1263016+341014</f>
        <v>1604030</v>
      </c>
      <c r="N20" s="11">
        <f>SUM(B20:M20)</f>
        <v>14658855</v>
      </c>
      <c r="O20" s="22">
        <v>14658855</v>
      </c>
    </row>
    <row r="21" spans="1:20" ht="15" customHeight="1" x14ac:dyDescent="0.2">
      <c r="A21" s="4" t="s">
        <v>23</v>
      </c>
      <c r="B21" s="11">
        <v>2168900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f>SUM(B21:M21)</f>
        <v>2168900</v>
      </c>
      <c r="O21" s="22">
        <v>2168900</v>
      </c>
    </row>
    <row r="22" spans="1:20" ht="15" customHeight="1" x14ac:dyDescent="0.2">
      <c r="A22" s="4" t="s">
        <v>24</v>
      </c>
      <c r="B22" s="11">
        <f t="shared" ref="B22:M22" si="11">B29*$O$22</f>
        <v>0</v>
      </c>
      <c r="C22" s="11">
        <f t="shared" si="11"/>
        <v>0</v>
      </c>
      <c r="D22" s="11">
        <f t="shared" si="11"/>
        <v>0</v>
      </c>
      <c r="E22" s="11">
        <f t="shared" si="11"/>
        <v>0</v>
      </c>
      <c r="F22" s="11">
        <f t="shared" si="11"/>
        <v>0</v>
      </c>
      <c r="G22" s="11">
        <f t="shared" si="11"/>
        <v>0</v>
      </c>
      <c r="H22" s="11">
        <f t="shared" si="11"/>
        <v>0</v>
      </c>
      <c r="I22" s="11">
        <f t="shared" si="11"/>
        <v>0</v>
      </c>
      <c r="J22" s="11">
        <f t="shared" si="11"/>
        <v>0</v>
      </c>
      <c r="K22" s="11">
        <f t="shared" si="11"/>
        <v>0</v>
      </c>
      <c r="L22" s="11">
        <f t="shared" si="11"/>
        <v>0</v>
      </c>
      <c r="M22" s="11">
        <f t="shared" si="11"/>
        <v>0</v>
      </c>
      <c r="N22" s="11">
        <f t="shared" ref="N22:N24" si="12">SUM(B22:M22)</f>
        <v>0</v>
      </c>
      <c r="O22" s="22">
        <v>0</v>
      </c>
    </row>
    <row r="23" spans="1:20" ht="15" customHeight="1" x14ac:dyDescent="0.2">
      <c r="A23" s="4" t="s">
        <v>25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f t="shared" si="12"/>
        <v>0</v>
      </c>
      <c r="O23" s="21">
        <v>0</v>
      </c>
    </row>
    <row r="24" spans="1:20" ht="15" customHeight="1" x14ac:dyDescent="0.2">
      <c r="A24" s="4" t="s">
        <v>26</v>
      </c>
      <c r="B24" s="11">
        <v>0</v>
      </c>
      <c r="C24" s="11">
        <v>0</v>
      </c>
      <c r="D24" s="11">
        <v>0</v>
      </c>
      <c r="E24" s="11">
        <v>79380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f t="shared" si="12"/>
        <v>79380</v>
      </c>
      <c r="O24" s="21">
        <v>0</v>
      </c>
    </row>
    <row r="25" spans="1:20" ht="15" customHeight="1" x14ac:dyDescent="0.2">
      <c r="A25" s="12" t="s">
        <v>27</v>
      </c>
      <c r="B25" s="11">
        <f>SUM(B19:B24)</f>
        <v>37622343.799999997</v>
      </c>
      <c r="C25" s="11">
        <f t="shared" ref="C25:M25" si="13">SUM(C19:C23)</f>
        <v>23635629.199999999</v>
      </c>
      <c r="D25" s="11">
        <f t="shared" si="13"/>
        <v>23635629.199999999</v>
      </c>
      <c r="E25" s="11">
        <f>SUM(E19:E24)</f>
        <v>23715009.199999999</v>
      </c>
      <c r="F25" s="11">
        <f t="shared" si="13"/>
        <v>23635629.199999999</v>
      </c>
      <c r="G25" s="11">
        <f t="shared" si="13"/>
        <v>36690454.200000003</v>
      </c>
      <c r="H25" s="11">
        <f t="shared" si="13"/>
        <v>23635629.199999999</v>
      </c>
      <c r="I25" s="11">
        <f t="shared" si="13"/>
        <v>23635629.199999999</v>
      </c>
      <c r="J25" s="11">
        <f t="shared" si="13"/>
        <v>23635629.199999999</v>
      </c>
      <c r="K25" s="11">
        <f t="shared" si="13"/>
        <v>23635629.199999999</v>
      </c>
      <c r="L25" s="11">
        <f t="shared" si="13"/>
        <v>23635629.199999999</v>
      </c>
      <c r="M25" s="11">
        <f t="shared" si="13"/>
        <v>25239659.199999999</v>
      </c>
      <c r="N25" s="13">
        <f>SUM(N18:N24)</f>
        <v>312352499.99999994</v>
      </c>
      <c r="O25" s="21">
        <f>SUM(O19:O24)</f>
        <v>312273120</v>
      </c>
    </row>
    <row r="26" spans="1:20" s="15" customFormat="1" ht="15" customHeight="1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20"/>
      <c r="P26" s="6"/>
      <c r="Q26" s="6"/>
      <c r="R26" s="6"/>
      <c r="S26" s="6"/>
      <c r="T26" s="6"/>
    </row>
    <row r="27" spans="1:20" s="15" customFormat="1" ht="1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20"/>
      <c r="P27" s="6"/>
      <c r="Q27" s="6"/>
      <c r="R27" s="6"/>
      <c r="S27" s="6"/>
      <c r="T27" s="6"/>
    </row>
    <row r="28" spans="1:20" s="15" customFormat="1" ht="1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20"/>
      <c r="P28" s="6"/>
      <c r="Q28" s="6"/>
      <c r="R28" s="6"/>
      <c r="S28" s="6"/>
      <c r="T28" s="6"/>
    </row>
    <row r="29" spans="1:20" s="18" customFormat="1" ht="15" customHeight="1" x14ac:dyDescent="0.2">
      <c r="A29" s="16"/>
      <c r="B29" s="5">
        <v>0.12</v>
      </c>
      <c r="C29" s="5">
        <v>0.08</v>
      </c>
      <c r="D29" s="5">
        <v>0.08</v>
      </c>
      <c r="E29" s="5">
        <v>0.08</v>
      </c>
      <c r="F29" s="5">
        <v>0.08</v>
      </c>
      <c r="G29" s="5">
        <v>0.08</v>
      </c>
      <c r="H29" s="5">
        <v>0.08</v>
      </c>
      <c r="I29" s="5">
        <v>0.08</v>
      </c>
      <c r="J29" s="5">
        <v>0.08</v>
      </c>
      <c r="K29" s="5">
        <v>0.08</v>
      </c>
      <c r="L29" s="5">
        <v>0.08</v>
      </c>
      <c r="M29" s="5">
        <v>0.08</v>
      </c>
      <c r="N29" s="5">
        <f>SUM(B29:M29)</f>
        <v>0.99999999999999978</v>
      </c>
      <c r="O29" s="23"/>
      <c r="P29" s="17"/>
      <c r="Q29" s="17"/>
      <c r="R29" s="17"/>
      <c r="S29" s="17"/>
      <c r="T29" s="17"/>
    </row>
    <row r="30" spans="1:20" s="15" customFormat="1" ht="1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20"/>
      <c r="P30" s="6"/>
      <c r="Q30" s="6"/>
      <c r="R30" s="6"/>
      <c r="S30" s="6"/>
      <c r="T30" s="6"/>
    </row>
    <row r="31" spans="1:20" s="15" customFormat="1" ht="15" customHeight="1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20"/>
      <c r="P31" s="6"/>
      <c r="Q31" s="6"/>
      <c r="R31" s="6"/>
      <c r="S31" s="6"/>
      <c r="T31" s="6"/>
    </row>
    <row r="32" spans="1:20" s="15" customFormat="1" ht="15" customHeight="1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20"/>
      <c r="P32" s="6"/>
      <c r="Q32" s="6"/>
      <c r="R32" s="6"/>
      <c r="S32" s="6"/>
      <c r="T32" s="6"/>
    </row>
    <row r="33" spans="1:20" s="15" customFormat="1" ht="1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20"/>
      <c r="P33" s="6"/>
      <c r="Q33" s="6"/>
      <c r="R33" s="6"/>
      <c r="S33" s="6"/>
      <c r="T33" s="6"/>
    </row>
  </sheetData>
  <mergeCells count="5">
    <mergeCell ref="A8:N8"/>
    <mergeCell ref="A18:N18"/>
    <mergeCell ref="A4:N4"/>
    <mergeCell ref="A2:N2"/>
    <mergeCell ref="A3:N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13.melléklet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Jegyző</cp:lastModifiedBy>
  <cp:lastPrinted>2019-05-22T10:03:46Z</cp:lastPrinted>
  <dcterms:created xsi:type="dcterms:W3CDTF">2014-02-07T13:49:40Z</dcterms:created>
  <dcterms:modified xsi:type="dcterms:W3CDTF">2019-05-22T10:03:46Z</dcterms:modified>
</cp:coreProperties>
</file>