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755" firstSheet="6" activeTab="9"/>
  </bookViews>
  <sheets>
    <sheet name="1.sz. melléklet" sheetId="11" r:id="rId1"/>
    <sheet name="2. sz. melléklet" sheetId="1" r:id="rId2"/>
    <sheet name="3. sz. melléklet" sheetId="5" r:id="rId3"/>
    <sheet name="4.sz.melléklet" sheetId="3" r:id="rId4"/>
    <sheet name="5.sz.melléklet" sheetId="4" r:id="rId5"/>
    <sheet name="6. sz. melléklet" sheetId="9" r:id="rId6"/>
    <sheet name="7. sz. melléklet" sheetId="13" r:id="rId7"/>
    <sheet name="8.sz. melléklet" sheetId="15" r:id="rId8"/>
    <sheet name="9. sz. melléklet" sheetId="12" r:id="rId9"/>
    <sheet name="10.sz.melléklet" sheetId="7" r:id="rId10"/>
  </sheets>
  <calcPr calcId="125725"/>
</workbook>
</file>

<file path=xl/calcChain.xml><?xml version="1.0" encoding="utf-8"?>
<calcChain xmlns="http://schemas.openxmlformats.org/spreadsheetml/2006/main">
  <c r="D31" i="5"/>
  <c r="C50" i="15" l="1"/>
  <c r="B50"/>
  <c r="E17" i="1"/>
  <c r="B10"/>
  <c r="B9"/>
  <c r="E40"/>
  <c r="D33"/>
  <c r="C33"/>
  <c r="B33"/>
  <c r="E38"/>
  <c r="I60" i="11"/>
  <c r="H59"/>
  <c r="I59" s="1"/>
  <c r="I32"/>
  <c r="H33"/>
  <c r="G33"/>
  <c r="F33"/>
  <c r="H55"/>
  <c r="H62" s="1"/>
  <c r="G55"/>
  <c r="F55"/>
  <c r="I56"/>
  <c r="I42"/>
  <c r="I40"/>
  <c r="I38"/>
  <c r="I37"/>
  <c r="I29"/>
  <c r="I36"/>
  <c r="H43"/>
  <c r="I43" s="1"/>
  <c r="I31"/>
  <c r="I30"/>
  <c r="H27"/>
  <c r="H20"/>
  <c r="G20"/>
  <c r="G11" s="1"/>
  <c r="G49" s="1"/>
  <c r="G63" s="1"/>
  <c r="F20"/>
  <c r="F11" s="1"/>
  <c r="I19"/>
  <c r="I18"/>
  <c r="G73"/>
  <c r="F73"/>
  <c r="G59"/>
  <c r="G62" s="1"/>
  <c r="F59"/>
  <c r="G43"/>
  <c r="F43"/>
  <c r="I62" l="1"/>
  <c r="F49"/>
  <c r="F62"/>
  <c r="I20"/>
  <c r="H11"/>
  <c r="H49" s="1"/>
  <c r="I55"/>
  <c r="F63"/>
  <c r="G78"/>
  <c r="G137" s="1"/>
  <c r="F78"/>
  <c r="F137" s="1"/>
  <c r="I49" l="1"/>
  <c r="H63"/>
  <c r="C43" i="15"/>
  <c r="B43"/>
  <c r="C40"/>
  <c r="C51" s="1"/>
  <c r="B40"/>
  <c r="B51" s="1"/>
  <c r="B27"/>
  <c r="C32"/>
  <c r="B32"/>
  <c r="C27"/>
  <c r="C34" s="1"/>
  <c r="C15"/>
  <c r="C19"/>
  <c r="C21" s="1"/>
  <c r="C35" s="1"/>
  <c r="B15"/>
  <c r="B19"/>
  <c r="I95" i="11"/>
  <c r="I86"/>
  <c r="I87"/>
  <c r="I88"/>
  <c r="I89"/>
  <c r="I12"/>
  <c r="I14"/>
  <c r="I15"/>
  <c r="I16"/>
  <c r="I17"/>
  <c r="G103"/>
  <c r="H103"/>
  <c r="F103"/>
  <c r="G85"/>
  <c r="H85"/>
  <c r="F85"/>
  <c r="I33"/>
  <c r="B10" i="3"/>
  <c r="C7" i="9"/>
  <c r="D7"/>
  <c r="B7"/>
  <c r="E82" i="5"/>
  <c r="E64"/>
  <c r="E66"/>
  <c r="E67"/>
  <c r="E68"/>
  <c r="E69"/>
  <c r="E70"/>
  <c r="E71"/>
  <c r="E72"/>
  <c r="E56"/>
  <c r="E58"/>
  <c r="E50"/>
  <c r="E54"/>
  <c r="E30"/>
  <c r="E37" i="1"/>
  <c r="E52"/>
  <c r="E100" i="5"/>
  <c r="D18" i="9"/>
  <c r="C18"/>
  <c r="B18"/>
  <c r="C51" i="5"/>
  <c r="C55"/>
  <c r="C59"/>
  <c r="C63"/>
  <c r="C79"/>
  <c r="C90"/>
  <c r="C12"/>
  <c r="C16"/>
  <c r="C23"/>
  <c r="C25"/>
  <c r="C27"/>
  <c r="C29"/>
  <c r="C31"/>
  <c r="E31" s="1"/>
  <c r="C35"/>
  <c r="C37"/>
  <c r="C41"/>
  <c r="C43"/>
  <c r="C94"/>
  <c r="C109" s="1"/>
  <c r="D49"/>
  <c r="E49" s="1"/>
  <c r="D51"/>
  <c r="D55"/>
  <c r="D59"/>
  <c r="D63"/>
  <c r="D79"/>
  <c r="D90"/>
  <c r="D12"/>
  <c r="D16"/>
  <c r="D23"/>
  <c r="D25"/>
  <c r="D27"/>
  <c r="D29"/>
  <c r="D35"/>
  <c r="D37"/>
  <c r="D41"/>
  <c r="D43"/>
  <c r="D94"/>
  <c r="D109" s="1"/>
  <c r="B49"/>
  <c r="B51"/>
  <c r="B55"/>
  <c r="B59"/>
  <c r="B63"/>
  <c r="B79"/>
  <c r="B90"/>
  <c r="B12"/>
  <c r="B16"/>
  <c r="B23"/>
  <c r="B25"/>
  <c r="B27"/>
  <c r="B29"/>
  <c r="B31"/>
  <c r="B35"/>
  <c r="B37"/>
  <c r="B41"/>
  <c r="B43"/>
  <c r="B94"/>
  <c r="B109" s="1"/>
  <c r="C32" i="4"/>
  <c r="D32"/>
  <c r="B32"/>
  <c r="C34"/>
  <c r="D34"/>
  <c r="B34"/>
  <c r="C33"/>
  <c r="D33"/>
  <c r="B33"/>
  <c r="C31"/>
  <c r="D31"/>
  <c r="B31"/>
  <c r="C51" i="1"/>
  <c r="C62" s="1"/>
  <c r="D51"/>
  <c r="D62"/>
  <c r="E62" s="1"/>
  <c r="B51"/>
  <c r="B62" s="1"/>
  <c r="C9" i="3"/>
  <c r="C10" i="1"/>
  <c r="C24"/>
  <c r="C27"/>
  <c r="C39"/>
  <c r="C36" i="3" s="1"/>
  <c r="C45" i="1"/>
  <c r="D10"/>
  <c r="D9" s="1"/>
  <c r="D24"/>
  <c r="D27"/>
  <c r="E27" s="1"/>
  <c r="D39"/>
  <c r="D45"/>
  <c r="E45" s="1"/>
  <c r="B9" i="3"/>
  <c r="B24" i="1"/>
  <c r="B27"/>
  <c r="B39"/>
  <c r="B36" i="3" s="1"/>
  <c r="B45" i="1"/>
  <c r="D9" i="3"/>
  <c r="B35"/>
  <c r="B37"/>
  <c r="C35"/>
  <c r="D35"/>
  <c r="C42"/>
  <c r="D42"/>
  <c r="D43" s="1"/>
  <c r="D48" s="1"/>
  <c r="B42"/>
  <c r="B43" s="1"/>
  <c r="B48" s="1"/>
  <c r="D18" i="1"/>
  <c r="C18"/>
  <c r="C37" i="3"/>
  <c r="D37"/>
  <c r="D10" i="4"/>
  <c r="D25"/>
  <c r="D27"/>
  <c r="D38"/>
  <c r="D40"/>
  <c r="D43"/>
  <c r="C38"/>
  <c r="E38" s="1"/>
  <c r="C40"/>
  <c r="B38"/>
  <c r="B40"/>
  <c r="B26"/>
  <c r="C25"/>
  <c r="B25"/>
  <c r="B11"/>
  <c r="B18" i="1"/>
  <c r="E11"/>
  <c r="C27" i="4"/>
  <c r="C43"/>
  <c r="B27"/>
  <c r="B43"/>
  <c r="D56" i="3"/>
  <c r="C56"/>
  <c r="D58"/>
  <c r="D59" s="1"/>
  <c r="C58"/>
  <c r="E13" i="5"/>
  <c r="E14"/>
  <c r="E24"/>
  <c r="E26"/>
  <c r="E34"/>
  <c r="E36"/>
  <c r="E44"/>
  <c r="E45"/>
  <c r="E25" i="1"/>
  <c r="E28"/>
  <c r="E14"/>
  <c r="E15"/>
  <c r="C71" i="3"/>
  <c r="D71"/>
  <c r="B71"/>
  <c r="C66"/>
  <c r="D66"/>
  <c r="B56"/>
  <c r="B59" s="1"/>
  <c r="B65" s="1"/>
  <c r="B58"/>
  <c r="B66"/>
  <c r="E18"/>
  <c r="E13" i="1"/>
  <c r="E19" i="5"/>
  <c r="B22" i="4"/>
  <c r="E20"/>
  <c r="E18"/>
  <c r="E30"/>
  <c r="E16" i="1"/>
  <c r="E20" i="3"/>
  <c r="E16" i="4"/>
  <c r="E16" i="3"/>
  <c r="E10"/>
  <c r="E17" i="4"/>
  <c r="E17" i="3"/>
  <c r="E21" i="4"/>
  <c r="D35" l="1"/>
  <c r="C35"/>
  <c r="B78" i="5"/>
  <c r="B19" i="3" s="1"/>
  <c r="E79" i="5"/>
  <c r="E19" i="3" s="1"/>
  <c r="B67"/>
  <c r="B28" i="4"/>
  <c r="I63" i="11"/>
  <c r="C43" i="3"/>
  <c r="C48" s="1"/>
  <c r="D11" i="4"/>
  <c r="E11" s="1"/>
  <c r="B23" i="1"/>
  <c r="D36" i="3"/>
  <c r="E39" i="1"/>
  <c r="C9"/>
  <c r="H113" i="11"/>
  <c r="B21" i="15"/>
  <c r="B35" s="1"/>
  <c r="E55" i="5"/>
  <c r="E23"/>
  <c r="D78"/>
  <c r="D19" i="3" s="1"/>
  <c r="D22" s="1"/>
  <c r="D27" s="1"/>
  <c r="E109" i="5"/>
  <c r="C78"/>
  <c r="E12"/>
  <c r="C11"/>
  <c r="B34" i="15"/>
  <c r="E63" i="5"/>
  <c r="D48"/>
  <c r="B48"/>
  <c r="E51"/>
  <c r="C48"/>
  <c r="E35"/>
  <c r="B22"/>
  <c r="E29"/>
  <c r="E25"/>
  <c r="D22"/>
  <c r="D11"/>
  <c r="E16"/>
  <c r="B11"/>
  <c r="E56" i="3"/>
  <c r="C41" i="4"/>
  <c r="E51" i="1"/>
  <c r="B41" i="4"/>
  <c r="B61" i="1"/>
  <c r="B49"/>
  <c r="D61"/>
  <c r="C61"/>
  <c r="E61" s="1"/>
  <c r="C26" i="4"/>
  <c r="C28" s="1"/>
  <c r="C10"/>
  <c r="E10" s="1"/>
  <c r="E33" i="1"/>
  <c r="E9" i="3"/>
  <c r="E24" i="1"/>
  <c r="B12" i="3"/>
  <c r="B13" s="1"/>
  <c r="B26" s="1"/>
  <c r="C23" i="1"/>
  <c r="C12" i="3" s="1"/>
  <c r="C13" s="1"/>
  <c r="C26" s="1"/>
  <c r="C11" i="4"/>
  <c r="E10" i="1"/>
  <c r="F113" i="11"/>
  <c r="F127" s="1"/>
  <c r="F138" s="1"/>
  <c r="F139" s="1"/>
  <c r="G113"/>
  <c r="G127" s="1"/>
  <c r="G138" s="1"/>
  <c r="G139" s="1"/>
  <c r="B38" i="3"/>
  <c r="B47" s="1"/>
  <c r="B49" s="1"/>
  <c r="C59"/>
  <c r="C65" s="1"/>
  <c r="C67" s="1"/>
  <c r="D41" i="4"/>
  <c r="D38" i="3"/>
  <c r="D47" s="1"/>
  <c r="C38"/>
  <c r="C47" s="1"/>
  <c r="B35" i="4"/>
  <c r="B47" s="1"/>
  <c r="B22" i="3"/>
  <c r="B27" s="1"/>
  <c r="C22" i="5"/>
  <c r="E43"/>
  <c r="D65" i="3"/>
  <c r="C13" i="4"/>
  <c r="H127" i="11"/>
  <c r="H138" s="1"/>
  <c r="I138" s="1"/>
  <c r="B10" i="4"/>
  <c r="D26"/>
  <c r="D28" s="1"/>
  <c r="D23" i="1"/>
  <c r="I85" i="11"/>
  <c r="E35" i="4" l="1"/>
  <c r="C49" i="3"/>
  <c r="D19" i="4"/>
  <c r="D22" s="1"/>
  <c r="E78" i="5"/>
  <c r="C19" i="4"/>
  <c r="C22" s="1"/>
  <c r="C47" s="1"/>
  <c r="B13"/>
  <c r="B60" i="1"/>
  <c r="B59" s="1"/>
  <c r="B72" i="3" s="1"/>
  <c r="B14" i="4"/>
  <c r="B46" s="1"/>
  <c r="I113" i="11"/>
  <c r="C14" i="4"/>
  <c r="C49" i="1"/>
  <c r="D110" i="5"/>
  <c r="D74" i="3" s="1"/>
  <c r="E48" i="5"/>
  <c r="C19" i="3"/>
  <c r="C22" s="1"/>
  <c r="C27" s="1"/>
  <c r="E11" i="5"/>
  <c r="B110"/>
  <c r="B74" i="3" s="1"/>
  <c r="E22" i="5"/>
  <c r="C110"/>
  <c r="C74" i="3" s="1"/>
  <c r="E28" i="4"/>
  <c r="C46"/>
  <c r="E38" i="3"/>
  <c r="C60" i="1"/>
  <c r="C59" s="1"/>
  <c r="C72" i="3" s="1"/>
  <c r="I127" i="11"/>
  <c r="E59" i="3"/>
  <c r="B28"/>
  <c r="D60" i="1"/>
  <c r="D49"/>
  <c r="E49" s="1"/>
  <c r="E9"/>
  <c r="D67" i="3"/>
  <c r="E67" s="1"/>
  <c r="E65"/>
  <c r="I11" i="11"/>
  <c r="D13" i="4"/>
  <c r="D12" i="3"/>
  <c r="E23" i="1"/>
  <c r="D49" i="3"/>
  <c r="E49" s="1"/>
  <c r="E47"/>
  <c r="E22" l="1"/>
  <c r="E27"/>
  <c r="C28"/>
  <c r="E19" i="4"/>
  <c r="B75" i="3"/>
  <c r="E74"/>
  <c r="E110" i="5"/>
  <c r="C75" i="3"/>
  <c r="D14" i="4"/>
  <c r="E13"/>
  <c r="D47"/>
  <c r="E47" s="1"/>
  <c r="E22"/>
  <c r="E12" i="3"/>
  <c r="D13"/>
  <c r="E60" i="1"/>
  <c r="D59"/>
  <c r="E14" i="4" l="1"/>
  <c r="D46"/>
  <c r="E46" s="1"/>
  <c r="D72" i="3"/>
  <c r="E59" i="1"/>
  <c r="H76" i="11"/>
  <c r="H78" s="1"/>
  <c r="E13" i="3"/>
  <c r="D26"/>
  <c r="H137" i="11" l="1"/>
  <c r="I78"/>
  <c r="E72" i="3"/>
  <c r="D75"/>
  <c r="D28"/>
  <c r="E28" s="1"/>
  <c r="E26"/>
  <c r="I137" i="11" l="1"/>
  <c r="H140"/>
</calcChain>
</file>

<file path=xl/sharedStrings.xml><?xml version="1.0" encoding="utf-8"?>
<sst xmlns="http://schemas.openxmlformats.org/spreadsheetml/2006/main" count="563" uniqueCount="470">
  <si>
    <t>Megnevezés</t>
  </si>
  <si>
    <t>Teljesítés</t>
  </si>
  <si>
    <t xml:space="preserve">  Dologi kiadások</t>
  </si>
  <si>
    <t>Eredeti előirányzat</t>
  </si>
  <si>
    <t>Módosított előirányzat</t>
  </si>
  <si>
    <t>%</t>
  </si>
  <si>
    <t xml:space="preserve">       - bérleti díj</t>
  </si>
  <si>
    <t xml:space="preserve">            - iparűzési adó</t>
  </si>
  <si>
    <t xml:space="preserve">            - gépjárműadó</t>
  </si>
  <si>
    <t xml:space="preserve">     1. Kamatmentes kölcsön visszatérítés</t>
  </si>
  <si>
    <t>Költségvetési bevételek összesen:</t>
  </si>
  <si>
    <t xml:space="preserve">     1. Működési célra </t>
  </si>
  <si>
    <t xml:space="preserve">     2. Felhalmozási célra </t>
  </si>
  <si>
    <t>Önkormányzat bevételei összesen:</t>
  </si>
  <si>
    <t xml:space="preserve">    - Működési bevétel</t>
  </si>
  <si>
    <t xml:space="preserve">    - Felhalmozási bevétel</t>
  </si>
  <si>
    <t xml:space="preserve">  Dologi kiadás</t>
  </si>
  <si>
    <t>Zöldterület kezelés</t>
  </si>
  <si>
    <t>Közvilágítás</t>
  </si>
  <si>
    <t xml:space="preserve">  Személyi juttatás</t>
  </si>
  <si>
    <t xml:space="preserve">  Munkaadókat terhelő járulék</t>
  </si>
  <si>
    <t>Köztemető fenntartás</t>
  </si>
  <si>
    <t xml:space="preserve">   Temetési segély</t>
  </si>
  <si>
    <t xml:space="preserve">   Köztemetés</t>
  </si>
  <si>
    <t xml:space="preserve">   Közgyógyellátás</t>
  </si>
  <si>
    <t xml:space="preserve">   Rendkívüli gyermekvédelmi támogatás</t>
  </si>
  <si>
    <t>1. Működési célú bevételek</t>
  </si>
  <si>
    <t xml:space="preserve">  - Intézményi működési bevételek</t>
  </si>
  <si>
    <t xml:space="preserve">  - Költségvetési támogatás</t>
  </si>
  <si>
    <t xml:space="preserve">       Összesen</t>
  </si>
  <si>
    <t>2. Működési kiadások</t>
  </si>
  <si>
    <t xml:space="preserve">    - Járulékok</t>
  </si>
  <si>
    <t xml:space="preserve">    - Dologi kiadások</t>
  </si>
  <si>
    <t xml:space="preserve">    - Működési célú pénzeszköz átadás, támogatás </t>
  </si>
  <si>
    <t xml:space="preserve">    Összesen:</t>
  </si>
  <si>
    <t>Működési mérleg</t>
  </si>
  <si>
    <t>Bevételek</t>
  </si>
  <si>
    <t xml:space="preserve">Kiadások </t>
  </si>
  <si>
    <t>Működési mérleg egyenlege</t>
  </si>
  <si>
    <t>1. Felhalmozási célú bevételek</t>
  </si>
  <si>
    <t xml:space="preserve">    - Kamatmentes kölcsön visszatérülés</t>
  </si>
  <si>
    <t>Felhalmozási bevételek összesen:</t>
  </si>
  <si>
    <t>2. Felhalmozási kiadások</t>
  </si>
  <si>
    <t xml:space="preserve">    - Támogatás ért. felhalmozási kiadás</t>
  </si>
  <si>
    <t>Felhalmozási kiadás összesen:</t>
  </si>
  <si>
    <t>Felhalmozási mérleg</t>
  </si>
  <si>
    <t>Bevétel</t>
  </si>
  <si>
    <t>Kiadás</t>
  </si>
  <si>
    <t>Felhalmozási mérleg egyenlege</t>
  </si>
  <si>
    <t>Összevont mérleg</t>
  </si>
  <si>
    <t>Összes bevétel</t>
  </si>
  <si>
    <t>Összes kiadás</t>
  </si>
  <si>
    <t>Összevont egyenleg</t>
  </si>
  <si>
    <t>I. Működési bevételek és kiadások</t>
  </si>
  <si>
    <t>Intézményi működési bevétel</t>
  </si>
  <si>
    <t>Működési célú bevételek összesen:</t>
  </si>
  <si>
    <t>Személyi juttatások</t>
  </si>
  <si>
    <t>Munkaadót terhelő járulékok</t>
  </si>
  <si>
    <t>Dologi kiadások</t>
  </si>
  <si>
    <t>Támogatásértékű működési kiadás</t>
  </si>
  <si>
    <t>Működési célú kiadások összesen:</t>
  </si>
  <si>
    <t>II. Felhalmozási célú bevételek és kiadások</t>
  </si>
  <si>
    <t>Kölcsönök visszatérülése</t>
  </si>
  <si>
    <t>Felhalmozási célú bevételek összesen:</t>
  </si>
  <si>
    <t>Felhalmozási célú kölcsönök nyújtása</t>
  </si>
  <si>
    <t>Önkormányzat bevételei összesen</t>
  </si>
  <si>
    <t>Önkormányzat kiadásai összesen</t>
  </si>
  <si>
    <t>ÖNKORMÁNYZATA</t>
  </si>
  <si>
    <t xml:space="preserve">     1. Támogatásértékű működési bev.fej.kez.előirból egyéb célra</t>
  </si>
  <si>
    <t xml:space="preserve">     2. Támogatás ért. Bev. Elkül.áll.pénzalapból</t>
  </si>
  <si>
    <t xml:space="preserve">     3. Támogatás ért. Bev. Helyi önkormányzatoktól</t>
  </si>
  <si>
    <t>adatok e Ft-ban</t>
  </si>
  <si>
    <t>Működési, fenntartási előirányzatok</t>
  </si>
  <si>
    <t>Igazgatási feladatok</t>
  </si>
  <si>
    <t xml:space="preserve">  Önkormányzati jogalkotás</t>
  </si>
  <si>
    <t xml:space="preserve">  Önkormány. igazg. tevékenysége</t>
  </si>
  <si>
    <t>Település működésével kapcsolatos feladatok</t>
  </si>
  <si>
    <t>Szennyvíz gyűjtése, tisztítása, elhelyezése</t>
  </si>
  <si>
    <t xml:space="preserve">   Dologi kiadások</t>
  </si>
  <si>
    <t>Községgazdálkodási feladatok</t>
  </si>
  <si>
    <t xml:space="preserve">   Személyi juttatás</t>
  </si>
  <si>
    <t xml:space="preserve">   Munkaadókat terhelő járulék</t>
  </si>
  <si>
    <t xml:space="preserve">   Dologi kiadás</t>
  </si>
  <si>
    <t>Felhalmozási előirányzat</t>
  </si>
  <si>
    <t>Működési célú pe. átadás</t>
  </si>
  <si>
    <t xml:space="preserve">   Foglalkoztatást helyettesítő támogatás</t>
  </si>
  <si>
    <t xml:space="preserve">   Lakásfenntartási támogatás normatív</t>
  </si>
  <si>
    <t xml:space="preserve">   Ápolási díj</t>
  </si>
  <si>
    <t xml:space="preserve">Közösségi, művelődési, sportfeladatok </t>
  </si>
  <si>
    <t xml:space="preserve">    Dologi kiadások</t>
  </si>
  <si>
    <t>Pénzforgalom nélküli kiadások</t>
  </si>
  <si>
    <t xml:space="preserve">Működési, fenntartási előirányzatok összesen </t>
  </si>
  <si>
    <t>Felhalmozási előirányzatok összesen</t>
  </si>
  <si>
    <t>Műk.c.támogatás ért. Kiadás helyi önkormányzatnak</t>
  </si>
  <si>
    <t xml:space="preserve">  - Iskolai étkeztetés</t>
  </si>
  <si>
    <t xml:space="preserve">  - Hivatal</t>
  </si>
  <si>
    <t xml:space="preserve">  - Tűzoltóság</t>
  </si>
  <si>
    <t xml:space="preserve">  - Fizikóterápia</t>
  </si>
  <si>
    <t xml:space="preserve">  - Védőnők</t>
  </si>
  <si>
    <t xml:space="preserve">  - Gyermekjóléti szolgálat</t>
  </si>
  <si>
    <t xml:space="preserve">  - Szociális étkeztetés</t>
  </si>
  <si>
    <t xml:space="preserve">  - Egészségházi kiadásokhoz, Rendőrségi internet</t>
  </si>
  <si>
    <t xml:space="preserve">  - ÁMK vez.bér + járulék, Óvoda</t>
  </si>
  <si>
    <t xml:space="preserve">   Személyi jutatás</t>
  </si>
  <si>
    <t>Függő, átfutó kiadás</t>
  </si>
  <si>
    <t xml:space="preserve"> PÉNZESZKÖZÖK VÁLTOZÁSÁNAK LEVEZETÉSE</t>
  </si>
  <si>
    <t>Összeg</t>
  </si>
  <si>
    <t xml:space="preserve"> E Ft</t>
  </si>
  <si>
    <t xml:space="preserve">  ebből:  Bankszámlák egyenlege</t>
  </si>
  <si>
    <t xml:space="preserve">             Pénztárak és betétkönyvek egyenlege</t>
  </si>
  <si>
    <t xml:space="preserve"> Bevételek (+)</t>
  </si>
  <si>
    <t xml:space="preserve"> Kiadások ( - )</t>
  </si>
  <si>
    <t>Pénzkészlet 2013. január 1-én</t>
  </si>
  <si>
    <t xml:space="preserve">    Átengedett központi adók</t>
  </si>
  <si>
    <t xml:space="preserve">    Pótlék, bírság</t>
  </si>
  <si>
    <t xml:space="preserve">    Igazgatási, szolgáltatási díjbevétel</t>
  </si>
  <si>
    <t xml:space="preserve">   Helyi adók</t>
  </si>
  <si>
    <t>VII. Előző évi pénzmaradvány</t>
  </si>
  <si>
    <t>VIII. Értékpapírbevétel</t>
  </si>
  <si>
    <t>3. sz. melléklet</t>
  </si>
  <si>
    <t>e Ft-ban</t>
  </si>
  <si>
    <t>I. Működési költségvetés kiadásai</t>
  </si>
  <si>
    <t xml:space="preserve">    Személyi juttatások</t>
  </si>
  <si>
    <t xml:space="preserve">    Munkaadókat terhelő járulékok és szociális hozzájárulási adó</t>
  </si>
  <si>
    <t xml:space="preserve">    Ellátottak pénzbeli juttatásai</t>
  </si>
  <si>
    <t>II. Felhalmozási költségvetés kiadásai</t>
  </si>
  <si>
    <t xml:space="preserve">    Intézményi beruházási kiadások</t>
  </si>
  <si>
    <t xml:space="preserve">    Felújítások</t>
  </si>
  <si>
    <t xml:space="preserve">    Egyéb felhalmozási célú kiadások</t>
  </si>
  <si>
    <t xml:space="preserve">          - ÁHT-n kívül felhalm. c. átadás</t>
  </si>
  <si>
    <t>KÖLTSÉGVETÉSI KIADÁSOK ÖSSZESEN</t>
  </si>
  <si>
    <t xml:space="preserve">             KÖLTSÉGVETÉSI BEVÉTELEK ÉS KIADÁSOK EGYENLEGE</t>
  </si>
  <si>
    <t xml:space="preserve">Költségvetési bevételek </t>
  </si>
  <si>
    <t>Költségvetési kiadások</t>
  </si>
  <si>
    <t>Költségvetési hiány</t>
  </si>
  <si>
    <t>Költségvetési többlet</t>
  </si>
  <si>
    <t xml:space="preserve">   Felhalmozási célú tartalék</t>
  </si>
  <si>
    <t>III. Finanszírozási célú pénzügyi műveletek kiadásai</t>
  </si>
  <si>
    <t>Közhatalmi bevételek</t>
  </si>
  <si>
    <t>Működési célú tartalékok</t>
  </si>
  <si>
    <t>Ellátottak pénzbeni juttatásai</t>
  </si>
  <si>
    <t>Függő kiadás</t>
  </si>
  <si>
    <t>III. Finanszírozási célú bevételek és kiadások</t>
  </si>
  <si>
    <t>Maradvány működési célú igénybevétele</t>
  </si>
  <si>
    <t>Maradvány felhalmozási célú igénybevétele</t>
  </si>
  <si>
    <t>Felhalmozási célú kiadások összesen:</t>
  </si>
  <si>
    <t>Finanszírozási célú bevételek összesen:</t>
  </si>
  <si>
    <t xml:space="preserve">Finanszírozási célú kiadások összesen: </t>
  </si>
  <si>
    <t>Különböző finanszírozási bevételek(értékpapír bevátlás)</t>
  </si>
  <si>
    <t>Függő bevétel</t>
  </si>
  <si>
    <t>4.sz. melléklet</t>
  </si>
  <si>
    <t xml:space="preserve">    - Ellátottak pénzbeni juttatásai</t>
  </si>
  <si>
    <t xml:space="preserve">    - Működési tartalék</t>
  </si>
  <si>
    <t xml:space="preserve">    - Személyi juttatások</t>
  </si>
  <si>
    <t xml:space="preserve">  - Közhatalmi bevételek</t>
  </si>
  <si>
    <t>1. Finanszírozási célú bevételek</t>
  </si>
  <si>
    <t xml:space="preserve">   - Maradvány működési célú igénybevétele</t>
  </si>
  <si>
    <t xml:space="preserve">   - Maradvány felhalmozási célú igénybevétele</t>
  </si>
  <si>
    <t xml:space="preserve">   - Különböző finanszírozási bevételek(értékpapír bevátlás)</t>
  </si>
  <si>
    <t>2. Finanszírozási célú kiadások</t>
  </si>
  <si>
    <t>Finanszírozási mérleg</t>
  </si>
  <si>
    <t xml:space="preserve">Bevétel </t>
  </si>
  <si>
    <t>Finanszírozási mérleg egyenlege</t>
  </si>
  <si>
    <t xml:space="preserve">Függő bevétel </t>
  </si>
  <si>
    <t>5.sz.melléklet</t>
  </si>
  <si>
    <t xml:space="preserve">   Gyermekjólét</t>
  </si>
  <si>
    <t xml:space="preserve">      Szennyvíz kiépítés</t>
  </si>
  <si>
    <t xml:space="preserve">   Bursa ösztöndíj</t>
  </si>
  <si>
    <t xml:space="preserve">   Arany János tehetséggondozó program</t>
  </si>
  <si>
    <t xml:space="preserve">   Működési tartalék</t>
  </si>
  <si>
    <t xml:space="preserve">    - Felújítási beruházási kiadás</t>
  </si>
  <si>
    <t>Működési célú pénzeszköz átadások</t>
  </si>
  <si>
    <t>Államháztartáson belülre</t>
  </si>
  <si>
    <t>2013. évi előirányzat</t>
  </si>
  <si>
    <t>2013. évi módosított előirányzat</t>
  </si>
  <si>
    <t xml:space="preserve">   Talajterhelési díj</t>
  </si>
  <si>
    <t xml:space="preserve">   Időskorúak járadéka</t>
  </si>
  <si>
    <t xml:space="preserve">  Felhalmozási célú kiadások</t>
  </si>
  <si>
    <t xml:space="preserve">  - előző évi költségvetési kiegészítések</t>
  </si>
  <si>
    <t>Nem lakóinagatlan üzemeltetése</t>
  </si>
  <si>
    <t xml:space="preserve">   Szoc. Segély</t>
  </si>
  <si>
    <t xml:space="preserve">   Átmeneti segély</t>
  </si>
  <si>
    <t xml:space="preserve">    3. Pénzügyi befektetések bevétele (Vasivíz)</t>
  </si>
  <si>
    <t>I. Önkormányzatok működési bevételei</t>
  </si>
  <si>
    <t>II. Közhatalmi bevételek</t>
  </si>
  <si>
    <t xml:space="preserve">Önkormányzat működési költségvetési támogatása </t>
  </si>
  <si>
    <t>Előző évi visszatérülés</t>
  </si>
  <si>
    <t>felhalmozási célú pénzeszközátvétel</t>
  </si>
  <si>
    <t>felhamozási bevétel</t>
  </si>
  <si>
    <t>Intézményi beruházási kiadás</t>
  </si>
  <si>
    <t>Működési mérleg 2013.év</t>
  </si>
  <si>
    <t xml:space="preserve">    - felhalmozási bevétel</t>
  </si>
  <si>
    <t>Felhalmozási mérleg 2013.év</t>
  </si>
  <si>
    <t>Finanszírozási mérleg 2013. év</t>
  </si>
  <si>
    <t>Működési, felhalmozási és finanszírozási célú bevételek és kiadások 2013.évi alakulása</t>
  </si>
  <si>
    <t xml:space="preserve"> Záró pénzkészlet 2013.december 31-én</t>
  </si>
  <si>
    <t xml:space="preserve">      Szennyvízzel kapcsolatos pe. Átadás</t>
  </si>
  <si>
    <t xml:space="preserve">      járda építés</t>
  </si>
  <si>
    <t xml:space="preserve">      tolólap vásárlás</t>
  </si>
  <si>
    <t xml:space="preserve">  - ügyelet</t>
  </si>
  <si>
    <t xml:space="preserve">       - továbbszámlázott szolgáltatás </t>
  </si>
  <si>
    <t>Műk.célú pénzeszközátadás áh-n kívülre</t>
  </si>
  <si>
    <t xml:space="preserve">  - Szent Imre iskola</t>
  </si>
  <si>
    <t xml:space="preserve">    - felhalmozási célú pe. átvétel háztartásoktól</t>
  </si>
  <si>
    <t xml:space="preserve">    - Finanszírozási bevétel</t>
  </si>
  <si>
    <t>felhalmozási célú pe átadás</t>
  </si>
  <si>
    <t>felújítások</t>
  </si>
  <si>
    <t>felhalmozási célú tartalék</t>
  </si>
  <si>
    <t xml:space="preserve"> Pénzmaradvány</t>
  </si>
  <si>
    <t>1.sz.melléklet</t>
  </si>
  <si>
    <t xml:space="preserve">                       2013. ÉVI KÖLTSÉGVETÉSÉNEK MÉRLEGE</t>
  </si>
  <si>
    <t xml:space="preserve">                              BEVÉTELEK</t>
  </si>
  <si>
    <t xml:space="preserve">               Bevételi jogcímek</t>
  </si>
  <si>
    <t xml:space="preserve">   Helyi önkormányzatok mük.általános támogatása</t>
  </si>
  <si>
    <t xml:space="preserve">   Önkormányzatok köznevelési feladatainak támogatása</t>
  </si>
  <si>
    <t xml:space="preserve">   Önkormányzatok szoc. és gyermekjóléti  feladatainak támogatása</t>
  </si>
  <si>
    <t xml:space="preserve">   Önkormányzatok kulturális feladatainak támogatása</t>
  </si>
  <si>
    <t xml:space="preserve">   Helyi önkormányzatok kiegészítő támogatásai</t>
  </si>
  <si>
    <t>Önkormányzatok működési támogatásai</t>
  </si>
  <si>
    <t xml:space="preserve">   Támogatásértékű működési bevétel előirányzatból egyéb célra</t>
  </si>
  <si>
    <t xml:space="preserve">   Támogatásértékű bevétel elkülönített állami pénzalapból</t>
  </si>
  <si>
    <t xml:space="preserve">   Támogatásértékű bevétel elkülönített pénzalapból</t>
  </si>
  <si>
    <t xml:space="preserve">   Támogatásértékű bevétel helyi Önkormányzatoktól</t>
  </si>
  <si>
    <t xml:space="preserve">   Előző évi költségvetési kiegészítés visszapótlása</t>
  </si>
  <si>
    <t>Működési célú támogatások ÁHT-n belülről</t>
  </si>
  <si>
    <t xml:space="preserve">   Vagyoni típusu adók</t>
  </si>
  <si>
    <t xml:space="preserve">   Iparűzési adók, pótlékok</t>
  </si>
  <si>
    <t xml:space="preserve">   Gépjárműadók</t>
  </si>
  <si>
    <t xml:space="preserve">   Egyéb közhatalmi bevételek</t>
  </si>
  <si>
    <t>Közhatalmi bevételek összesen</t>
  </si>
  <si>
    <t xml:space="preserve">   Áru és készletértékesítés ellenértéke</t>
  </si>
  <si>
    <t xml:space="preserve">   Szolgáltatások ellenértéke</t>
  </si>
  <si>
    <t xml:space="preserve">   Közvetített szolgáltatások ellenértéke</t>
  </si>
  <si>
    <t xml:space="preserve">   Tulajdonosi bevételek/ Bérleti díjak/</t>
  </si>
  <si>
    <t xml:space="preserve">   Ellátási díjak</t>
  </si>
  <si>
    <t xml:space="preserve">   Általános forgalmi adó bevétel</t>
  </si>
  <si>
    <t xml:space="preserve">   Működési célú  kamatbevételek</t>
  </si>
  <si>
    <t xml:space="preserve">   Egyéb múködési bevételek</t>
  </si>
  <si>
    <t>Múködési bevételek össz.</t>
  </si>
  <si>
    <t xml:space="preserve">   Mük.i célú visszatér. tám.kölcsön. visszatérülések ÁHT-n kívülről</t>
  </si>
  <si>
    <t xml:space="preserve">   Egyéb Működési célú pénzeszköz átvétel ÁHT-n kívülről</t>
  </si>
  <si>
    <t>Átvett pénzeszközök össz.</t>
  </si>
  <si>
    <t>MŰKÖDÉSI bevételek összesen</t>
  </si>
  <si>
    <t>II.Felhalmozási költségvetés</t>
  </si>
  <si>
    <t>Felhalmozási célú támogatások ÁHT-n belülről</t>
  </si>
  <si>
    <t xml:space="preserve">   Önkormányzati támogatások</t>
  </si>
  <si>
    <t>Felhalmozási bevételek:</t>
  </si>
  <si>
    <t>Felhalmozási célú átvett pénzeszközök</t>
  </si>
  <si>
    <t xml:space="preserve">   Felhalmozási célú visszatéritendő tám.kölcsönök visszatérülése </t>
  </si>
  <si>
    <t xml:space="preserve">   ÁHT-nkivülről(lakossági kölcsönök és támog. megtérülése)</t>
  </si>
  <si>
    <t>FELHALMOZÁSI bevételek összesen:</t>
  </si>
  <si>
    <t>KÖLTSÉGVETÉSI BEVÉTELEK ÖSSZESEN</t>
  </si>
  <si>
    <t>III. Finanszírozási célú pénzügyi műveletek bevételei</t>
  </si>
  <si>
    <t xml:space="preserve">   Hitelek, kölcsön felv.ÁHT-n kívülről</t>
  </si>
  <si>
    <t xml:space="preserve">   Értékpapír kibocsátása, értékesítése</t>
  </si>
  <si>
    <t xml:space="preserve">   Előző évi költségvetési maradvány igénybevétele</t>
  </si>
  <si>
    <t xml:space="preserve">   Felhalmozási maradvány</t>
  </si>
  <si>
    <t xml:space="preserve">   Működési maradvány</t>
  </si>
  <si>
    <t xml:space="preserve">   Központi ,irányító szervi támogatás /finanszírozás/</t>
  </si>
  <si>
    <t xml:space="preserve">   Egyéb  finanszírozási célú bevétel</t>
  </si>
  <si>
    <t>FINANSZÍROZÁSI bevételek összesen</t>
  </si>
  <si>
    <t>BEVÉTELEK ÖSSZESEN:</t>
  </si>
  <si>
    <t>KIADÁSOK</t>
  </si>
  <si>
    <t xml:space="preserve">                                 Kiadási jogcímek</t>
  </si>
  <si>
    <t>teljesítés</t>
  </si>
  <si>
    <t>e.i.</t>
  </si>
  <si>
    <t>m.e.i.</t>
  </si>
  <si>
    <t xml:space="preserve">    Egyéb működési célú kiadások, </t>
  </si>
  <si>
    <t xml:space="preserve">      - Elvonások befizetések</t>
  </si>
  <si>
    <t xml:space="preserve">      - Működési célú pénzmaradvány átadás</t>
  </si>
  <si>
    <t xml:space="preserve">      - Működési célú pénzeszköz átadás államháztartáson</t>
  </si>
  <si>
    <t>belül</t>
  </si>
  <si>
    <t xml:space="preserve">         -Intézményfenntartó Társulás</t>
  </si>
  <si>
    <t xml:space="preserve">         -helyi önkormányzatoknak és költségvetési szerveinek</t>
  </si>
  <si>
    <t xml:space="preserve">         -helyi nemzetiségi önkorm.nak és költségv.i szerveinek</t>
  </si>
  <si>
    <t xml:space="preserve">      -Tartalék</t>
  </si>
  <si>
    <t xml:space="preserve">            Céltartalék(adó)</t>
  </si>
  <si>
    <t xml:space="preserve">            Ált. tartalék</t>
  </si>
  <si>
    <t xml:space="preserve">          - Felhalmozási célú pénzmaradvány átadás ÁHT belül </t>
  </si>
  <si>
    <t xml:space="preserve">          - Felhalmozási célú támogatások ÁHT-n kívülre</t>
  </si>
  <si>
    <t xml:space="preserve">    Fejlesztési tartalék</t>
  </si>
  <si>
    <t xml:space="preserve">   Működési célú pénzügyi műveletek kiadásai</t>
  </si>
  <si>
    <t xml:space="preserve">     Értékpapír vásárlása, beváltása</t>
  </si>
  <si>
    <t xml:space="preserve">     Likvid,Rövid,hosszó lejáratú hitelek törlesztése</t>
  </si>
  <si>
    <t xml:space="preserve">     Kölcsön törlesztése, adott kölcsön</t>
  </si>
  <si>
    <t xml:space="preserve">     Központi, irányító szervi támogatások folyósítása</t>
  </si>
  <si>
    <t xml:space="preserve">     Egyéb</t>
  </si>
  <si>
    <t xml:space="preserve">   Felhalmozási célú pénzügyi műveletek kiadásai</t>
  </si>
  <si>
    <t xml:space="preserve">     Értékpapír vásárlása, visszavásárlása</t>
  </si>
  <si>
    <t xml:space="preserve">     Hitelek törlesztése</t>
  </si>
  <si>
    <t xml:space="preserve">   Függő,átfutó kiadás</t>
  </si>
  <si>
    <t>KIADÁSOK MINDÖSSZESEN:</t>
  </si>
  <si>
    <t>I. Működési célú támogatások</t>
  </si>
  <si>
    <t xml:space="preserve">  1. Önkormányzatok működési támogatása</t>
  </si>
  <si>
    <t xml:space="preserve">  2. Működési támogatás ÁH-n belül</t>
  </si>
  <si>
    <t xml:space="preserve">     2. Egyéb központi támogatás</t>
  </si>
  <si>
    <t xml:space="preserve">     3. Pénzbeni szociális ellátáshoz való hozzájárulás</t>
  </si>
  <si>
    <t xml:space="preserve">     4. Könyvtári, közművelődési feladatok</t>
  </si>
  <si>
    <t xml:space="preserve">     5. Szerkezetátalakítási tartalék</t>
  </si>
  <si>
    <t xml:space="preserve">     6. Egyéb különféle műk.c.kp-i támog</t>
  </si>
  <si>
    <t>III. Intézményi működési bevételek</t>
  </si>
  <si>
    <t>IV. Felhalmozási bevétel</t>
  </si>
  <si>
    <t>V. Felhalmozási célú átvett pénzeszköz</t>
  </si>
  <si>
    <t>Függő, átfutó bevételek</t>
  </si>
  <si>
    <t xml:space="preserve"> Sportlétesítmények működtetése</t>
  </si>
  <si>
    <t>Társadalom és szociálpolitikai juttatás</t>
  </si>
  <si>
    <t>Felhalmozási célú visszatérítendő kölcsön áh-n kívülre</t>
  </si>
  <si>
    <t>Előző év</t>
  </si>
  <si>
    <t>Tárgyév</t>
  </si>
  <si>
    <t>5. Rövid lejáratú likvid hitelek és működési célú kötvénykibocsátás záró állománya (-)</t>
  </si>
  <si>
    <t>- Költségvetési aktív függő elszámolások záróegyenlege</t>
  </si>
  <si>
    <t>- Költségvetési aktív átfutó elszámolások záróegyenlege</t>
  </si>
  <si>
    <t>- Költségvetési aktív kiegyenlítő elszámolások záróegyenlege</t>
  </si>
  <si>
    <t>- Költségvetési passzív függő elszámolások záróegyenlege  (-)</t>
  </si>
  <si>
    <t>- Költségvetési passzív átfutó elszámolások záróegyenlege  (-)</t>
  </si>
  <si>
    <t>- Költségvetési passzív kiegyenlítő elszámolások záróegyenlege (-)</t>
  </si>
  <si>
    <t>8. Előző évben (években) képzett költségvetési tartalékok maradványa  (-)</t>
  </si>
  <si>
    <t>9. Előző évben (években) képzett vállalkozási tartalékok     maradványa (-)</t>
  </si>
  <si>
    <t>10. Intézményi költségvetési befizetés többlettámogatás miatt</t>
  </si>
  <si>
    <t>11. Költségvetési befizetés többlettámogatás miatt</t>
  </si>
  <si>
    <t>12. Költségvetési kiutalás kiutalatlan intézményi támogatás miatt</t>
  </si>
  <si>
    <t>13. Költségvetési kiutalás kiutalatlan támogatás miatt</t>
  </si>
  <si>
    <t>14. Vállalkozási maradványból alaptevékenység ellátására felhasznált összeg</t>
  </si>
  <si>
    <t>15. A pénzmaradványt külön jogszabály alapján módosító tétel  (±)</t>
  </si>
  <si>
    <t>A J. sorból:</t>
  </si>
  <si>
    <t>16. Egészségbiztosítási Alapból folyósított pénzeszköz maradványa</t>
  </si>
  <si>
    <t>17. Kötelezettséggel terhelt pénzmaradvány</t>
  </si>
  <si>
    <t>Ebből: - Működési célú kötelezettséggel terhelt pénzmaradvány</t>
  </si>
  <si>
    <t>- Felhalmozási célú kötelezettséggel terhelt pénzmaradvány</t>
  </si>
  <si>
    <t>Ebből: - Működési célú szabad pénzmaradvány</t>
  </si>
  <si>
    <t>- Felhalmozási célú szabad pénzmaradvány</t>
  </si>
  <si>
    <t>A.   Záró pénzkészlet</t>
  </si>
  <si>
    <t xml:space="preserve">B.  Forgatási célú finanszírozási műveletek egyenlege  </t>
  </si>
  <si>
    <t>A rövid lejáratú költségvetési pénzforgalmi és betétszámlák záróegyenlegei</t>
  </si>
  <si>
    <t>Pénztárak és betétkönyvek záróegyenlegei</t>
  </si>
  <si>
    <t>Forgatási célú értékpapírok záró állománya</t>
  </si>
  <si>
    <t>Költségvetési aktív elszámolások záróegyenlege</t>
  </si>
  <si>
    <t>Költségvetési passzív elszámolások záróegyenlege  (-)</t>
  </si>
  <si>
    <t xml:space="preserve">C.  Egyéb aktív és passzív pénzügyi elszámolások összesen       </t>
  </si>
  <si>
    <t xml:space="preserve">D.  Előző évben (években) képzett tartalékok maradványa </t>
  </si>
  <si>
    <t xml:space="preserve">E.  Vállalkozási tevékenység pénzforgalmi vállalkozási maradványa  </t>
  </si>
  <si>
    <t xml:space="preserve">F.  Tárgyévi helyesbített pénzmaradvány  </t>
  </si>
  <si>
    <t xml:space="preserve">G.  Finanszírozásból származó korrekciók </t>
  </si>
  <si>
    <t xml:space="preserve">H.  Pénzmaradványt terhelő elvonások </t>
  </si>
  <si>
    <t xml:space="preserve">I.    Költségvetési pénzmaradvány  </t>
  </si>
  <si>
    <t xml:space="preserve">J.   Módosított pénzmaradvány  </t>
  </si>
  <si>
    <t>Szabad pénzmaradvány</t>
  </si>
  <si>
    <t>Előirányzat-változás Országgyűlés hatáskörben</t>
  </si>
  <si>
    <t>Előirányzat-változás Kormány hatáskörben</t>
  </si>
  <si>
    <t>Előirányzat-változás Irányító szervi hatáskörben</t>
  </si>
  <si>
    <t>Előirányzat-változás Intézményi hatáskörben</t>
  </si>
  <si>
    <t>Előirányzat-változás összesen</t>
  </si>
  <si>
    <t>Központi, irányító szervi támogatás folyósítása (06/18)</t>
  </si>
  <si>
    <t>Alap- és vállalkozási tevékenység közötti elszámolások (06/29)</t>
  </si>
  <si>
    <t xml:space="preserve">Munkaadókat terhelő járulék és szociális hozzájárulási adó </t>
  </si>
  <si>
    <t xml:space="preserve">Egyéb működési célú kiadások </t>
  </si>
  <si>
    <t xml:space="preserve">Ellátottak pénzbeli juttatásai </t>
  </si>
  <si>
    <t xml:space="preserve">Működési költségvetés kiadásai </t>
  </si>
  <si>
    <t xml:space="preserve">Felújítások </t>
  </si>
  <si>
    <t>Beruházások</t>
  </si>
  <si>
    <t xml:space="preserve">Egyéb felhalmozási célú kiadások </t>
  </si>
  <si>
    <t xml:space="preserve">Felhalmozási költségvetés kiadásai </t>
  </si>
  <si>
    <t xml:space="preserve">Költségvetési kiadások összesen </t>
  </si>
  <si>
    <t xml:space="preserve">Finanszírozási kiadások, aktív pénzügyi műveletek kiadásai                        </t>
  </si>
  <si>
    <t xml:space="preserve">KIADÁSOK MINDÖSSZESEN </t>
  </si>
  <si>
    <t xml:space="preserve">Intézményi működési bevételek </t>
  </si>
  <si>
    <t xml:space="preserve">Működési célú támogatások államháztartáson belülről </t>
  </si>
  <si>
    <t xml:space="preserve">Működési célú átvett pénzeszközök </t>
  </si>
  <si>
    <t xml:space="preserve">Közhatalmi bevételek </t>
  </si>
  <si>
    <t xml:space="preserve">Működési költségvetés bevételei </t>
  </si>
  <si>
    <t xml:space="preserve">Felhalmozási bevételek </t>
  </si>
  <si>
    <t xml:space="preserve">Felhalmozási célú támogatások államháztartáson belülről </t>
  </si>
  <si>
    <t xml:space="preserve">Felhalmozási célú átvett pénzeszközök </t>
  </si>
  <si>
    <t>Felhalmozási költségvetés bevételei</t>
  </si>
  <si>
    <t>Költségvetési bevételek</t>
  </si>
  <si>
    <t>Központi, irányító szervi támogatás</t>
  </si>
  <si>
    <t xml:space="preserve">Alap- és vállalkozási tevékenység közötti elszámolások </t>
  </si>
  <si>
    <t xml:space="preserve">Maradvány igénybevétel </t>
  </si>
  <si>
    <t xml:space="preserve">Finanszírozás bevételek, passzív pénzügyi műveletek bevételei </t>
  </si>
  <si>
    <t xml:space="preserve">BEVÉTELEK MINDÖSSZESEN </t>
  </si>
  <si>
    <t>Pénzforgalmi előirányzatok egyeztetése 2013. évre</t>
  </si>
  <si>
    <t xml:space="preserve">   Szerkezetátalakítási tartalékból támogatás</t>
  </si>
  <si>
    <t xml:space="preserve">   Tartós részesedés értékesítése</t>
  </si>
  <si>
    <t xml:space="preserve">  </t>
  </si>
  <si>
    <t xml:space="preserve">   Pénzügyi befektetések bevétele (Vasivíz)</t>
  </si>
  <si>
    <t>FÜGGŐ átfutó bevételek</t>
  </si>
  <si>
    <t xml:space="preserve">         - Felhalmozási célú visszatérítendő tám. ÁH-n kívülre</t>
  </si>
  <si>
    <t>FINANSZÍROZÁSI kiadások összesen</t>
  </si>
  <si>
    <t xml:space="preserve">     1.Működési célú általános támogatás</t>
  </si>
  <si>
    <t>2.sz. melléklet</t>
  </si>
  <si>
    <t>6. sz. melléklet</t>
  </si>
  <si>
    <t>7. sz. melléklet</t>
  </si>
  <si>
    <t>8.sz. melléklet</t>
  </si>
  <si>
    <t xml:space="preserve"> Önkormányzati vagyon alakulása 2013. évről</t>
  </si>
  <si>
    <t xml:space="preserve"> (e Ft-ban)</t>
  </si>
  <si>
    <t xml:space="preserve">Előző év </t>
  </si>
  <si>
    <t>ESZKÖZÖK</t>
  </si>
  <si>
    <t>I. Immateriális javak</t>
  </si>
  <si>
    <t>Ingatlanok és kapcs.vagyoni értékű jogok</t>
  </si>
  <si>
    <t>Gépek, berendezések, felszerelések</t>
  </si>
  <si>
    <t>Beruházások, felújítások</t>
  </si>
  <si>
    <t>Járművek</t>
  </si>
  <si>
    <t>II. Tárgyi eszközök összesen:</t>
  </si>
  <si>
    <t>Tartós részesedések</t>
  </si>
  <si>
    <t>Tartós hitelviszonyt megtestesítő értékpapír</t>
  </si>
  <si>
    <t>Tartósan adott kölcsönök</t>
  </si>
  <si>
    <t>III. Befektetett pü. eszközök</t>
  </si>
  <si>
    <t xml:space="preserve">     Anyagok</t>
  </si>
  <si>
    <t xml:space="preserve">     Követelések áruszáll.szolg.-ból</t>
  </si>
  <si>
    <t xml:space="preserve">     Adósok</t>
  </si>
  <si>
    <t xml:space="preserve">    Pénztárak, betétkönyvek</t>
  </si>
  <si>
    <t xml:space="preserve">    Költségvetési bankszámlák</t>
  </si>
  <si>
    <t xml:space="preserve">    Idegen pénzeszközök</t>
  </si>
  <si>
    <t xml:space="preserve">B./ Forgóeszközök összesen </t>
  </si>
  <si>
    <t>ESZKÖZÖK ÖSSZESEN:</t>
  </si>
  <si>
    <t>FORRÁSOK</t>
  </si>
  <si>
    <t xml:space="preserve">     Költségvetési tartalék elszámolása</t>
  </si>
  <si>
    <t xml:space="preserve">     Költségvetési pénzmaradvány</t>
  </si>
  <si>
    <t xml:space="preserve">   Költségvetési passzív függő elszámolás</t>
  </si>
  <si>
    <t>FORRÁSOK ÖSSZESEN:</t>
  </si>
  <si>
    <t>Szellemi termékek</t>
  </si>
  <si>
    <t>IV: Üzemeltetésre átadott eszközök</t>
  </si>
  <si>
    <t>A./ Befektetett eszközök összesen (I-IV):</t>
  </si>
  <si>
    <t xml:space="preserve">     rövid lejáratú kölcsönök</t>
  </si>
  <si>
    <t>I. Készletek</t>
  </si>
  <si>
    <t>II. Követelések összesen:</t>
  </si>
  <si>
    <t>III. Értékpapírok</t>
  </si>
  <si>
    <t>IV. Pénzeszközök összesen:</t>
  </si>
  <si>
    <t>V. Egyéb aktív pü.elszámolások összesen</t>
  </si>
  <si>
    <t xml:space="preserve"> I. Tartós tőke</t>
  </si>
  <si>
    <t>II. Tőkeváltozások</t>
  </si>
  <si>
    <t>D./ Saját tőke összesen:</t>
  </si>
  <si>
    <t xml:space="preserve"> I.Költségvetési tartalék összesen</t>
  </si>
  <si>
    <t>E./ Tartalékok összesen</t>
  </si>
  <si>
    <t>II. Rövid lejáratú kötelezettség összesen:</t>
  </si>
  <si>
    <t>III. Egyéb passzív pü.elszámolás</t>
  </si>
  <si>
    <t xml:space="preserve">F./ Kötelezettségek összesen </t>
  </si>
  <si>
    <t>EGYHÁZASHETYE KÖZSÉG</t>
  </si>
  <si>
    <t>Központosított működési célú előírányzatok</t>
  </si>
  <si>
    <t>Egyéb működési célú központosított támogatás</t>
  </si>
  <si>
    <t xml:space="preserve">   Tárgyi eszközök, ingatlan értékesítése</t>
  </si>
  <si>
    <t xml:space="preserve">      - Kamatkiadások</t>
  </si>
  <si>
    <t xml:space="preserve">EGYHÁZASHETYEKÖZSÉG </t>
  </si>
  <si>
    <r>
      <t xml:space="preserve">             Egyházashetye</t>
    </r>
    <r>
      <rPr>
        <b/>
        <u/>
        <sz val="10"/>
        <rFont val="Arial CE"/>
        <charset val="238"/>
      </rPr>
      <t xml:space="preserve">község önkormányzatának 2013.évi bevételei </t>
    </r>
  </si>
  <si>
    <t xml:space="preserve">            - termőföld bérbeadásából származó j.</t>
  </si>
  <si>
    <t xml:space="preserve">       - szolgáltatások bevétel </t>
  </si>
  <si>
    <t xml:space="preserve">       - kisz.term áfája</t>
  </si>
  <si>
    <t xml:space="preserve">       - kamat bevétel</t>
  </si>
  <si>
    <t xml:space="preserve">    1.Ingatlan értékesítés</t>
  </si>
  <si>
    <t xml:space="preserve">    2. Termőföld értékesítése</t>
  </si>
  <si>
    <t xml:space="preserve">     2. Pénzeszközátvétel </t>
  </si>
  <si>
    <t xml:space="preserve">     7. Egyes jövedelem potló támogatások kiegészítése</t>
  </si>
  <si>
    <t>Létszám:   3 fő</t>
  </si>
  <si>
    <t xml:space="preserve">               </t>
  </si>
  <si>
    <t xml:space="preserve">     </t>
  </si>
  <si>
    <r>
      <t xml:space="preserve">          </t>
    </r>
    <r>
      <rPr>
        <b/>
        <u/>
        <sz val="10"/>
        <rFont val="Arial CE"/>
        <charset val="238"/>
      </rPr>
      <t xml:space="preserve"> Egyházashetye község önkormányzatának 2013.évi kiadásai szakfeladatonként</t>
    </r>
  </si>
  <si>
    <t>Víztermelés, kezelés ellátás</t>
  </si>
  <si>
    <t>Települési hulladék kezelés</t>
  </si>
  <si>
    <t xml:space="preserve">   Könyvtári  szolgáltatások</t>
  </si>
  <si>
    <t xml:space="preserve">  Közművelődési int., közösségi szint.</t>
  </si>
  <si>
    <t>Szabadidő sport</t>
  </si>
  <si>
    <t xml:space="preserve">EGYHÁZASHETYE KÖZSÉG </t>
  </si>
  <si>
    <t xml:space="preserve">  - Nonprofit szereveteknek</t>
  </si>
  <si>
    <t xml:space="preserve">     Egyéb hosszú lejáratú kötelezettség</t>
  </si>
  <si>
    <t xml:space="preserve">     Beruházási és fejlesztési hitel</t>
  </si>
  <si>
    <t xml:space="preserve">   </t>
  </si>
  <si>
    <t>Egyházashetye község önkormányzat 2013. évi pénzmaradvány kimutatása</t>
  </si>
  <si>
    <t>Háziorvosi alapellátás</t>
  </si>
  <si>
    <t>9. sz. melléklet</t>
  </si>
  <si>
    <t>10.sz. melléklet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</si>
</sst>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</font>
    <font>
      <b/>
      <u/>
      <sz val="10"/>
      <name val="Arial CE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"/>
      <charset val="238"/>
    </font>
    <font>
      <sz val="10"/>
      <name val="Arial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charset val="238"/>
    </font>
    <font>
      <b/>
      <sz val="10"/>
      <name val="Arial"/>
      <charset val="238"/>
    </font>
    <font>
      <u/>
      <sz val="10"/>
      <name val="Arial CE"/>
      <charset val="238"/>
    </font>
    <font>
      <b/>
      <sz val="8"/>
      <name val="Arial"/>
      <family val="2"/>
      <charset val="238"/>
    </font>
    <font>
      <sz val="12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29">
    <xf numFmtId="0" fontId="0" fillId="0" borderId="0" xfId="0"/>
    <xf numFmtId="0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4" fillId="0" borderId="1" xfId="0" applyFont="1" applyBorder="1"/>
    <xf numFmtId="0" fontId="3" fillId="0" borderId="1" xfId="0" applyNumberFormat="1" applyFont="1" applyFill="1" applyBorder="1" applyAlignment="1" applyProtection="1">
      <protection locked="0"/>
    </xf>
    <xf numFmtId="164" fontId="3" fillId="0" borderId="1" xfId="0" applyNumberFormat="1" applyFont="1" applyFill="1" applyBorder="1" applyAlignment="1" applyProtection="1">
      <protection locked="0"/>
    </xf>
    <xf numFmtId="0" fontId="5" fillId="0" borderId="1" xfId="0" applyNumberFormat="1" applyFont="1" applyFill="1" applyBorder="1" applyAlignment="1" applyProtection="1">
      <alignment wrapText="1"/>
      <protection locked="0"/>
    </xf>
    <xf numFmtId="0" fontId="5" fillId="0" borderId="1" xfId="0" applyNumberFormat="1" applyFont="1" applyFill="1" applyBorder="1" applyAlignment="1" applyProtection="1">
      <protection locked="0"/>
    </xf>
    <xf numFmtId="164" fontId="6" fillId="0" borderId="1" xfId="0" applyNumberFormat="1" applyFont="1" applyFill="1" applyBorder="1" applyAlignment="1" applyProtection="1">
      <protection locked="0"/>
    </xf>
    <xf numFmtId="16" fontId="2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NumberFormat="1" applyFont="1" applyFill="1" applyBorder="1" applyAlignment="1" applyProtection="1">
      <protection locked="0"/>
    </xf>
    <xf numFmtId="164" fontId="7" fillId="0" borderId="1" xfId="0" applyNumberFormat="1" applyFont="1" applyFill="1" applyBorder="1" applyAlignment="1" applyProtection="1">
      <protection locked="0"/>
    </xf>
    <xf numFmtId="0" fontId="7" fillId="0" borderId="0" xfId="3" applyNumberFormat="1" applyFont="1" applyFill="1" applyBorder="1" applyAlignment="1" applyProtection="1">
      <protection locked="0"/>
    </xf>
    <xf numFmtId="0" fontId="11" fillId="0" borderId="0" xfId="0" applyFont="1"/>
    <xf numFmtId="0" fontId="10" fillId="0" borderId="1" xfId="0" applyFont="1" applyBorder="1"/>
    <xf numFmtId="0" fontId="2" fillId="0" borderId="1" xfId="0" applyNumberFormat="1" applyFont="1" applyFill="1" applyBorder="1" applyAlignment="1" applyProtection="1">
      <alignment horizontal="right"/>
      <protection locked="0"/>
    </xf>
    <xf numFmtId="0" fontId="6" fillId="0" borderId="1" xfId="0" applyNumberFormat="1" applyFont="1" applyFill="1" applyBorder="1" applyAlignment="1" applyProtection="1">
      <alignment wrapText="1"/>
      <protection locked="0"/>
    </xf>
    <xf numFmtId="0" fontId="6" fillId="0" borderId="1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9" fillId="0" borderId="0" xfId="2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protection locked="0"/>
    </xf>
    <xf numFmtId="0" fontId="12" fillId="0" borderId="1" xfId="0" applyNumberFormat="1" applyFont="1" applyFill="1" applyBorder="1" applyAlignment="1" applyProtection="1">
      <alignment wrapText="1"/>
      <protection locked="0"/>
    </xf>
    <xf numFmtId="0" fontId="12" fillId="0" borderId="0" xfId="0" applyNumberFormat="1" applyFont="1" applyFill="1" applyBorder="1" applyAlignment="1" applyProtection="1">
      <alignment horizontal="left" wrapText="1"/>
      <protection locked="0"/>
    </xf>
    <xf numFmtId="0" fontId="13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protection locked="0"/>
    </xf>
    <xf numFmtId="0" fontId="2" fillId="0" borderId="2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Fill="1" applyBorder="1" applyAlignment="1" applyProtection="1">
      <protection locked="0"/>
    </xf>
    <xf numFmtId="0" fontId="3" fillId="0" borderId="2" xfId="0" applyNumberFormat="1" applyFont="1" applyFill="1" applyBorder="1" applyAlignment="1" applyProtection="1">
      <alignment wrapText="1"/>
      <protection locked="0"/>
    </xf>
    <xf numFmtId="0" fontId="9" fillId="0" borderId="0" xfId="4" applyNumberFormat="1" applyFont="1" applyFill="1" applyBorder="1" applyAlignment="1" applyProtection="1">
      <protection locked="0"/>
    </xf>
    <xf numFmtId="0" fontId="6" fillId="0" borderId="1" xfId="0" applyNumberFormat="1" applyFont="1" applyFill="1" applyBorder="1" applyAlignment="1" applyProtection="1">
      <alignment horizontal="left" wrapText="1"/>
      <protection locked="0"/>
    </xf>
    <xf numFmtId="164" fontId="2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>
      <alignment horizontal="center" wrapText="1"/>
    </xf>
    <xf numFmtId="0" fontId="9" fillId="0" borderId="0" xfId="5" applyNumberFormat="1" applyFont="1" applyFill="1" applyBorder="1" applyAlignment="1" applyProtection="1">
      <protection locked="0"/>
    </xf>
    <xf numFmtId="0" fontId="16" fillId="0" borderId="1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6" fillId="0" borderId="3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protection locked="0"/>
    </xf>
    <xf numFmtId="0" fontId="0" fillId="0" borderId="1" xfId="0" applyBorder="1"/>
    <xf numFmtId="0" fontId="16" fillId="0" borderId="1" xfId="0" applyNumberFormat="1" applyFont="1" applyFill="1" applyBorder="1" applyAlignment="1" applyProtection="1">
      <alignment wrapText="1"/>
      <protection locked="0"/>
    </xf>
    <xf numFmtId="0" fontId="16" fillId="0" borderId="1" xfId="0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 applyProtection="1">
      <alignment horizontal="center" wrapText="1"/>
      <protection locked="0"/>
    </xf>
    <xf numFmtId="0" fontId="17" fillId="0" borderId="5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1" xfId="0" applyNumberFormat="1" applyFont="1" applyFill="1" applyBorder="1" applyAlignment="1" applyProtection="1">
      <alignment horizontal="left" wrapText="1"/>
      <protection locked="0"/>
    </xf>
    <xf numFmtId="0" fontId="9" fillId="0" borderId="1" xfId="0" applyNumberFormat="1" applyFont="1" applyFill="1" applyBorder="1" applyAlignment="1" applyProtection="1">
      <alignment horizontal="center" wrapText="1"/>
      <protection locked="0"/>
    </xf>
    <xf numFmtId="164" fontId="2" fillId="0" borderId="6" xfId="0" applyNumberFormat="1" applyFont="1" applyFill="1" applyBorder="1" applyAlignment="1" applyProtection="1">
      <alignment wrapText="1"/>
      <protection locked="0"/>
    </xf>
    <xf numFmtId="0" fontId="7" fillId="0" borderId="3" xfId="0" applyNumberFormat="1" applyFont="1" applyFill="1" applyBorder="1" applyAlignment="1" applyProtection="1">
      <alignment wrapText="1"/>
      <protection locked="0"/>
    </xf>
    <xf numFmtId="164" fontId="5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6" fillId="0" borderId="1" xfId="0" applyNumberFormat="1" applyFont="1" applyFill="1" applyBorder="1" applyAlignment="1" applyProtection="1">
      <alignment horizontal="left"/>
      <protection locked="0"/>
    </xf>
    <xf numFmtId="0" fontId="6" fillId="0" borderId="4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7" fillId="0" borderId="4" xfId="0" applyNumberFormat="1" applyFont="1" applyFill="1" applyBorder="1" applyAlignment="1" applyProtection="1">
      <protection locked="0"/>
    </xf>
    <xf numFmtId="0" fontId="20" fillId="0" borderId="0" xfId="0" applyFont="1" applyFill="1"/>
    <xf numFmtId="0" fontId="19" fillId="0" borderId="0" xfId="0" applyFont="1" applyFill="1"/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7" fillId="0" borderId="1" xfId="0" applyNumberFormat="1" applyFont="1" applyFill="1" applyBorder="1" applyAlignment="1" applyProtection="1">
      <alignment horizontal="right"/>
      <protection locked="0"/>
    </xf>
    <xf numFmtId="0" fontId="7" fillId="0" borderId="4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  <protection locked="0"/>
    </xf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21" fillId="0" borderId="0" xfId="0" applyNumberFormat="1" applyFont="1" applyFill="1" applyBorder="1" applyAlignment="1" applyProtection="1">
      <alignment horizontal="left" wrapText="1"/>
      <protection locked="0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horizontal="left" wrapText="1"/>
    </xf>
    <xf numFmtId="3" fontId="0" fillId="0" borderId="0" xfId="0" applyNumberFormat="1" applyFont="1" applyFill="1" applyBorder="1" applyAlignment="1" applyProtection="1"/>
    <xf numFmtId="0" fontId="4" fillId="0" borderId="0" xfId="0" applyFont="1" applyFill="1"/>
    <xf numFmtId="0" fontId="15" fillId="0" borderId="0" xfId="0" applyFont="1"/>
    <xf numFmtId="0" fontId="4" fillId="0" borderId="1" xfId="0" applyFont="1" applyFill="1" applyBorder="1" applyAlignment="1">
      <alignment horizontal="left"/>
    </xf>
    <xf numFmtId="0" fontId="15" fillId="0" borderId="0" xfId="0" applyFont="1" applyFill="1"/>
    <xf numFmtId="0" fontId="10" fillId="0" borderId="0" xfId="0" applyFont="1"/>
    <xf numFmtId="0" fontId="0" fillId="0" borderId="10" xfId="0" applyBorder="1"/>
    <xf numFmtId="0" fontId="10" fillId="0" borderId="5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4" fillId="0" borderId="0" xfId="0" applyFont="1" applyFill="1" applyBorder="1"/>
    <xf numFmtId="0" fontId="22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" fillId="0" borderId="0" xfId="0" applyFont="1" applyBorder="1"/>
    <xf numFmtId="0" fontId="10" fillId="0" borderId="4" xfId="0" applyFont="1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14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4" xfId="0" applyFont="1" applyBorder="1"/>
    <xf numFmtId="0" fontId="18" fillId="0" borderId="1" xfId="0" applyFont="1" applyBorder="1"/>
    <xf numFmtId="0" fontId="18" fillId="0" borderId="0" xfId="0" applyFont="1" applyBorder="1"/>
    <xf numFmtId="0" fontId="18" fillId="0" borderId="7" xfId="0" applyFont="1" applyBorder="1"/>
    <xf numFmtId="0" fontId="0" fillId="0" borderId="3" xfId="0" applyBorder="1"/>
    <xf numFmtId="0" fontId="4" fillId="0" borderId="1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4" xfId="0" applyFont="1" applyBorder="1"/>
    <xf numFmtId="0" fontId="18" fillId="0" borderId="13" xfId="0" applyFont="1" applyBorder="1"/>
    <xf numFmtId="0" fontId="4" fillId="0" borderId="3" xfId="0" applyFont="1" applyBorder="1"/>
    <xf numFmtId="0" fontId="0" fillId="0" borderId="15" xfId="0" applyBorder="1"/>
    <xf numFmtId="0" fontId="10" fillId="0" borderId="12" xfId="0" applyFont="1" applyBorder="1"/>
    <xf numFmtId="0" fontId="0" fillId="0" borderId="4" xfId="0" applyFill="1" applyBorder="1"/>
    <xf numFmtId="0" fontId="4" fillId="0" borderId="4" xfId="0" applyFont="1" applyFill="1" applyBorder="1"/>
    <xf numFmtId="0" fontId="10" fillId="0" borderId="3" xfId="0" applyFont="1" applyBorder="1"/>
    <xf numFmtId="0" fontId="17" fillId="0" borderId="4" xfId="0" applyFont="1" applyBorder="1"/>
    <xf numFmtId="16" fontId="6" fillId="0" borderId="1" xfId="0" applyNumberFormat="1" applyFont="1" applyFill="1" applyBorder="1" applyAlignment="1" applyProtection="1">
      <alignment wrapText="1"/>
      <protection locked="0"/>
    </xf>
    <xf numFmtId="0" fontId="21" fillId="0" borderId="0" xfId="0" applyNumberFormat="1" applyFont="1" applyFill="1" applyBorder="1" applyAlignment="1" applyProtection="1">
      <alignment wrapText="1"/>
      <protection locked="0"/>
    </xf>
    <xf numFmtId="0" fontId="10" fillId="0" borderId="13" xfId="0" applyFont="1" applyBorder="1" applyAlignment="1">
      <alignment wrapText="1"/>
    </xf>
    <xf numFmtId="0" fontId="0" fillId="0" borderId="0" xfId="0" applyFill="1" applyBorder="1"/>
    <xf numFmtId="0" fontId="0" fillId="0" borderId="13" xfId="0" applyFill="1" applyBorder="1"/>
    <xf numFmtId="0" fontId="23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/>
    <xf numFmtId="0" fontId="10" fillId="0" borderId="0" xfId="0" applyFont="1" applyBorder="1"/>
    <xf numFmtId="0" fontId="7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left"/>
      <protection locked="0"/>
    </xf>
    <xf numFmtId="0" fontId="6" fillId="0" borderId="1" xfId="0" applyNumberFormat="1" applyFont="1" applyFill="1" applyBorder="1" applyAlignment="1" applyProtection="1">
      <alignment horizontal="right"/>
      <protection locked="0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0" fontId="9" fillId="0" borderId="1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4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0" xfId="0"/>
    <xf numFmtId="0" fontId="0" fillId="0" borderId="9" xfId="0" applyFill="1" applyBorder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Fill="1"/>
    <xf numFmtId="0" fontId="5" fillId="0" borderId="0" xfId="0" applyNumberFormat="1" applyFont="1" applyFill="1" applyBorder="1" applyAlignment="1" applyProtection="1">
      <protection locked="0"/>
    </xf>
    <xf numFmtId="164" fontId="0" fillId="0" borderId="0" xfId="0" applyNumberFormat="1"/>
    <xf numFmtId="164" fontId="10" fillId="0" borderId="0" xfId="0" applyNumberFormat="1" applyFont="1" applyAlignment="1">
      <alignment horizontal="center"/>
    </xf>
    <xf numFmtId="164" fontId="10" fillId="0" borderId="1" xfId="0" applyNumberFormat="1" applyFont="1" applyBorder="1" applyAlignment="1"/>
    <xf numFmtId="164" fontId="16" fillId="0" borderId="1" xfId="0" applyNumberFormat="1" applyFont="1" applyFill="1" applyBorder="1" applyAlignment="1" applyProtection="1">
      <alignment horizontal="center" wrapText="1"/>
      <protection locked="0"/>
    </xf>
    <xf numFmtId="164" fontId="10" fillId="0" borderId="1" xfId="0" applyNumberFormat="1" applyFont="1" applyBorder="1"/>
    <xf numFmtId="164" fontId="22" fillId="0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0" fillId="0" borderId="0" xfId="0"/>
    <xf numFmtId="0" fontId="6" fillId="0" borderId="2" xfId="0" applyNumberFormat="1" applyFont="1" applyFill="1" applyBorder="1" applyAlignment="1" applyProtection="1">
      <alignment wrapText="1"/>
      <protection locked="0"/>
    </xf>
    <xf numFmtId="0" fontId="10" fillId="0" borderId="7" xfId="0" applyFont="1" applyBorder="1"/>
    <xf numFmtId="0" fontId="10" fillId="0" borderId="15" xfId="0" applyFont="1" applyBorder="1"/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4" xfId="0" applyNumberFormat="1" applyFont="1" applyFill="1" applyBorder="1" applyAlignment="1" applyProtection="1">
      <alignment horizontal="left"/>
      <protection locked="0"/>
    </xf>
    <xf numFmtId="0" fontId="6" fillId="0" borderId="11" xfId="0" applyNumberFormat="1" applyFont="1" applyFill="1" applyBorder="1" applyAlignment="1" applyProtection="1">
      <alignment horizontal="left"/>
      <protection locked="0"/>
    </xf>
    <xf numFmtId="0" fontId="6" fillId="0" borderId="12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0" xfId="3" applyNumberFormat="1" applyFont="1" applyFill="1" applyBorder="1" applyAlignment="1" applyProtection="1">
      <alignment horizontal="center"/>
      <protection locked="0"/>
    </xf>
    <xf numFmtId="0" fontId="7" fillId="0" borderId="0" xfId="2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3" xfId="0" applyNumberFormat="1" applyFont="1" applyFill="1" applyBorder="1" applyAlignment="1" applyProtection="1">
      <alignment horizontal="center" wrapText="1"/>
      <protection locked="0"/>
    </xf>
    <xf numFmtId="0" fontId="12" fillId="0" borderId="6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9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6">
    <cellStyle name="Normál" xfId="0" builtinId="0"/>
    <cellStyle name="Normál 2" xfId="1"/>
    <cellStyle name="Normál_2.sz. melléklet" xfId="2"/>
    <cellStyle name="Normál_Munka1" xfId="3"/>
    <cellStyle name="Normál_Munka3" xfId="4"/>
    <cellStyle name="Normál_Munka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0"/>
  <sheetViews>
    <sheetView topLeftCell="A126" zoomScaleNormal="100" workbookViewId="0">
      <selection activeCell="J8" sqref="J8"/>
    </sheetView>
  </sheetViews>
  <sheetFormatPr defaultRowHeight="12.75"/>
  <cols>
    <col min="1" max="1" width="56.85546875" customWidth="1"/>
    <col min="2" max="2" width="4.85546875" hidden="1" customWidth="1"/>
    <col min="3" max="4" width="5.5703125" hidden="1" customWidth="1"/>
    <col min="5" max="5" width="3.28515625" hidden="1" customWidth="1"/>
    <col min="6" max="6" width="11.42578125" customWidth="1"/>
    <col min="7" max="7" width="11.140625" customWidth="1"/>
    <col min="8" max="8" width="9.5703125" customWidth="1"/>
    <col min="9" max="9" width="6.85546875" style="174" customWidth="1"/>
    <col min="10" max="10" width="7.7109375" customWidth="1"/>
    <col min="11" max="11" width="7.28515625" customWidth="1"/>
    <col min="12" max="12" width="7.140625" customWidth="1"/>
    <col min="13" max="13" width="8.28515625" customWidth="1"/>
  </cols>
  <sheetData>
    <row r="1" spans="1:14" ht="15" customHeight="1">
      <c r="A1" s="22" t="s">
        <v>437</v>
      </c>
    </row>
    <row r="2" spans="1:14" ht="16.5" customHeight="1">
      <c r="A2" s="22" t="s">
        <v>67</v>
      </c>
      <c r="H2" s="17" t="s">
        <v>209</v>
      </c>
    </row>
    <row r="3" spans="1:14">
      <c r="A3" s="103"/>
      <c r="B3" s="103"/>
      <c r="C3" s="103"/>
      <c r="D3" s="103"/>
      <c r="E3" s="103"/>
      <c r="F3" s="103"/>
    </row>
    <row r="4" spans="1:14" ht="11.25" customHeight="1">
      <c r="A4" s="191" t="s">
        <v>210</v>
      </c>
      <c r="B4" s="191"/>
      <c r="C4" s="191"/>
      <c r="D4" s="191"/>
      <c r="E4" s="191"/>
      <c r="F4" s="191"/>
      <c r="G4" s="191"/>
      <c r="H4" s="191"/>
      <c r="I4" s="191"/>
    </row>
    <row r="5" spans="1:14" ht="11.25" customHeight="1">
      <c r="A5" s="104"/>
      <c r="B5" s="104"/>
      <c r="C5" s="104"/>
      <c r="D5" s="104"/>
      <c r="E5" s="104"/>
      <c r="F5" s="104"/>
      <c r="G5" s="104"/>
      <c r="H5" s="104"/>
      <c r="I5" s="175"/>
    </row>
    <row r="6" spans="1:14" ht="11.25" customHeight="1">
      <c r="A6" s="191" t="s">
        <v>211</v>
      </c>
      <c r="B6" s="191"/>
      <c r="C6" s="191"/>
      <c r="D6" s="191"/>
      <c r="E6" s="191"/>
      <c r="F6" s="191"/>
      <c r="G6" s="191"/>
      <c r="H6" s="191"/>
      <c r="I6" s="191"/>
    </row>
    <row r="7" spans="1:14">
      <c r="A7" s="192"/>
      <c r="B7" s="192"/>
      <c r="C7" s="192"/>
      <c r="D7" s="192"/>
      <c r="E7" s="192"/>
      <c r="F7" s="192"/>
    </row>
    <row r="8" spans="1:14">
      <c r="A8" s="193" t="s">
        <v>120</v>
      </c>
      <c r="B8" s="193"/>
      <c r="C8" s="193"/>
      <c r="D8" s="193"/>
      <c r="E8" s="193"/>
      <c r="F8" s="193"/>
    </row>
    <row r="9" spans="1:14">
      <c r="A9" s="201" t="s">
        <v>212</v>
      </c>
      <c r="B9" s="202"/>
      <c r="C9" s="202"/>
      <c r="D9" s="202"/>
      <c r="E9" s="203"/>
      <c r="F9" s="105">
        <v>2013</v>
      </c>
      <c r="G9" s="105">
        <v>2013</v>
      </c>
      <c r="H9" s="106"/>
      <c r="I9" s="176"/>
      <c r="J9" s="194"/>
      <c r="K9" s="194"/>
      <c r="L9" s="194"/>
      <c r="M9" s="194"/>
      <c r="N9" s="93"/>
    </row>
    <row r="10" spans="1:14" ht="23.25" customHeight="1">
      <c r="A10" s="195"/>
      <c r="B10" s="196"/>
      <c r="C10" s="196"/>
      <c r="D10" s="196"/>
      <c r="E10" s="197"/>
      <c r="F10" s="61" t="s">
        <v>3</v>
      </c>
      <c r="G10" s="61" t="s">
        <v>4</v>
      </c>
      <c r="H10" s="61" t="s">
        <v>1</v>
      </c>
      <c r="I10" s="177" t="s">
        <v>5</v>
      </c>
      <c r="J10" s="107"/>
    </row>
    <row r="11" spans="1:14" s="100" customFormat="1">
      <c r="A11" s="198" t="s">
        <v>183</v>
      </c>
      <c r="B11" s="199"/>
      <c r="C11" s="199"/>
      <c r="D11" s="199"/>
      <c r="E11" s="200"/>
      <c r="F11" s="18">
        <f>F20+F27</f>
        <v>11539</v>
      </c>
      <c r="G11" s="18">
        <f>G20+G27</f>
        <v>15905</v>
      </c>
      <c r="H11" s="18">
        <f>H20+H27</f>
        <v>20534</v>
      </c>
      <c r="I11" s="178">
        <f>+H11/G11*100</f>
        <v>129.10405532851306</v>
      </c>
      <c r="J11" s="151"/>
      <c r="K11" s="151"/>
      <c r="L11" s="151"/>
      <c r="M11" s="151"/>
      <c r="N11" s="151"/>
    </row>
    <row r="12" spans="1:14">
      <c r="A12" s="185" t="s">
        <v>213</v>
      </c>
      <c r="B12" s="186"/>
      <c r="C12" s="186"/>
      <c r="D12" s="186"/>
      <c r="E12" s="187"/>
      <c r="F12" s="59">
        <v>9559</v>
      </c>
      <c r="G12" s="59">
        <v>9782</v>
      </c>
      <c r="H12" s="59">
        <v>9782</v>
      </c>
      <c r="I12" s="178">
        <f>+H12/G12*100</f>
        <v>100</v>
      </c>
      <c r="J12" s="93"/>
      <c r="K12" s="93"/>
      <c r="L12" s="93"/>
      <c r="M12" s="93"/>
      <c r="N12" s="93"/>
    </row>
    <row r="13" spans="1:14">
      <c r="A13" s="185" t="s">
        <v>214</v>
      </c>
      <c r="B13" s="186"/>
      <c r="C13" s="186"/>
      <c r="D13" s="186"/>
      <c r="E13" s="187"/>
      <c r="F13" s="59"/>
      <c r="G13" s="59"/>
      <c r="H13" s="59"/>
      <c r="I13" s="178"/>
      <c r="J13" s="93"/>
      <c r="K13" s="93"/>
      <c r="L13" s="93"/>
      <c r="M13" s="93"/>
      <c r="N13" s="93"/>
    </row>
    <row r="14" spans="1:14">
      <c r="A14" s="185" t="s">
        <v>215</v>
      </c>
      <c r="B14" s="186"/>
      <c r="C14" s="186"/>
      <c r="D14" s="186"/>
      <c r="E14" s="187"/>
      <c r="F14" s="59">
        <v>1581</v>
      </c>
      <c r="G14" s="59">
        <v>1581</v>
      </c>
      <c r="H14" s="59">
        <v>1581</v>
      </c>
      <c r="I14" s="178">
        <f t="shared" ref="I14:I19" si="0">+H14/G14*100</f>
        <v>100</v>
      </c>
      <c r="J14" s="93"/>
      <c r="K14" s="93"/>
      <c r="L14" s="93"/>
      <c r="M14" s="93"/>
      <c r="N14" s="93"/>
    </row>
    <row r="15" spans="1:14">
      <c r="A15" s="185" t="s">
        <v>216</v>
      </c>
      <c r="B15" s="186"/>
      <c r="C15" s="186"/>
      <c r="D15" s="186"/>
      <c r="E15" s="187"/>
      <c r="F15" s="59">
        <v>397</v>
      </c>
      <c r="G15" s="59">
        <v>397</v>
      </c>
      <c r="H15" s="59">
        <v>397</v>
      </c>
      <c r="I15" s="178">
        <f t="shared" si="0"/>
        <v>100</v>
      </c>
      <c r="J15" s="93"/>
      <c r="K15" s="93"/>
      <c r="L15" s="93"/>
      <c r="M15" s="93"/>
      <c r="N15" s="93"/>
    </row>
    <row r="16" spans="1:14">
      <c r="A16" s="147" t="s">
        <v>381</v>
      </c>
      <c r="B16" s="148"/>
      <c r="C16" s="148"/>
      <c r="D16" s="148"/>
      <c r="E16" s="149"/>
      <c r="F16" s="59"/>
      <c r="G16" s="59">
        <v>596</v>
      </c>
      <c r="H16" s="59">
        <v>596</v>
      </c>
      <c r="I16" s="178">
        <f t="shared" si="0"/>
        <v>100</v>
      </c>
      <c r="J16" s="93"/>
      <c r="K16" s="93"/>
      <c r="L16" s="93"/>
      <c r="M16" s="93"/>
      <c r="N16" s="93"/>
    </row>
    <row r="17" spans="1:14">
      <c r="A17" s="185" t="s">
        <v>217</v>
      </c>
      <c r="B17" s="186"/>
      <c r="C17" s="186"/>
      <c r="D17" s="186"/>
      <c r="E17" s="187"/>
      <c r="F17" s="59"/>
      <c r="G17" s="59">
        <v>3170</v>
      </c>
      <c r="H17" s="59">
        <v>3170</v>
      </c>
      <c r="I17" s="178">
        <f t="shared" si="0"/>
        <v>100</v>
      </c>
      <c r="J17" s="93"/>
      <c r="K17" s="93"/>
      <c r="L17" s="93"/>
      <c r="M17" s="93"/>
      <c r="N17" s="93"/>
    </row>
    <row r="18" spans="1:14" s="168" customFormat="1">
      <c r="A18" s="164" t="s">
        <v>438</v>
      </c>
      <c r="B18" s="165"/>
      <c r="C18" s="165"/>
      <c r="D18" s="165"/>
      <c r="E18" s="166"/>
      <c r="F18" s="59">
        <v>2</v>
      </c>
      <c r="G18" s="59">
        <v>38</v>
      </c>
      <c r="H18" s="59">
        <v>38</v>
      </c>
      <c r="I18" s="178">
        <f t="shared" si="0"/>
        <v>100</v>
      </c>
      <c r="J18" s="93"/>
      <c r="K18" s="93"/>
      <c r="L18" s="93"/>
      <c r="M18" s="93"/>
      <c r="N18" s="93"/>
    </row>
    <row r="19" spans="1:14" s="168" customFormat="1">
      <c r="A19" s="164" t="s">
        <v>439</v>
      </c>
      <c r="B19" s="165"/>
      <c r="C19" s="165"/>
      <c r="D19" s="165"/>
      <c r="E19" s="166"/>
      <c r="F19" s="59"/>
      <c r="G19" s="59">
        <v>341</v>
      </c>
      <c r="H19" s="59">
        <v>341</v>
      </c>
      <c r="I19" s="178">
        <f t="shared" si="0"/>
        <v>100</v>
      </c>
      <c r="J19" s="93"/>
      <c r="K19" s="93"/>
      <c r="L19" s="93"/>
      <c r="M19" s="93"/>
      <c r="N19" s="93"/>
    </row>
    <row r="20" spans="1:14">
      <c r="A20" s="198" t="s">
        <v>218</v>
      </c>
      <c r="B20" s="199"/>
      <c r="C20" s="199"/>
      <c r="D20" s="199"/>
      <c r="E20" s="200"/>
      <c r="F20" s="18">
        <f>F12+F13+F14+F15+F16+F17+F18+F19</f>
        <v>11539</v>
      </c>
      <c r="G20" s="18">
        <f>G12+G13+G14+G15+G16+G17+G18+G19</f>
        <v>15905</v>
      </c>
      <c r="H20" s="18">
        <f>H12+H14+H15+H17+H16+H18+H19</f>
        <v>15905</v>
      </c>
      <c r="I20" s="178">
        <f>+H20/G20*100</f>
        <v>100</v>
      </c>
      <c r="J20" s="93"/>
      <c r="K20" s="93"/>
      <c r="L20" s="93"/>
      <c r="M20" s="93"/>
      <c r="N20" s="93"/>
    </row>
    <row r="21" spans="1:14">
      <c r="F21" s="18"/>
      <c r="G21" s="18"/>
      <c r="H21" s="59"/>
      <c r="I21" s="180"/>
      <c r="J21" s="93"/>
      <c r="K21" s="93"/>
      <c r="L21" s="93"/>
      <c r="M21" s="93"/>
      <c r="N21" s="93"/>
    </row>
    <row r="22" spans="1:14" s="168" customFormat="1">
      <c r="A22" s="188" t="s">
        <v>219</v>
      </c>
      <c r="B22" s="189"/>
      <c r="C22" s="189"/>
      <c r="D22" s="189"/>
      <c r="E22" s="190"/>
      <c r="F22" s="18"/>
      <c r="G22" s="18"/>
      <c r="H22" s="59"/>
      <c r="I22" s="178"/>
      <c r="J22" s="93"/>
      <c r="K22" s="93"/>
      <c r="L22" s="93"/>
      <c r="M22" s="93"/>
      <c r="N22" s="93"/>
    </row>
    <row r="23" spans="1:14">
      <c r="A23" s="188" t="s">
        <v>220</v>
      </c>
      <c r="B23" s="189"/>
      <c r="C23" s="189"/>
      <c r="D23" s="189"/>
      <c r="E23" s="190"/>
      <c r="F23" s="18"/>
      <c r="G23" s="18">
        <v>0</v>
      </c>
      <c r="H23" s="59">
        <v>4428</v>
      </c>
      <c r="I23" s="178"/>
      <c r="J23" s="93"/>
      <c r="K23" s="93"/>
      <c r="L23" s="93"/>
      <c r="M23" s="93"/>
      <c r="N23" s="93"/>
    </row>
    <row r="24" spans="1:14">
      <c r="A24" s="188" t="s">
        <v>221</v>
      </c>
      <c r="B24" s="189"/>
      <c r="C24" s="189"/>
      <c r="D24" s="189"/>
      <c r="E24" s="190"/>
      <c r="F24" s="59"/>
      <c r="G24" s="59"/>
      <c r="H24" s="59"/>
      <c r="I24" s="178"/>
      <c r="J24" s="93"/>
      <c r="K24" s="93"/>
      <c r="L24" s="93"/>
      <c r="M24" s="93"/>
      <c r="N24" s="93"/>
    </row>
    <row r="25" spans="1:14">
      <c r="A25" s="188" t="s">
        <v>222</v>
      </c>
      <c r="B25" s="189"/>
      <c r="C25" s="189"/>
      <c r="D25" s="189"/>
      <c r="E25" s="190"/>
      <c r="F25" s="59"/>
      <c r="G25" s="59">
        <v>0</v>
      </c>
      <c r="H25" s="59">
        <v>201</v>
      </c>
      <c r="I25" s="178"/>
      <c r="J25" s="93"/>
      <c r="K25" s="93"/>
      <c r="L25" s="93"/>
      <c r="M25" s="93"/>
      <c r="N25" s="93"/>
    </row>
    <row r="26" spans="1:14">
      <c r="A26" s="188" t="s">
        <v>223</v>
      </c>
      <c r="B26" s="189"/>
      <c r="C26" s="189"/>
      <c r="D26" s="189"/>
      <c r="E26" s="190"/>
      <c r="F26" s="59"/>
      <c r="G26" s="59"/>
      <c r="H26" s="18"/>
      <c r="I26" s="178"/>
      <c r="J26" s="93"/>
      <c r="K26" s="93"/>
      <c r="L26" s="93"/>
      <c r="M26" s="93"/>
      <c r="N26" s="93"/>
    </row>
    <row r="27" spans="1:14">
      <c r="A27" s="198" t="s">
        <v>224</v>
      </c>
      <c r="B27" s="199"/>
      <c r="C27" s="199"/>
      <c r="D27" s="199"/>
      <c r="E27" s="200"/>
      <c r="F27" s="59"/>
      <c r="G27" s="59"/>
      <c r="H27" s="100">
        <f>H23+H25</f>
        <v>4629</v>
      </c>
      <c r="I27" s="178"/>
      <c r="J27" s="93"/>
      <c r="K27" s="93"/>
      <c r="L27" s="93"/>
      <c r="M27" s="93"/>
      <c r="N27" s="93"/>
    </row>
    <row r="28" spans="1:14">
      <c r="A28" s="201"/>
      <c r="B28" s="202"/>
      <c r="C28" s="202"/>
      <c r="D28" s="202"/>
      <c r="E28" s="203"/>
      <c r="F28" s="59"/>
      <c r="G28" s="59"/>
      <c r="H28" s="59"/>
      <c r="I28" s="178"/>
      <c r="J28" s="93"/>
      <c r="K28" s="93"/>
      <c r="L28" s="93"/>
      <c r="M28" s="93"/>
      <c r="N28" s="93"/>
    </row>
    <row r="29" spans="1:14">
      <c r="A29" s="185" t="s">
        <v>225</v>
      </c>
      <c r="B29" s="186"/>
      <c r="C29" s="186"/>
      <c r="D29" s="186"/>
      <c r="E29" s="187"/>
      <c r="F29" s="59">
        <v>20</v>
      </c>
      <c r="G29" s="59">
        <v>20</v>
      </c>
      <c r="H29" s="59">
        <v>7</v>
      </c>
      <c r="I29" s="178">
        <f>+H29/G29*100</f>
        <v>35</v>
      </c>
      <c r="J29" s="93"/>
      <c r="K29" s="93"/>
      <c r="L29" s="93"/>
      <c r="M29" s="93"/>
      <c r="N29" s="93"/>
    </row>
    <row r="30" spans="1:14">
      <c r="A30" s="185" t="s">
        <v>226</v>
      </c>
      <c r="B30" s="186"/>
      <c r="C30" s="186"/>
      <c r="D30" s="186"/>
      <c r="E30" s="187"/>
      <c r="F30" s="59">
        <v>500</v>
      </c>
      <c r="G30" s="59">
        <v>500</v>
      </c>
      <c r="H30" s="59">
        <v>1396</v>
      </c>
      <c r="I30" s="178">
        <f>+H30/G30*100</f>
        <v>279.2</v>
      </c>
      <c r="J30" s="93"/>
      <c r="K30" s="93"/>
      <c r="L30" s="93"/>
      <c r="M30" s="93"/>
      <c r="N30" s="93"/>
    </row>
    <row r="31" spans="1:14">
      <c r="A31" s="185" t="s">
        <v>227</v>
      </c>
      <c r="B31" s="186"/>
      <c r="C31" s="186"/>
      <c r="D31" s="186"/>
      <c r="E31" s="187"/>
      <c r="F31" s="59">
        <v>1500</v>
      </c>
      <c r="G31" s="59">
        <v>1500</v>
      </c>
      <c r="H31" s="59">
        <v>624</v>
      </c>
      <c r="I31" s="178">
        <f>+H31/G31*100</f>
        <v>41.6</v>
      </c>
      <c r="J31" s="93"/>
      <c r="K31" s="93"/>
      <c r="L31" s="93"/>
      <c r="M31" s="93"/>
      <c r="N31" s="93"/>
    </row>
    <row r="32" spans="1:14">
      <c r="A32" s="185" t="s">
        <v>228</v>
      </c>
      <c r="B32" s="186"/>
      <c r="C32" s="186"/>
      <c r="D32" s="186"/>
      <c r="E32" s="187"/>
      <c r="F32" s="170">
        <v>15</v>
      </c>
      <c r="G32" s="170">
        <v>15</v>
      </c>
      <c r="H32" s="170">
        <v>2</v>
      </c>
      <c r="I32" s="178">
        <f>+H32+G32/100</f>
        <v>2.15</v>
      </c>
      <c r="J32" s="93"/>
      <c r="K32" s="93"/>
      <c r="L32" s="93"/>
      <c r="M32" s="93"/>
      <c r="N32" s="93"/>
    </row>
    <row r="33" spans="1:14">
      <c r="A33" s="198" t="s">
        <v>229</v>
      </c>
      <c r="B33" s="199"/>
      <c r="C33" s="199"/>
      <c r="D33" s="199"/>
      <c r="E33" s="200"/>
      <c r="F33" s="18">
        <f>SUM(F29:F32)</f>
        <v>2035</v>
      </c>
      <c r="G33" s="18">
        <f>SUM(G29:G32)</f>
        <v>2035</v>
      </c>
      <c r="H33" s="18">
        <f>SUM(H28:H32)</f>
        <v>2029</v>
      </c>
      <c r="I33" s="178">
        <f>+H33/G33*100</f>
        <v>99.705159705159701</v>
      </c>
      <c r="J33" s="93"/>
      <c r="K33" s="93"/>
      <c r="L33" s="93"/>
      <c r="M33" s="93"/>
      <c r="N33" s="93"/>
    </row>
    <row r="34" spans="1:14">
      <c r="A34" s="201"/>
      <c r="B34" s="202"/>
      <c r="C34" s="202"/>
      <c r="D34" s="202"/>
      <c r="E34" s="203"/>
      <c r="H34" s="59"/>
      <c r="I34" s="178"/>
      <c r="J34" s="93"/>
      <c r="K34" s="93"/>
      <c r="L34" s="93"/>
      <c r="M34" s="93"/>
      <c r="N34" s="93"/>
    </row>
    <row r="35" spans="1:14">
      <c r="A35" s="185" t="s">
        <v>230</v>
      </c>
      <c r="B35" s="186"/>
      <c r="C35" s="186"/>
      <c r="D35" s="186"/>
      <c r="E35" s="187"/>
      <c r="H35" s="59"/>
      <c r="I35" s="178"/>
      <c r="J35" s="93"/>
      <c r="K35" s="93"/>
      <c r="L35" s="93"/>
      <c r="M35" s="93"/>
      <c r="N35" s="93"/>
    </row>
    <row r="36" spans="1:14">
      <c r="A36" s="185" t="s">
        <v>231</v>
      </c>
      <c r="B36" s="186"/>
      <c r="C36" s="186"/>
      <c r="D36" s="186"/>
      <c r="E36" s="187"/>
      <c r="F36" s="59">
        <v>100</v>
      </c>
      <c r="G36" s="59">
        <v>100</v>
      </c>
      <c r="H36" s="59">
        <v>0</v>
      </c>
      <c r="I36" s="178">
        <f>+H36/G36*100</f>
        <v>0</v>
      </c>
      <c r="J36" s="93"/>
      <c r="K36" s="93"/>
      <c r="L36" s="93"/>
      <c r="M36" s="93"/>
      <c r="N36" s="93"/>
    </row>
    <row r="37" spans="1:14">
      <c r="A37" s="185" t="s">
        <v>232</v>
      </c>
      <c r="B37" s="186"/>
      <c r="C37" s="186"/>
      <c r="D37" s="186"/>
      <c r="E37" s="187"/>
      <c r="F37" s="59">
        <v>1100</v>
      </c>
      <c r="G37" s="59">
        <v>1100</v>
      </c>
      <c r="H37" s="59">
        <v>1608</v>
      </c>
      <c r="I37" s="178">
        <f>+H37/G37*100</f>
        <v>146.18181818181819</v>
      </c>
      <c r="J37" s="93"/>
      <c r="K37" s="93"/>
      <c r="L37" s="93"/>
      <c r="M37" s="93"/>
      <c r="N37" s="93"/>
    </row>
    <row r="38" spans="1:14">
      <c r="A38" s="185" t="s">
        <v>233</v>
      </c>
      <c r="B38" s="186"/>
      <c r="C38" s="186"/>
      <c r="D38" s="186"/>
      <c r="E38" s="187"/>
      <c r="F38" s="59">
        <v>200</v>
      </c>
      <c r="G38" s="59">
        <v>200</v>
      </c>
      <c r="H38" s="59">
        <v>238</v>
      </c>
      <c r="I38" s="178">
        <f>+H38/G38*100</f>
        <v>119</v>
      </c>
      <c r="J38" s="93"/>
      <c r="K38" s="93"/>
      <c r="L38" s="93"/>
      <c r="M38" s="93"/>
      <c r="N38" s="93"/>
    </row>
    <row r="39" spans="1:14">
      <c r="A39" s="185" t="s">
        <v>234</v>
      </c>
      <c r="B39" s="186"/>
      <c r="C39" s="186"/>
      <c r="D39" s="186"/>
      <c r="E39" s="187"/>
      <c r="F39" s="59"/>
      <c r="G39" s="59"/>
      <c r="H39" s="59"/>
      <c r="I39" s="178"/>
      <c r="J39" s="93"/>
      <c r="K39" s="93"/>
      <c r="L39" s="93"/>
      <c r="M39" s="93"/>
      <c r="N39" s="93"/>
    </row>
    <row r="40" spans="1:14">
      <c r="A40" s="185" t="s">
        <v>235</v>
      </c>
      <c r="B40" s="186"/>
      <c r="C40" s="186"/>
      <c r="D40" s="186"/>
      <c r="E40" s="187"/>
      <c r="F40" s="59">
        <v>300</v>
      </c>
      <c r="G40" s="59">
        <v>300</v>
      </c>
      <c r="H40" s="59">
        <v>279</v>
      </c>
      <c r="I40" s="178">
        <f>+H40/G40*100</f>
        <v>93</v>
      </c>
      <c r="J40" s="93"/>
      <c r="K40" s="93"/>
      <c r="L40" s="93"/>
      <c r="M40" s="93"/>
      <c r="N40" s="93"/>
    </row>
    <row r="41" spans="1:14">
      <c r="A41" s="204" t="s">
        <v>236</v>
      </c>
      <c r="B41" s="205"/>
      <c r="C41" s="205"/>
      <c r="D41" s="205"/>
      <c r="E41" s="206"/>
      <c r="F41" s="59"/>
      <c r="G41" s="59"/>
      <c r="H41" s="59">
        <v>2</v>
      </c>
      <c r="I41" s="178"/>
      <c r="J41" s="93"/>
      <c r="K41" s="93"/>
      <c r="L41" s="93"/>
      <c r="M41" s="93"/>
      <c r="N41" s="93"/>
    </row>
    <row r="42" spans="1:14">
      <c r="A42" s="204" t="s">
        <v>237</v>
      </c>
      <c r="B42" s="205"/>
      <c r="C42" s="205"/>
      <c r="D42" s="205"/>
      <c r="E42" s="206"/>
      <c r="F42" s="59">
        <v>740</v>
      </c>
      <c r="G42" s="59">
        <v>740</v>
      </c>
      <c r="H42" s="59">
        <v>3175</v>
      </c>
      <c r="I42" s="178">
        <f>+H42/G42*100</f>
        <v>429.05405405405406</v>
      </c>
      <c r="J42" s="93"/>
      <c r="K42" s="93"/>
      <c r="L42" s="93"/>
      <c r="M42" s="93"/>
      <c r="N42" s="93"/>
    </row>
    <row r="43" spans="1:14">
      <c r="A43" s="198" t="s">
        <v>238</v>
      </c>
      <c r="B43" s="199"/>
      <c r="C43" s="199"/>
      <c r="D43" s="199"/>
      <c r="E43" s="200"/>
      <c r="F43" s="18">
        <f>SUM(F36:F42)</f>
        <v>2440</v>
      </c>
      <c r="G43" s="18">
        <f>SUM(G36:G42)</f>
        <v>2440</v>
      </c>
      <c r="H43" s="18">
        <f>H36+H37+H38+H39+H40+H41+H42</f>
        <v>5302</v>
      </c>
      <c r="I43" s="178">
        <f>+H43/G43*100</f>
        <v>217.29508196721312</v>
      </c>
      <c r="J43" s="93"/>
      <c r="K43" s="93"/>
      <c r="L43" s="93"/>
      <c r="M43" s="93"/>
      <c r="N43" s="93"/>
    </row>
    <row r="44" spans="1:14">
      <c r="A44" s="201"/>
      <c r="B44" s="202"/>
      <c r="C44" s="202"/>
      <c r="D44" s="202"/>
      <c r="E44" s="203"/>
      <c r="H44" s="59"/>
      <c r="I44" s="178"/>
      <c r="J44" s="93"/>
      <c r="K44" s="93"/>
      <c r="L44" s="93"/>
      <c r="M44" s="93"/>
      <c r="N44" s="93"/>
    </row>
    <row r="45" spans="1:14">
      <c r="A45" s="185" t="s">
        <v>239</v>
      </c>
      <c r="B45" s="186"/>
      <c r="C45" s="186"/>
      <c r="D45" s="186"/>
      <c r="E45" s="187"/>
      <c r="H45" s="59"/>
      <c r="I45" s="178"/>
      <c r="J45" s="93"/>
      <c r="K45" s="93"/>
      <c r="L45" s="93"/>
      <c r="M45" s="93"/>
      <c r="N45" s="93"/>
    </row>
    <row r="46" spans="1:14">
      <c r="A46" s="204" t="s">
        <v>240</v>
      </c>
      <c r="B46" s="205"/>
      <c r="C46" s="205"/>
      <c r="D46" s="205"/>
      <c r="E46" s="206"/>
      <c r="F46" s="18"/>
      <c r="G46" s="59"/>
      <c r="H46" s="59"/>
      <c r="I46" s="178"/>
      <c r="J46" s="93"/>
      <c r="K46" s="93"/>
      <c r="L46" s="93"/>
      <c r="M46" s="93"/>
      <c r="N46" s="93"/>
    </row>
    <row r="47" spans="1:14">
      <c r="A47" s="198" t="s">
        <v>241</v>
      </c>
      <c r="B47" s="199"/>
      <c r="C47" s="199"/>
      <c r="D47" s="199"/>
      <c r="E47" s="200"/>
      <c r="F47" s="59"/>
      <c r="G47" s="59"/>
      <c r="H47" s="18"/>
      <c r="I47" s="178"/>
      <c r="J47" s="93"/>
      <c r="K47" s="93"/>
      <c r="L47" s="93"/>
      <c r="M47" s="93"/>
      <c r="N47" s="93"/>
    </row>
    <row r="48" spans="1:14">
      <c r="A48" s="201"/>
      <c r="B48" s="202"/>
      <c r="C48" s="202"/>
      <c r="D48" s="202"/>
      <c r="E48" s="203"/>
      <c r="F48" s="59"/>
      <c r="G48" s="59"/>
      <c r="H48" s="59"/>
      <c r="I48" s="178"/>
      <c r="J48" s="93"/>
      <c r="K48" s="93"/>
      <c r="L48" s="93"/>
      <c r="M48" s="93"/>
      <c r="N48" s="93"/>
    </row>
    <row r="49" spans="1:14">
      <c r="A49" s="198" t="s">
        <v>242</v>
      </c>
      <c r="B49" s="199"/>
      <c r="C49" s="199"/>
      <c r="D49" s="199"/>
      <c r="E49" s="200"/>
      <c r="F49" s="18">
        <f>+F11+F33+F43</f>
        <v>16014</v>
      </c>
      <c r="G49" s="18">
        <f>+G11+G33+G43</f>
        <v>20380</v>
      </c>
      <c r="H49" s="18">
        <f>H11+H43+H33</f>
        <v>27865</v>
      </c>
      <c r="I49" s="178">
        <f>+H49/G49*100</f>
        <v>136.72718351324829</v>
      </c>
      <c r="J49" s="93"/>
      <c r="K49" s="93"/>
      <c r="L49" s="93"/>
      <c r="M49" s="93"/>
      <c r="N49" s="93"/>
    </row>
    <row r="50" spans="1:14">
      <c r="A50" s="198"/>
      <c r="B50" s="199"/>
      <c r="C50" s="199"/>
      <c r="D50" s="199"/>
      <c r="E50" s="200"/>
      <c r="F50" s="59"/>
      <c r="G50" s="59"/>
      <c r="H50" s="59"/>
      <c r="I50" s="178"/>
      <c r="J50" s="93"/>
      <c r="K50" s="93"/>
      <c r="L50" s="93"/>
      <c r="M50" s="93"/>
      <c r="N50" s="93"/>
    </row>
    <row r="51" spans="1:14">
      <c r="A51" s="198" t="s">
        <v>243</v>
      </c>
      <c r="B51" s="199"/>
      <c r="C51" s="199"/>
      <c r="D51" s="199"/>
      <c r="E51" s="200"/>
      <c r="H51" s="59"/>
      <c r="I51" s="178"/>
      <c r="J51" s="93"/>
      <c r="K51" s="93"/>
      <c r="L51" s="93"/>
      <c r="M51" s="93"/>
      <c r="N51" s="93"/>
    </row>
    <row r="52" spans="1:14">
      <c r="A52" s="198" t="s">
        <v>244</v>
      </c>
      <c r="B52" s="199"/>
      <c r="C52" s="199"/>
      <c r="D52" s="199"/>
      <c r="E52" s="200"/>
      <c r="F52" s="59"/>
      <c r="G52" s="59"/>
      <c r="H52" s="59"/>
      <c r="I52" s="178"/>
      <c r="J52" s="93"/>
      <c r="K52" s="93"/>
      <c r="L52" s="93"/>
      <c r="M52" s="93"/>
      <c r="N52" s="93"/>
    </row>
    <row r="53" spans="1:14">
      <c r="A53" s="185" t="s">
        <v>245</v>
      </c>
      <c r="B53" s="186"/>
      <c r="C53" s="186"/>
      <c r="D53" s="186"/>
      <c r="E53" s="187"/>
      <c r="F53" s="59"/>
      <c r="G53" s="59"/>
      <c r="H53" s="18"/>
      <c r="I53" s="178"/>
      <c r="J53" s="93"/>
      <c r="K53" s="93"/>
      <c r="L53" s="93"/>
      <c r="M53" s="93"/>
      <c r="N53" s="93"/>
    </row>
    <row r="54" spans="1:14">
      <c r="A54" s="207"/>
      <c r="B54" s="208"/>
      <c r="C54" s="208"/>
      <c r="D54" s="208"/>
      <c r="E54" s="209"/>
      <c r="F54" s="59"/>
      <c r="G54" s="59"/>
      <c r="H54" s="59"/>
      <c r="I54" s="178"/>
      <c r="J54" s="93"/>
      <c r="K54" s="93"/>
      <c r="L54" s="93"/>
      <c r="M54" s="93"/>
      <c r="N54" s="93"/>
    </row>
    <row r="55" spans="1:14" s="100" customFormat="1">
      <c r="A55" s="198" t="s">
        <v>246</v>
      </c>
      <c r="B55" s="199"/>
      <c r="C55" s="199"/>
      <c r="D55" s="199"/>
      <c r="E55" s="200"/>
      <c r="F55" s="18">
        <f>SUM(F56:F58)</f>
        <v>800</v>
      </c>
      <c r="G55" s="18">
        <f>SUM(G56:G58)</f>
        <v>800</v>
      </c>
      <c r="H55" s="18">
        <f>SUM(H56:H58)</f>
        <v>1724</v>
      </c>
      <c r="I55" s="178">
        <f>+H55/G55*100</f>
        <v>215.49999999999997</v>
      </c>
      <c r="J55" s="151"/>
      <c r="K55" s="151"/>
      <c r="L55" s="151"/>
      <c r="M55" s="151"/>
      <c r="N55" s="151"/>
    </row>
    <row r="56" spans="1:14">
      <c r="A56" s="164" t="s">
        <v>440</v>
      </c>
      <c r="B56" s="165"/>
      <c r="C56" s="165"/>
      <c r="D56" s="165"/>
      <c r="E56" s="166"/>
      <c r="F56" s="59">
        <v>800</v>
      </c>
      <c r="G56" s="59">
        <v>800</v>
      </c>
      <c r="H56" s="59">
        <v>1000</v>
      </c>
      <c r="I56" s="178">
        <f>+H56/G56*100</f>
        <v>125</v>
      </c>
      <c r="J56" s="93"/>
      <c r="K56" s="93"/>
      <c r="L56" s="93"/>
      <c r="M56" s="93"/>
      <c r="N56" s="93"/>
    </row>
    <row r="57" spans="1:14">
      <c r="A57" s="164" t="s">
        <v>382</v>
      </c>
      <c r="B57" s="165"/>
      <c r="C57" s="165"/>
      <c r="D57" s="165"/>
      <c r="E57" s="166"/>
      <c r="F57" s="6" t="s">
        <v>383</v>
      </c>
      <c r="G57" s="59"/>
      <c r="H57" s="18"/>
      <c r="I57" s="178"/>
      <c r="J57" s="93"/>
      <c r="K57" s="93"/>
      <c r="L57" s="93"/>
      <c r="M57" s="93"/>
      <c r="N57" s="93"/>
    </row>
    <row r="58" spans="1:14">
      <c r="A58" s="164" t="s">
        <v>384</v>
      </c>
      <c r="B58" s="165"/>
      <c r="C58" s="165"/>
      <c r="D58" s="165"/>
      <c r="E58" s="166"/>
      <c r="F58" s="59"/>
      <c r="G58" s="59"/>
      <c r="H58" s="59">
        <v>724</v>
      </c>
      <c r="I58" s="178"/>
      <c r="J58" s="93"/>
      <c r="K58" s="93"/>
      <c r="L58" s="93"/>
      <c r="M58" s="93"/>
      <c r="N58" s="93"/>
    </row>
    <row r="59" spans="1:14" s="100" customFormat="1">
      <c r="A59" s="158" t="s">
        <v>247</v>
      </c>
      <c r="B59" s="159"/>
      <c r="C59" s="159"/>
      <c r="D59" s="159"/>
      <c r="E59" s="160"/>
      <c r="F59" s="18">
        <f>SUM(F60:F61)</f>
        <v>150</v>
      </c>
      <c r="G59" s="18">
        <f>SUM(G60:G61)</f>
        <v>150</v>
      </c>
      <c r="H59" s="18">
        <f>H60</f>
        <v>205</v>
      </c>
      <c r="I59" s="178">
        <f>+H59/G59*100</f>
        <v>136.66666666666666</v>
      </c>
      <c r="J59" s="151"/>
      <c r="K59" s="151"/>
      <c r="L59" s="151"/>
      <c r="M59" s="151"/>
      <c r="N59" s="151"/>
    </row>
    <row r="60" spans="1:14">
      <c r="A60" s="161" t="s">
        <v>248</v>
      </c>
      <c r="B60" s="162"/>
      <c r="C60" s="162"/>
      <c r="D60" s="162"/>
      <c r="E60" s="163"/>
      <c r="F60" s="59">
        <v>150</v>
      </c>
      <c r="G60" s="59">
        <v>150</v>
      </c>
      <c r="H60" s="6">
        <v>205</v>
      </c>
      <c r="I60" s="178">
        <f>+H60/G60*100</f>
        <v>136.66666666666666</v>
      </c>
      <c r="J60" s="93"/>
      <c r="K60" s="93"/>
      <c r="L60" s="93"/>
      <c r="M60" s="93"/>
      <c r="N60" s="93"/>
    </row>
    <row r="61" spans="1:14">
      <c r="A61" s="161" t="s">
        <v>249</v>
      </c>
      <c r="B61" s="162"/>
      <c r="C61" s="162"/>
      <c r="D61" s="162"/>
      <c r="E61" s="163"/>
      <c r="F61" s="59"/>
      <c r="G61" s="59"/>
      <c r="H61" s="18"/>
      <c r="I61" s="178"/>
      <c r="J61" s="93"/>
      <c r="K61" s="93"/>
      <c r="L61" s="93"/>
      <c r="M61" s="93"/>
      <c r="N61" s="93"/>
    </row>
    <row r="62" spans="1:14" s="100" customFormat="1">
      <c r="A62" s="158" t="s">
        <v>250</v>
      </c>
      <c r="B62" s="159"/>
      <c r="C62" s="159"/>
      <c r="D62" s="159"/>
      <c r="E62" s="160"/>
      <c r="F62" s="18">
        <f>+F55+F59</f>
        <v>950</v>
      </c>
      <c r="G62" s="18">
        <f>+G55+G59</f>
        <v>950</v>
      </c>
      <c r="H62" s="18">
        <f>H55+H59</f>
        <v>1929</v>
      </c>
      <c r="I62" s="178">
        <f>+H62/G62*100</f>
        <v>203.05263157894737</v>
      </c>
      <c r="J62" s="151"/>
      <c r="K62" s="151"/>
      <c r="L62" s="151"/>
      <c r="M62" s="151"/>
      <c r="N62" s="151"/>
    </row>
    <row r="63" spans="1:14">
      <c r="A63" s="158" t="s">
        <v>251</v>
      </c>
      <c r="B63" s="159"/>
      <c r="C63" s="159"/>
      <c r="D63" s="159"/>
      <c r="E63" s="160"/>
      <c r="F63" s="18">
        <f>F49+F62</f>
        <v>16964</v>
      </c>
      <c r="G63" s="18">
        <f>G49+G62</f>
        <v>21330</v>
      </c>
      <c r="H63" s="18">
        <f>H49+H62</f>
        <v>29794</v>
      </c>
      <c r="I63" s="178">
        <f>+H63+G63/100</f>
        <v>30007.3</v>
      </c>
      <c r="J63" s="93"/>
      <c r="K63" s="93"/>
      <c r="L63" s="93"/>
      <c r="M63" s="93"/>
      <c r="N63" s="93"/>
    </row>
    <row r="64" spans="1:14">
      <c r="A64" s="158"/>
      <c r="B64" s="159"/>
      <c r="C64" s="159"/>
      <c r="D64" s="159"/>
      <c r="E64" s="160"/>
      <c r="F64" s="59"/>
      <c r="G64" s="59"/>
      <c r="H64" s="59"/>
      <c r="I64" s="178"/>
      <c r="J64" s="93"/>
      <c r="K64" s="93"/>
      <c r="L64" s="93"/>
      <c r="M64" s="93"/>
      <c r="N64" s="93"/>
    </row>
    <row r="65" spans="1:14">
      <c r="A65" s="158" t="s">
        <v>252</v>
      </c>
      <c r="B65" s="159"/>
      <c r="C65" s="159"/>
      <c r="D65" s="159"/>
      <c r="E65" s="160"/>
      <c r="F65" s="59"/>
      <c r="G65" s="59"/>
      <c r="H65" s="59"/>
      <c r="I65" s="178"/>
      <c r="J65" s="93"/>
      <c r="K65" s="93"/>
      <c r="L65" s="93"/>
      <c r="M65" s="93"/>
      <c r="N65" s="93"/>
    </row>
    <row r="66" spans="1:14">
      <c r="A66" s="161" t="s">
        <v>253</v>
      </c>
      <c r="B66" s="162"/>
      <c r="C66" s="162"/>
      <c r="D66" s="162"/>
      <c r="E66" s="163"/>
      <c r="F66" s="59"/>
      <c r="G66" s="59"/>
      <c r="H66" s="59"/>
      <c r="I66" s="178"/>
      <c r="J66" s="93"/>
      <c r="K66" s="93"/>
      <c r="L66" s="93"/>
      <c r="M66" s="93"/>
      <c r="N66" s="93"/>
    </row>
    <row r="67" spans="1:14">
      <c r="A67" s="161" t="s">
        <v>254</v>
      </c>
      <c r="B67" s="162"/>
      <c r="C67" s="162"/>
      <c r="D67" s="162"/>
      <c r="E67" s="163"/>
      <c r="F67" s="59"/>
      <c r="G67" s="59"/>
      <c r="H67" s="59"/>
      <c r="I67" s="178"/>
      <c r="J67" s="93"/>
      <c r="K67" s="93"/>
      <c r="L67" s="93"/>
      <c r="M67" s="93"/>
      <c r="N67" s="93"/>
    </row>
    <row r="68" spans="1:14">
      <c r="A68" s="161" t="s">
        <v>255</v>
      </c>
      <c r="B68" s="162"/>
      <c r="C68" s="162"/>
      <c r="D68" s="162"/>
      <c r="E68" s="163"/>
      <c r="F68" s="59">
        <v>4158</v>
      </c>
      <c r="G68" s="59">
        <v>4158</v>
      </c>
      <c r="H68" s="59"/>
      <c r="I68" s="178"/>
      <c r="J68" s="93"/>
      <c r="K68" s="93"/>
      <c r="L68" s="93"/>
      <c r="M68" s="93"/>
      <c r="N68" s="93"/>
    </row>
    <row r="69" spans="1:14">
      <c r="A69" s="161" t="s">
        <v>256</v>
      </c>
      <c r="B69" s="162"/>
      <c r="C69" s="162"/>
      <c r="D69" s="162"/>
      <c r="E69" s="163"/>
      <c r="F69" s="59"/>
      <c r="G69" s="59"/>
      <c r="H69" s="59"/>
      <c r="I69" s="178"/>
      <c r="J69" s="93"/>
      <c r="K69" s="93"/>
      <c r="L69" s="93"/>
      <c r="M69" s="93"/>
      <c r="N69" s="93"/>
    </row>
    <row r="70" spans="1:14">
      <c r="A70" s="161" t="s">
        <v>257</v>
      </c>
      <c r="B70" s="162"/>
      <c r="C70" s="162"/>
      <c r="D70" s="162"/>
      <c r="E70" s="163"/>
      <c r="F70" s="59"/>
      <c r="G70" s="59"/>
      <c r="H70" s="59"/>
      <c r="I70" s="178"/>
      <c r="J70" s="93"/>
      <c r="K70" s="93"/>
      <c r="L70" s="93"/>
      <c r="M70" s="93"/>
      <c r="N70" s="93"/>
    </row>
    <row r="71" spans="1:14">
      <c r="A71" s="161" t="s">
        <v>258</v>
      </c>
      <c r="B71" s="162"/>
      <c r="C71" s="162"/>
      <c r="D71" s="162"/>
      <c r="E71" s="163"/>
      <c r="F71" s="59"/>
      <c r="G71" s="59"/>
      <c r="H71" s="18"/>
      <c r="I71" s="178"/>
      <c r="J71" s="93"/>
      <c r="K71" s="93"/>
      <c r="L71" s="93"/>
      <c r="M71" s="93"/>
      <c r="N71" s="93"/>
    </row>
    <row r="72" spans="1:14">
      <c r="A72" s="161" t="s">
        <v>259</v>
      </c>
      <c r="B72" s="162"/>
      <c r="C72" s="162"/>
      <c r="D72" s="162"/>
      <c r="E72" s="163"/>
      <c r="F72" s="59"/>
      <c r="G72" s="59"/>
      <c r="H72" s="18"/>
      <c r="I72" s="178"/>
      <c r="J72" s="93"/>
      <c r="K72" s="93"/>
      <c r="L72" s="93"/>
      <c r="M72" s="93"/>
      <c r="N72" s="93"/>
    </row>
    <row r="73" spans="1:14">
      <c r="A73" s="158" t="s">
        <v>260</v>
      </c>
      <c r="B73" s="159"/>
      <c r="C73" s="159"/>
      <c r="D73" s="159"/>
      <c r="E73" s="160"/>
      <c r="F73" s="18">
        <f>SUM(F66:F72)</f>
        <v>4158</v>
      </c>
      <c r="G73" s="18">
        <f>SUM(G66:G72)</f>
        <v>4158</v>
      </c>
      <c r="H73" s="18"/>
      <c r="I73" s="178"/>
      <c r="J73" s="93"/>
      <c r="K73" s="93"/>
      <c r="L73" s="93"/>
      <c r="M73" s="93"/>
      <c r="N73" s="93"/>
    </row>
    <row r="74" spans="1:14">
      <c r="A74" s="158"/>
      <c r="B74" s="159"/>
      <c r="C74" s="159"/>
      <c r="D74" s="159"/>
      <c r="E74" s="160"/>
      <c r="F74" s="18"/>
      <c r="G74" s="18"/>
      <c r="H74" s="18"/>
      <c r="I74" s="178"/>
      <c r="J74" s="93"/>
      <c r="K74" s="93"/>
      <c r="L74" s="93"/>
      <c r="M74" s="93"/>
      <c r="N74" s="93"/>
    </row>
    <row r="75" spans="1:14">
      <c r="A75" s="158"/>
      <c r="B75" s="159"/>
      <c r="C75" s="159"/>
      <c r="D75" s="159"/>
      <c r="E75" s="160"/>
      <c r="F75" s="18"/>
      <c r="G75" s="18"/>
      <c r="H75" s="18"/>
      <c r="I75" s="178"/>
      <c r="J75" s="93"/>
      <c r="K75" s="93"/>
      <c r="L75" s="93"/>
      <c r="M75" s="93"/>
      <c r="N75" s="93"/>
    </row>
    <row r="76" spans="1:14">
      <c r="A76" s="158" t="s">
        <v>385</v>
      </c>
      <c r="B76" s="159"/>
      <c r="C76" s="159"/>
      <c r="D76" s="159"/>
      <c r="E76" s="160"/>
      <c r="F76" s="18"/>
      <c r="G76" s="18"/>
      <c r="H76" s="18">
        <f>+H61+H71+H74</f>
        <v>0</v>
      </c>
      <c r="I76" s="178"/>
      <c r="J76" s="93"/>
      <c r="K76" s="93"/>
      <c r="L76" s="93"/>
      <c r="M76" s="93"/>
      <c r="N76" s="93"/>
    </row>
    <row r="77" spans="1:14">
      <c r="A77" s="158"/>
      <c r="B77" s="159"/>
      <c r="C77" s="159"/>
      <c r="D77" s="159"/>
      <c r="E77" s="160"/>
      <c r="F77" s="18"/>
      <c r="G77" s="18"/>
      <c r="H77" s="59"/>
      <c r="I77" s="178"/>
      <c r="J77" s="93"/>
      <c r="K77" s="93"/>
      <c r="L77" s="93"/>
      <c r="M77" s="93"/>
      <c r="N77" s="93"/>
    </row>
    <row r="78" spans="1:14">
      <c r="A78" s="158" t="s">
        <v>261</v>
      </c>
      <c r="B78" s="159"/>
      <c r="C78" s="159"/>
      <c r="D78" s="159"/>
      <c r="E78" s="160"/>
      <c r="F78" s="18">
        <f>+F63+F73+F76</f>
        <v>21122</v>
      </c>
      <c r="G78" s="18">
        <f>+G63+G73+G76</f>
        <v>25488</v>
      </c>
      <c r="H78" s="59">
        <f>H63+H73+H76</f>
        <v>29794</v>
      </c>
      <c r="I78" s="178">
        <f>+H78/G78*100</f>
        <v>116.89422473320778</v>
      </c>
      <c r="J78" s="93"/>
      <c r="K78" s="93"/>
      <c r="L78" s="93"/>
      <c r="M78" s="93"/>
      <c r="N78" s="93"/>
    </row>
    <row r="79" spans="1:14" ht="12.75" hidden="1" customHeight="1">
      <c r="A79" s="168"/>
      <c r="B79" s="168"/>
      <c r="C79" s="168"/>
      <c r="D79" s="168"/>
      <c r="E79" s="168"/>
    </row>
    <row r="80" spans="1:14">
      <c r="A80" s="168"/>
      <c r="B80" s="168"/>
      <c r="C80" s="168"/>
      <c r="D80" s="168"/>
      <c r="E80" s="168"/>
    </row>
    <row r="81" spans="1:14">
      <c r="A81" s="157" t="s">
        <v>262</v>
      </c>
      <c r="B81" s="157"/>
      <c r="C81" s="157"/>
      <c r="D81" s="157"/>
      <c r="E81" s="157"/>
      <c r="I81" s="175"/>
    </row>
    <row r="82" spans="1:14">
      <c r="C82" t="s">
        <v>120</v>
      </c>
    </row>
    <row r="83" spans="1:14">
      <c r="A83" s="198" t="s">
        <v>263</v>
      </c>
      <c r="B83" s="199"/>
      <c r="C83" s="199"/>
      <c r="D83" s="199"/>
      <c r="E83" s="200"/>
      <c r="F83" s="105">
        <v>2013</v>
      </c>
      <c r="G83" s="105">
        <v>2013</v>
      </c>
      <c r="H83" s="106" t="s">
        <v>264</v>
      </c>
      <c r="I83" s="176" t="s">
        <v>5</v>
      </c>
      <c r="J83" s="194"/>
      <c r="K83" s="194"/>
      <c r="L83" s="194"/>
      <c r="M83" s="194"/>
      <c r="N83" s="93"/>
    </row>
    <row r="84" spans="1:14">
      <c r="A84" s="210"/>
      <c r="B84" s="211"/>
      <c r="C84" s="211"/>
      <c r="D84" s="211"/>
      <c r="E84" s="212"/>
      <c r="F84" s="108" t="s">
        <v>265</v>
      </c>
      <c r="G84" s="108" t="s">
        <v>266</v>
      </c>
      <c r="H84" s="109"/>
      <c r="I84" s="179"/>
      <c r="J84" s="107"/>
      <c r="K84" s="107"/>
      <c r="L84" s="107"/>
      <c r="M84" s="107"/>
      <c r="N84" s="110"/>
    </row>
    <row r="85" spans="1:14">
      <c r="A85" s="198" t="s">
        <v>121</v>
      </c>
      <c r="B85" s="199"/>
      <c r="C85" s="199"/>
      <c r="D85" s="199"/>
      <c r="E85" s="200"/>
      <c r="F85" s="111">
        <f>SUM(F86:F101)</f>
        <v>21122</v>
      </c>
      <c r="G85" s="111">
        <f>SUM(G86:G101)</f>
        <v>25488</v>
      </c>
      <c r="H85" s="111">
        <f>SUM(H86:H101)</f>
        <v>26223</v>
      </c>
      <c r="I85" s="178">
        <f>+H85/G85</f>
        <v>1.028837099811676</v>
      </c>
      <c r="J85" s="93"/>
      <c r="K85" s="93"/>
      <c r="L85" s="93"/>
      <c r="M85" s="93"/>
      <c r="N85" s="93"/>
    </row>
    <row r="86" spans="1:14">
      <c r="A86" s="204" t="s">
        <v>122</v>
      </c>
      <c r="B86" s="205"/>
      <c r="C86" s="205"/>
      <c r="D86" s="205"/>
      <c r="E86" s="206"/>
      <c r="F86" s="112">
        <v>4867</v>
      </c>
      <c r="G86" s="59">
        <v>5351</v>
      </c>
      <c r="H86" s="59">
        <v>5590</v>
      </c>
      <c r="I86" s="178">
        <f>+H86/G86</f>
        <v>1.0446645486824893</v>
      </c>
      <c r="J86" s="93"/>
      <c r="K86" s="93"/>
      <c r="L86" s="93"/>
      <c r="M86" s="93"/>
      <c r="N86" s="93"/>
    </row>
    <row r="87" spans="1:14">
      <c r="A87" s="112" t="s">
        <v>123</v>
      </c>
      <c r="B87" s="113"/>
      <c r="C87" s="113"/>
      <c r="D87" s="113"/>
      <c r="E87" s="114"/>
      <c r="F87" s="112">
        <v>1315</v>
      </c>
      <c r="G87" s="59">
        <v>1315</v>
      </c>
      <c r="H87" s="59">
        <v>1365</v>
      </c>
      <c r="I87" s="178">
        <f>+H87/G87</f>
        <v>1.038022813688213</v>
      </c>
      <c r="J87" s="93"/>
      <c r="K87" s="93"/>
      <c r="L87" s="93"/>
      <c r="M87" s="93"/>
      <c r="N87" s="93"/>
    </row>
    <row r="88" spans="1:14">
      <c r="A88" s="115" t="s">
        <v>89</v>
      </c>
      <c r="B88" s="93"/>
      <c r="C88" s="93"/>
      <c r="D88" s="113"/>
      <c r="E88" s="114"/>
      <c r="F88" s="112">
        <v>8718</v>
      </c>
      <c r="G88" s="59">
        <v>8718</v>
      </c>
      <c r="H88" s="59">
        <v>10457</v>
      </c>
      <c r="I88" s="178">
        <f>+H88/G88</f>
        <v>1.1994723560449645</v>
      </c>
      <c r="J88" s="93"/>
      <c r="K88" s="93"/>
      <c r="L88" s="93"/>
      <c r="M88" s="93"/>
      <c r="N88" s="93"/>
    </row>
    <row r="89" spans="1:14">
      <c r="A89" s="112" t="s">
        <v>124</v>
      </c>
      <c r="B89" s="113"/>
      <c r="C89" s="113"/>
      <c r="D89" s="113"/>
      <c r="E89" s="114"/>
      <c r="F89" s="112">
        <v>1044</v>
      </c>
      <c r="G89" s="59">
        <v>4405</v>
      </c>
      <c r="H89" s="59">
        <v>4405</v>
      </c>
      <c r="I89" s="178">
        <f>+H89/G89</f>
        <v>1</v>
      </c>
      <c r="J89" s="93"/>
      <c r="K89" s="93"/>
      <c r="L89" s="93"/>
      <c r="M89" s="93"/>
      <c r="N89" s="93"/>
    </row>
    <row r="90" spans="1:14">
      <c r="A90" s="116" t="s">
        <v>267</v>
      </c>
      <c r="B90" s="93"/>
      <c r="C90" s="93"/>
      <c r="D90" s="101"/>
      <c r="E90" s="114"/>
      <c r="F90" s="112"/>
      <c r="G90" s="112"/>
      <c r="H90" s="112"/>
      <c r="I90" s="178"/>
      <c r="J90" s="93"/>
      <c r="K90" s="93"/>
      <c r="L90" s="93"/>
      <c r="M90" s="93"/>
      <c r="N90" s="93"/>
    </row>
    <row r="91" spans="1:14">
      <c r="A91" s="117" t="s">
        <v>268</v>
      </c>
      <c r="B91" s="118"/>
      <c r="C91" s="118"/>
      <c r="D91" s="118"/>
      <c r="E91" s="119"/>
      <c r="F91" s="120"/>
      <c r="G91" s="121"/>
      <c r="H91" s="121"/>
      <c r="I91" s="178"/>
      <c r="J91" s="93"/>
      <c r="K91" s="93"/>
      <c r="L91" s="93"/>
      <c r="M91" s="93"/>
      <c r="N91" s="93"/>
    </row>
    <row r="92" spans="1:14">
      <c r="A92" s="120" t="s">
        <v>269</v>
      </c>
      <c r="B92" s="122"/>
      <c r="C92" s="122"/>
      <c r="D92" s="123"/>
      <c r="E92" s="119"/>
      <c r="F92" s="120"/>
      <c r="G92" s="121"/>
      <c r="H92" s="121"/>
      <c r="I92" s="178"/>
      <c r="J92" s="93"/>
      <c r="K92" s="93"/>
      <c r="L92" s="93"/>
      <c r="M92" s="93"/>
      <c r="N92" s="93"/>
    </row>
    <row r="93" spans="1:14">
      <c r="A93" s="120" t="s">
        <v>270</v>
      </c>
      <c r="B93" s="118"/>
      <c r="C93" s="118"/>
      <c r="D93" s="118" t="s">
        <v>271</v>
      </c>
      <c r="E93" s="119"/>
      <c r="F93" s="120"/>
      <c r="G93" s="121"/>
      <c r="H93" s="121"/>
      <c r="I93" s="178"/>
      <c r="J93" s="93"/>
      <c r="K93" s="93"/>
      <c r="L93" s="93"/>
      <c r="M93" s="93"/>
      <c r="N93" s="93"/>
    </row>
    <row r="94" spans="1:14">
      <c r="A94" s="115" t="s">
        <v>272</v>
      </c>
      <c r="B94" s="93"/>
      <c r="C94" s="93"/>
      <c r="D94" s="113"/>
      <c r="E94" s="114"/>
      <c r="F94" s="112"/>
      <c r="G94" s="59"/>
      <c r="H94" s="59"/>
      <c r="I94" s="178"/>
      <c r="J94" s="93"/>
      <c r="K94" s="93"/>
      <c r="L94" s="93"/>
      <c r="M94" s="93"/>
      <c r="N94" s="93"/>
    </row>
    <row r="95" spans="1:14">
      <c r="A95" s="112" t="s">
        <v>273</v>
      </c>
      <c r="B95" s="113"/>
      <c r="C95" s="113"/>
      <c r="D95" s="113"/>
      <c r="E95" s="114"/>
      <c r="F95" s="112">
        <v>5178</v>
      </c>
      <c r="G95" s="59">
        <v>5699</v>
      </c>
      <c r="H95" s="59">
        <v>4406</v>
      </c>
      <c r="I95" s="178">
        <f>+H95/G95</f>
        <v>0.7731180908931391</v>
      </c>
      <c r="J95" s="93"/>
      <c r="K95" s="93"/>
      <c r="L95" s="93"/>
      <c r="M95" s="93"/>
      <c r="N95" s="93"/>
    </row>
    <row r="96" spans="1:14">
      <c r="A96" s="124" t="s">
        <v>274</v>
      </c>
      <c r="B96" s="93"/>
      <c r="C96" s="93"/>
      <c r="D96" s="113"/>
      <c r="E96" s="114"/>
      <c r="F96" s="112"/>
      <c r="G96" s="59"/>
      <c r="H96" s="59"/>
      <c r="I96" s="178"/>
      <c r="J96" s="93"/>
      <c r="K96" s="93"/>
      <c r="L96" s="93"/>
      <c r="M96" s="93"/>
      <c r="N96" s="93"/>
    </row>
    <row r="97" spans="1:14">
      <c r="A97" s="120" t="s">
        <v>270</v>
      </c>
      <c r="B97" s="118"/>
      <c r="C97" s="118"/>
      <c r="D97" s="118"/>
      <c r="E97" s="119"/>
      <c r="F97" s="120"/>
      <c r="G97" s="121"/>
      <c r="H97" s="121"/>
      <c r="I97" s="178"/>
      <c r="J97" s="93"/>
      <c r="K97" s="93"/>
      <c r="L97" s="93"/>
      <c r="M97" s="93"/>
      <c r="N97" s="93"/>
    </row>
    <row r="98" spans="1:14">
      <c r="A98" s="125" t="s">
        <v>441</v>
      </c>
      <c r="B98" s="126"/>
      <c r="C98" s="126"/>
      <c r="D98" s="126"/>
      <c r="E98" s="127"/>
      <c r="F98" s="128"/>
      <c r="G98" s="6"/>
      <c r="H98" s="6"/>
      <c r="I98" s="178"/>
      <c r="J98" s="93"/>
      <c r="K98" s="93"/>
      <c r="L98" s="93"/>
      <c r="M98" s="93"/>
      <c r="N98" s="93"/>
    </row>
    <row r="99" spans="1:14">
      <c r="A99" s="129" t="s">
        <v>275</v>
      </c>
      <c r="B99" s="118"/>
      <c r="C99" s="118"/>
      <c r="D99" s="118"/>
      <c r="E99" s="119"/>
      <c r="F99" s="120"/>
      <c r="G99" s="121"/>
      <c r="H99" s="121"/>
      <c r="I99" s="178"/>
      <c r="J99" s="93"/>
      <c r="K99" s="93"/>
      <c r="L99" s="93"/>
      <c r="M99" s="93"/>
      <c r="N99" s="93"/>
    </row>
    <row r="100" spans="1:14">
      <c r="A100" s="125" t="s">
        <v>276</v>
      </c>
      <c r="B100" s="113"/>
      <c r="C100" s="113"/>
      <c r="D100" s="113"/>
      <c r="E100" s="114"/>
      <c r="F100" s="112"/>
      <c r="G100" s="59"/>
      <c r="H100" s="59"/>
      <c r="I100" s="178"/>
      <c r="J100" s="93"/>
      <c r="K100" s="93"/>
      <c r="L100" s="93"/>
      <c r="M100" s="93"/>
      <c r="N100" s="93"/>
    </row>
    <row r="101" spans="1:14">
      <c r="A101" s="128" t="s">
        <v>277</v>
      </c>
      <c r="B101" s="113"/>
      <c r="C101" s="113"/>
      <c r="D101" s="113"/>
      <c r="E101" s="114"/>
      <c r="F101" s="112"/>
      <c r="G101" s="59"/>
      <c r="H101" s="59"/>
      <c r="I101" s="178"/>
      <c r="J101" s="93"/>
      <c r="K101" s="93"/>
      <c r="L101" s="93"/>
      <c r="M101" s="93"/>
      <c r="N101" s="93"/>
    </row>
    <row r="102" spans="1:14">
      <c r="A102" s="130"/>
      <c r="B102" s="93"/>
      <c r="C102" s="93"/>
      <c r="D102" s="88"/>
      <c r="E102" s="131"/>
      <c r="F102" s="112"/>
      <c r="G102" s="59"/>
      <c r="H102" s="59"/>
      <c r="I102" s="178"/>
      <c r="J102" s="93"/>
      <c r="K102" s="93"/>
      <c r="L102" s="93"/>
      <c r="M102" s="93"/>
      <c r="N102" s="93"/>
    </row>
    <row r="103" spans="1:14">
      <c r="A103" s="111" t="s">
        <v>125</v>
      </c>
      <c r="B103" s="113"/>
      <c r="C103" s="113"/>
      <c r="D103" s="113"/>
      <c r="E103" s="132"/>
      <c r="F103" s="111">
        <f>SUM(F104:F111)</f>
        <v>0</v>
      </c>
      <c r="G103" s="111">
        <f>SUM(G104:G111)</f>
        <v>0</v>
      </c>
      <c r="H103" s="111">
        <f>SUM(H104:H111)</f>
        <v>688</v>
      </c>
      <c r="I103" s="178"/>
      <c r="J103" s="93"/>
      <c r="K103" s="93"/>
      <c r="L103" s="93"/>
      <c r="M103" s="93"/>
      <c r="N103" s="93"/>
    </row>
    <row r="104" spans="1:14">
      <c r="A104" s="112" t="s">
        <v>126</v>
      </c>
      <c r="B104" s="93"/>
      <c r="C104" s="93"/>
      <c r="D104" s="113"/>
      <c r="E104" s="114"/>
      <c r="F104" s="112">
        <v>0</v>
      </c>
      <c r="G104" s="59">
        <v>0</v>
      </c>
      <c r="H104" s="59">
        <v>688</v>
      </c>
      <c r="I104" s="178"/>
      <c r="J104" s="93"/>
      <c r="K104" s="93"/>
      <c r="L104" s="93"/>
      <c r="M104" s="93"/>
      <c r="N104" s="93"/>
    </row>
    <row r="105" spans="1:14">
      <c r="A105" s="112" t="s">
        <v>127</v>
      </c>
      <c r="B105" s="113"/>
      <c r="C105" s="113"/>
      <c r="D105" s="113"/>
      <c r="E105" s="114"/>
      <c r="F105" s="112"/>
      <c r="G105" s="59"/>
      <c r="H105" s="59">
        <v>0</v>
      </c>
      <c r="I105" s="178"/>
      <c r="J105" s="93"/>
      <c r="K105" s="93"/>
      <c r="L105" s="93"/>
      <c r="M105" s="93"/>
      <c r="N105" s="93"/>
    </row>
    <row r="106" spans="1:14">
      <c r="A106" s="112" t="s">
        <v>128</v>
      </c>
      <c r="B106" s="93"/>
      <c r="C106" s="93"/>
      <c r="D106" s="113"/>
      <c r="E106" s="114"/>
      <c r="F106" s="112"/>
      <c r="G106" s="59"/>
      <c r="H106" s="59"/>
      <c r="I106" s="178"/>
      <c r="J106" s="93"/>
      <c r="K106" s="93"/>
      <c r="L106" s="93"/>
      <c r="M106" s="93"/>
      <c r="N106" s="93"/>
    </row>
    <row r="107" spans="1:14">
      <c r="A107" s="128" t="s">
        <v>278</v>
      </c>
      <c r="B107" s="113"/>
      <c r="C107" s="113"/>
      <c r="D107" s="113"/>
      <c r="E107" s="114"/>
      <c r="F107" s="112"/>
      <c r="G107" s="59"/>
      <c r="H107" s="59"/>
      <c r="I107" s="178"/>
      <c r="J107" s="93"/>
      <c r="K107" s="93"/>
      <c r="L107" s="93"/>
      <c r="M107" s="93"/>
      <c r="N107" s="93"/>
    </row>
    <row r="108" spans="1:14">
      <c r="A108" s="128" t="s">
        <v>279</v>
      </c>
      <c r="B108" s="113"/>
      <c r="C108" s="113"/>
      <c r="D108" s="113"/>
      <c r="E108" s="114"/>
      <c r="F108" s="112"/>
      <c r="G108" s="59"/>
      <c r="H108" s="59"/>
      <c r="I108" s="178"/>
      <c r="J108" s="93"/>
      <c r="K108" s="93"/>
      <c r="L108" s="93"/>
      <c r="M108" s="93"/>
      <c r="N108" s="93"/>
    </row>
    <row r="109" spans="1:14">
      <c r="A109" s="128" t="s">
        <v>386</v>
      </c>
      <c r="B109" s="93"/>
      <c r="C109" s="93"/>
      <c r="D109" s="101"/>
      <c r="E109" s="114"/>
      <c r="F109" s="112"/>
      <c r="G109" s="59"/>
      <c r="H109" s="59"/>
      <c r="I109" s="178"/>
      <c r="J109" s="93"/>
      <c r="K109" s="93"/>
      <c r="L109" s="93"/>
      <c r="M109" s="93"/>
      <c r="N109" s="93"/>
    </row>
    <row r="110" spans="1:14">
      <c r="A110" s="133" t="s">
        <v>129</v>
      </c>
      <c r="B110" s="93"/>
      <c r="C110" s="93"/>
      <c r="D110" s="101"/>
      <c r="E110" s="114"/>
      <c r="F110" s="112"/>
      <c r="G110" s="59"/>
      <c r="H110" s="59"/>
      <c r="I110" s="178"/>
      <c r="J110" s="93"/>
      <c r="K110" s="93"/>
      <c r="L110" s="93"/>
      <c r="M110" s="93"/>
      <c r="N110" s="93"/>
    </row>
    <row r="111" spans="1:14">
      <c r="A111" s="134" t="s">
        <v>280</v>
      </c>
      <c r="B111" s="113"/>
      <c r="C111" s="113"/>
      <c r="D111" s="113"/>
      <c r="E111" s="114"/>
      <c r="F111" s="112"/>
      <c r="G111" s="59"/>
      <c r="H111" s="59"/>
      <c r="I111" s="178"/>
      <c r="J111" s="93"/>
      <c r="K111" s="93"/>
      <c r="L111" s="93"/>
      <c r="M111" s="93"/>
      <c r="N111" s="93"/>
    </row>
    <row r="112" spans="1:14">
      <c r="A112" s="134"/>
      <c r="B112" s="113"/>
      <c r="C112" s="113"/>
      <c r="D112" s="113"/>
      <c r="E112" s="114"/>
      <c r="F112" s="112"/>
      <c r="G112" s="59"/>
      <c r="H112" s="59"/>
      <c r="I112" s="178"/>
      <c r="J112" s="93"/>
      <c r="K112" s="93"/>
      <c r="L112" s="93"/>
      <c r="M112" s="93"/>
      <c r="N112" s="93"/>
    </row>
    <row r="113" spans="1:14">
      <c r="A113" s="111" t="s">
        <v>130</v>
      </c>
      <c r="B113" s="113"/>
      <c r="C113" s="113"/>
      <c r="D113" s="113"/>
      <c r="E113" s="132"/>
      <c r="F113" s="111">
        <f>+F85+F103</f>
        <v>21122</v>
      </c>
      <c r="G113" s="111">
        <f>+G85+G103</f>
        <v>25488</v>
      </c>
      <c r="H113" s="111">
        <f>H85+H103</f>
        <v>26911</v>
      </c>
      <c r="I113" s="178">
        <f>+H113/G113</f>
        <v>1.0558301946013811</v>
      </c>
      <c r="J113" s="93"/>
      <c r="K113" s="93"/>
      <c r="L113" s="93"/>
      <c r="M113" s="93"/>
      <c r="N113" s="93"/>
    </row>
    <row r="114" spans="1:14">
      <c r="A114" s="111"/>
      <c r="B114" s="113"/>
      <c r="C114" s="113"/>
      <c r="D114" s="113"/>
      <c r="E114" s="132"/>
      <c r="F114" s="112"/>
      <c r="G114" s="59"/>
      <c r="H114" s="59"/>
      <c r="I114" s="178"/>
      <c r="J114" s="93"/>
      <c r="K114" s="93"/>
      <c r="L114" s="93"/>
      <c r="M114" s="93"/>
      <c r="N114" s="93"/>
    </row>
    <row r="115" spans="1:14">
      <c r="A115" s="135" t="s">
        <v>137</v>
      </c>
      <c r="B115" s="93"/>
      <c r="C115" s="93"/>
      <c r="D115" s="88"/>
      <c r="E115" s="131"/>
      <c r="F115" s="112"/>
      <c r="G115" s="59"/>
      <c r="H115" s="59"/>
      <c r="I115" s="178"/>
      <c r="J115" s="93"/>
      <c r="K115" s="93"/>
      <c r="L115" s="93"/>
      <c r="M115" s="93"/>
      <c r="N115" s="93"/>
    </row>
    <row r="116" spans="1:14">
      <c r="A116" s="120" t="s">
        <v>281</v>
      </c>
      <c r="B116" s="113"/>
      <c r="C116" s="113"/>
      <c r="D116" s="113"/>
      <c r="E116" s="114"/>
      <c r="F116" s="120"/>
      <c r="G116" s="121"/>
      <c r="H116" s="121"/>
      <c r="I116" s="178"/>
      <c r="J116" s="93"/>
      <c r="K116" s="93"/>
      <c r="L116" s="93"/>
      <c r="M116" s="93"/>
      <c r="N116" s="93"/>
    </row>
    <row r="117" spans="1:14">
      <c r="A117" s="116" t="s">
        <v>282</v>
      </c>
      <c r="B117" s="93"/>
      <c r="C117" s="93"/>
      <c r="D117" s="113"/>
      <c r="E117" s="114"/>
      <c r="F117" s="112"/>
      <c r="G117" s="59"/>
      <c r="H117" s="59"/>
      <c r="I117" s="178"/>
      <c r="J117" s="93"/>
      <c r="K117" s="93"/>
      <c r="L117" s="93"/>
      <c r="M117" s="93"/>
      <c r="N117" s="93"/>
    </row>
    <row r="118" spans="1:14">
      <c r="A118" s="112" t="s">
        <v>283</v>
      </c>
      <c r="B118" s="113"/>
      <c r="C118" s="113"/>
      <c r="D118" s="113"/>
      <c r="E118" s="114"/>
      <c r="F118" s="112"/>
      <c r="G118" s="59"/>
      <c r="H118" s="59"/>
      <c r="I118" s="178"/>
      <c r="J118" s="93"/>
      <c r="K118" s="93"/>
      <c r="L118" s="93"/>
      <c r="M118" s="93"/>
      <c r="N118" s="93"/>
    </row>
    <row r="119" spans="1:14">
      <c r="A119" s="112" t="s">
        <v>284</v>
      </c>
      <c r="B119" s="93"/>
      <c r="C119" s="93"/>
      <c r="D119" s="113"/>
      <c r="E119" s="114"/>
      <c r="F119" s="112"/>
      <c r="G119" s="59"/>
      <c r="H119" s="59"/>
      <c r="I119" s="178"/>
      <c r="J119" s="93"/>
      <c r="K119" s="93"/>
      <c r="L119" s="93"/>
      <c r="M119" s="93"/>
      <c r="N119" s="93"/>
    </row>
    <row r="120" spans="1:14">
      <c r="A120" s="112" t="s">
        <v>285</v>
      </c>
      <c r="B120" s="113"/>
      <c r="C120" s="113"/>
      <c r="D120" s="113"/>
      <c r="E120" s="114"/>
      <c r="F120" s="112"/>
      <c r="G120" s="59"/>
      <c r="H120" s="59"/>
      <c r="I120" s="178"/>
      <c r="J120" s="93"/>
      <c r="K120" s="93"/>
      <c r="L120" s="93"/>
      <c r="M120" s="93"/>
      <c r="N120" s="93"/>
    </row>
    <row r="121" spans="1:14">
      <c r="A121" s="112" t="s">
        <v>286</v>
      </c>
      <c r="B121" s="113"/>
      <c r="C121" s="113"/>
      <c r="D121" s="113"/>
      <c r="E121" s="114"/>
      <c r="F121" s="112"/>
      <c r="G121" s="59"/>
      <c r="H121" s="59"/>
      <c r="I121" s="178"/>
      <c r="J121" s="93"/>
      <c r="K121" s="93"/>
      <c r="L121" s="93"/>
      <c r="M121" s="93"/>
      <c r="N121" s="93"/>
    </row>
    <row r="122" spans="1:14">
      <c r="A122" s="120" t="s">
        <v>287</v>
      </c>
      <c r="B122" s="93"/>
      <c r="C122" s="93"/>
      <c r="D122" s="113"/>
      <c r="E122" s="114"/>
      <c r="F122" s="120"/>
      <c r="G122" s="121"/>
      <c r="H122" s="121"/>
      <c r="I122" s="178"/>
      <c r="J122" s="93"/>
      <c r="K122" s="93"/>
      <c r="L122" s="93"/>
      <c r="M122" s="93"/>
      <c r="N122" s="93"/>
    </row>
    <row r="123" spans="1:14">
      <c r="A123" s="112" t="s">
        <v>288</v>
      </c>
      <c r="B123" s="113"/>
      <c r="C123" s="113"/>
      <c r="D123" s="113"/>
      <c r="E123" s="114"/>
      <c r="F123" s="112"/>
      <c r="G123" s="59"/>
      <c r="H123" s="59"/>
      <c r="I123" s="178"/>
      <c r="J123" s="93"/>
      <c r="K123" s="93"/>
      <c r="L123" s="93"/>
      <c r="M123" s="93"/>
      <c r="N123" s="93"/>
    </row>
    <row r="124" spans="1:14">
      <c r="A124" s="115" t="s">
        <v>289</v>
      </c>
      <c r="B124" s="93"/>
      <c r="C124" s="93"/>
      <c r="D124" s="113"/>
      <c r="E124" s="114"/>
      <c r="F124" s="112"/>
      <c r="G124" s="59"/>
      <c r="H124" s="59"/>
      <c r="I124" s="178"/>
      <c r="J124" s="93"/>
      <c r="K124" s="93"/>
      <c r="L124" s="93"/>
      <c r="M124" s="93"/>
      <c r="N124" s="93"/>
    </row>
    <row r="125" spans="1:14">
      <c r="A125" s="111" t="s">
        <v>387</v>
      </c>
      <c r="B125" s="113"/>
      <c r="C125" s="113"/>
      <c r="D125" s="113"/>
      <c r="E125" s="114"/>
      <c r="F125" s="111">
        <v>0</v>
      </c>
      <c r="G125" s="18">
        <v>0</v>
      </c>
      <c r="H125" s="18">
        <v>0</v>
      </c>
      <c r="I125" s="178"/>
      <c r="J125" s="93"/>
      <c r="K125" s="93"/>
      <c r="L125" s="93"/>
      <c r="M125" s="93"/>
      <c r="N125" s="93"/>
    </row>
    <row r="126" spans="1:14">
      <c r="A126" s="136" t="s">
        <v>290</v>
      </c>
      <c r="B126" s="118"/>
      <c r="C126" s="118"/>
      <c r="D126" s="118"/>
      <c r="E126" s="119"/>
      <c r="F126" s="136"/>
      <c r="G126" s="136"/>
      <c r="H126" s="136"/>
      <c r="I126" s="178"/>
      <c r="J126" s="93"/>
      <c r="K126" s="93"/>
      <c r="L126" s="93"/>
      <c r="M126" s="93"/>
      <c r="N126" s="93"/>
    </row>
    <row r="127" spans="1:14">
      <c r="A127" s="111" t="s">
        <v>291</v>
      </c>
      <c r="B127" s="113"/>
      <c r="C127" s="113"/>
      <c r="D127" s="113"/>
      <c r="E127" s="132"/>
      <c r="F127" s="111">
        <f>+F113+F125+F126</f>
        <v>21122</v>
      </c>
      <c r="G127" s="111">
        <f>+G113+G125+G126</f>
        <v>25488</v>
      </c>
      <c r="H127" s="111">
        <f>+H113+H125+H126</f>
        <v>26911</v>
      </c>
      <c r="I127" s="178">
        <f>+H127/G127</f>
        <v>1.0558301946013811</v>
      </c>
      <c r="J127" s="93"/>
      <c r="K127" s="93"/>
      <c r="L127" s="93"/>
      <c r="M127" s="93"/>
      <c r="N127" s="93"/>
    </row>
    <row r="128" spans="1:14">
      <c r="A128" s="113"/>
      <c r="B128" s="113"/>
      <c r="C128" s="113"/>
      <c r="D128" s="113"/>
      <c r="E128" s="114"/>
      <c r="F128" s="59"/>
      <c r="G128" s="59"/>
      <c r="H128" s="59"/>
      <c r="I128" s="178"/>
    </row>
    <row r="132" spans="1:9">
      <c r="A132" s="191" t="s">
        <v>131</v>
      </c>
      <c r="B132" s="191"/>
      <c r="C132" s="191"/>
      <c r="D132" s="191"/>
      <c r="E132" s="191"/>
      <c r="F132" s="191"/>
      <c r="G132" s="191"/>
      <c r="H132" s="191"/>
      <c r="I132" s="191"/>
    </row>
    <row r="133" spans="1:9">
      <c r="A133" s="100"/>
      <c r="D133" t="s">
        <v>120</v>
      </c>
    </row>
    <row r="134" spans="1:9">
      <c r="A134" s="100"/>
    </row>
    <row r="135" spans="1:9" ht="25.5">
      <c r="A135" s="198" t="s">
        <v>0</v>
      </c>
      <c r="B135" s="199"/>
      <c r="C135" s="199"/>
      <c r="D135" s="199"/>
      <c r="E135" s="200"/>
      <c r="F135" s="61" t="s">
        <v>3</v>
      </c>
      <c r="G135" s="61" t="s">
        <v>4</v>
      </c>
      <c r="H135" s="61" t="s">
        <v>1</v>
      </c>
      <c r="I135" s="177" t="s">
        <v>5</v>
      </c>
    </row>
    <row r="136" spans="1:9">
      <c r="A136" s="214"/>
      <c r="B136" s="214"/>
      <c r="C136" s="214"/>
      <c r="D136" s="214"/>
      <c r="E136" s="214"/>
      <c r="F136" s="59"/>
      <c r="G136" s="59"/>
      <c r="H136" s="59"/>
      <c r="I136" s="180"/>
    </row>
    <row r="137" spans="1:9">
      <c r="A137" s="213" t="s">
        <v>132</v>
      </c>
      <c r="B137" s="213"/>
      <c r="C137" s="213"/>
      <c r="D137" s="213"/>
      <c r="E137" s="213"/>
      <c r="F137" s="18">
        <f>F78</f>
        <v>21122</v>
      </c>
      <c r="G137" s="18">
        <f>G78</f>
        <v>25488</v>
      </c>
      <c r="H137" s="18">
        <f>H78</f>
        <v>29794</v>
      </c>
      <c r="I137" s="178">
        <f>+H137/G137</f>
        <v>1.1689422473320779</v>
      </c>
    </row>
    <row r="138" spans="1:9">
      <c r="A138" s="213" t="s">
        <v>133</v>
      </c>
      <c r="B138" s="213"/>
      <c r="C138" s="213"/>
      <c r="D138" s="213"/>
      <c r="E138" s="213"/>
      <c r="F138" s="18">
        <f>F127</f>
        <v>21122</v>
      </c>
      <c r="G138" s="18">
        <f>G127</f>
        <v>25488</v>
      </c>
      <c r="H138" s="18">
        <f>H127</f>
        <v>26911</v>
      </c>
      <c r="I138" s="178">
        <f>+H138/G138</f>
        <v>1.0558301946013811</v>
      </c>
    </row>
    <row r="139" spans="1:9">
      <c r="A139" s="213" t="s">
        <v>134</v>
      </c>
      <c r="B139" s="213"/>
      <c r="C139" s="213"/>
      <c r="D139" s="213"/>
      <c r="E139" s="213"/>
      <c r="F139" s="18">
        <f>+F137-F138</f>
        <v>0</v>
      </c>
      <c r="G139" s="18">
        <f>+G137-G138</f>
        <v>0</v>
      </c>
      <c r="H139" s="18"/>
      <c r="I139" s="178"/>
    </row>
    <row r="140" spans="1:9">
      <c r="A140" s="213" t="s">
        <v>135</v>
      </c>
      <c r="B140" s="213"/>
      <c r="C140" s="213"/>
      <c r="D140" s="213"/>
      <c r="E140" s="213"/>
      <c r="F140" s="18"/>
      <c r="G140" s="18"/>
      <c r="H140" s="18">
        <f>+H137-H138</f>
        <v>2883</v>
      </c>
      <c r="I140" s="178"/>
    </row>
  </sheetData>
  <mergeCells count="62">
    <mergeCell ref="A138:E138"/>
    <mergeCell ref="A140:E140"/>
    <mergeCell ref="A132:I132"/>
    <mergeCell ref="A135:E135"/>
    <mergeCell ref="A136:E136"/>
    <mergeCell ref="A137:E137"/>
    <mergeCell ref="A139:E139"/>
    <mergeCell ref="A85:E85"/>
    <mergeCell ref="A86:E86"/>
    <mergeCell ref="A84:E84"/>
    <mergeCell ref="L83:M83"/>
    <mergeCell ref="A83:E83"/>
    <mergeCell ref="J83:K83"/>
    <mergeCell ref="A54:E54"/>
    <mergeCell ref="A55:E55"/>
    <mergeCell ref="A52:E52"/>
    <mergeCell ref="A53:E53"/>
    <mergeCell ref="A46:E46"/>
    <mergeCell ref="A49:E49"/>
    <mergeCell ref="A47:E47"/>
    <mergeCell ref="A48:E48"/>
    <mergeCell ref="A51:E51"/>
    <mergeCell ref="A50:E50"/>
    <mergeCell ref="A45:E45"/>
    <mergeCell ref="A28:E28"/>
    <mergeCell ref="A29:E29"/>
    <mergeCell ref="A30:E30"/>
    <mergeCell ref="A37:E37"/>
    <mergeCell ref="A43:E43"/>
    <mergeCell ref="A44:E44"/>
    <mergeCell ref="A42:E42"/>
    <mergeCell ref="A41:E41"/>
    <mergeCell ref="A39:E39"/>
    <mergeCell ref="A34:E34"/>
    <mergeCell ref="A40:E40"/>
    <mergeCell ref="A36:E36"/>
    <mergeCell ref="A35:E35"/>
    <mergeCell ref="A38:E38"/>
    <mergeCell ref="A33:E33"/>
    <mergeCell ref="A32:E32"/>
    <mergeCell ref="A31:E31"/>
    <mergeCell ref="A14:E14"/>
    <mergeCell ref="A17:E17"/>
    <mergeCell ref="A27:E27"/>
    <mergeCell ref="A26:E26"/>
    <mergeCell ref="A20:E20"/>
    <mergeCell ref="A22:E22"/>
    <mergeCell ref="A23:E23"/>
    <mergeCell ref="A15:E15"/>
    <mergeCell ref="L9:M9"/>
    <mergeCell ref="A10:E10"/>
    <mergeCell ref="J9:K9"/>
    <mergeCell ref="A11:E11"/>
    <mergeCell ref="A9:E9"/>
    <mergeCell ref="A13:E13"/>
    <mergeCell ref="A25:E25"/>
    <mergeCell ref="A24:E24"/>
    <mergeCell ref="A12:E12"/>
    <mergeCell ref="A4:I4"/>
    <mergeCell ref="A6:I6"/>
    <mergeCell ref="A7:F7"/>
    <mergeCell ref="A8:F8"/>
  </mergeCells>
  <phoneticPr fontId="14" type="noConversion"/>
  <pageMargins left="0.75" right="0.75" top="1" bottom="1" header="0.5" footer="0.5"/>
  <pageSetup paperSize="9" scale="77" orientation="portrait" horizontalDpi="300" verticalDpi="300" r:id="rId1"/>
  <headerFooter alignWithMargins="0"/>
  <rowBreaks count="1" manualBreakCount="1">
    <brk id="79" max="16383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B3" sqref="B3"/>
    </sheetView>
  </sheetViews>
  <sheetFormatPr defaultRowHeight="12.75"/>
  <cols>
    <col min="1" max="1" width="40.85546875" bestFit="1" customWidth="1"/>
  </cols>
  <sheetData>
    <row r="1" spans="1:2">
      <c r="A1" s="169" t="s">
        <v>461</v>
      </c>
    </row>
    <row r="2" spans="1:2">
      <c r="A2" t="s">
        <v>67</v>
      </c>
    </row>
    <row r="3" spans="1:2">
      <c r="B3" s="17" t="s">
        <v>469</v>
      </c>
    </row>
    <row r="5" spans="1:2">
      <c r="A5" s="226" t="s">
        <v>105</v>
      </c>
      <c r="B5" s="226"/>
    </row>
    <row r="7" spans="1:2">
      <c r="A7" s="227" t="s">
        <v>0</v>
      </c>
      <c r="B7" s="64" t="s">
        <v>106</v>
      </c>
    </row>
    <row r="8" spans="1:2">
      <c r="A8" s="228"/>
      <c r="B8" s="65" t="s">
        <v>107</v>
      </c>
    </row>
    <row r="9" spans="1:2">
      <c r="A9" s="59"/>
      <c r="B9" s="59"/>
    </row>
    <row r="10" spans="1:2">
      <c r="A10" s="18" t="s">
        <v>112</v>
      </c>
      <c r="B10" s="18">
        <v>4193</v>
      </c>
    </row>
    <row r="11" spans="1:2">
      <c r="A11" s="59" t="s">
        <v>108</v>
      </c>
      <c r="B11" s="18">
        <v>4127</v>
      </c>
    </row>
    <row r="12" spans="1:2">
      <c r="A12" s="59" t="s">
        <v>109</v>
      </c>
      <c r="B12" s="59">
        <v>66</v>
      </c>
    </row>
    <row r="13" spans="1:2">
      <c r="A13" s="59" t="s">
        <v>110</v>
      </c>
      <c r="B13" s="59">
        <v>29794</v>
      </c>
    </row>
    <row r="14" spans="1:2">
      <c r="A14" s="59" t="s">
        <v>111</v>
      </c>
      <c r="B14" s="59">
        <v>26921</v>
      </c>
    </row>
    <row r="15" spans="1:2">
      <c r="A15" s="59" t="s">
        <v>208</v>
      </c>
      <c r="B15" s="59">
        <v>4193</v>
      </c>
    </row>
    <row r="16" spans="1:2">
      <c r="A16" s="18" t="s">
        <v>195</v>
      </c>
      <c r="B16" s="18">
        <v>7066</v>
      </c>
    </row>
    <row r="17" spans="1:5">
      <c r="A17" s="59" t="s">
        <v>108</v>
      </c>
      <c r="B17" s="59">
        <v>7011</v>
      </c>
    </row>
    <row r="18" spans="1:5">
      <c r="A18" s="59" t="s">
        <v>109</v>
      </c>
      <c r="B18" s="59">
        <v>55</v>
      </c>
    </row>
    <row r="19" spans="1:5">
      <c r="A19" s="141"/>
      <c r="B19" s="140"/>
      <c r="C19" s="93"/>
    </row>
    <row r="21" spans="1:5">
      <c r="B21" s="93"/>
    </row>
    <row r="27" spans="1:5">
      <c r="E27" s="169" t="s">
        <v>465</v>
      </c>
    </row>
  </sheetData>
  <mergeCells count="2">
    <mergeCell ref="A5:B5"/>
    <mergeCell ref="A7:A8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4"/>
  </sheetPr>
  <dimension ref="A1:N67"/>
  <sheetViews>
    <sheetView zoomScaleNormal="100" workbookViewId="0">
      <selection activeCell="H57" sqref="H57"/>
    </sheetView>
  </sheetViews>
  <sheetFormatPr defaultRowHeight="12.75"/>
  <cols>
    <col min="1" max="1" width="41" customWidth="1"/>
    <col min="2" max="2" width="10.7109375" customWidth="1"/>
    <col min="3" max="3" width="14.140625" customWidth="1"/>
    <col min="5" max="5" width="8.28515625" customWidth="1"/>
  </cols>
  <sheetData>
    <row r="1" spans="1:14">
      <c r="A1" s="150" t="s">
        <v>442</v>
      </c>
    </row>
    <row r="2" spans="1:14">
      <c r="A2" t="s">
        <v>67</v>
      </c>
      <c r="B2" s="17" t="s">
        <v>389</v>
      </c>
      <c r="C2" s="17"/>
    </row>
    <row r="4" spans="1:14" ht="26.25" customHeight="1">
      <c r="A4" s="215" t="s">
        <v>443</v>
      </c>
      <c r="B4" s="215"/>
      <c r="C4" s="215"/>
      <c r="D4" s="215"/>
      <c r="E4" s="215"/>
    </row>
    <row r="5" spans="1:14" ht="26.25" customHeight="1">
      <c r="A5" s="16"/>
    </row>
    <row r="6" spans="1:14" ht="39.75" customHeight="1">
      <c r="A6" s="1"/>
      <c r="B6" s="2" t="s">
        <v>3</v>
      </c>
      <c r="C6" s="2" t="s">
        <v>4</v>
      </c>
      <c r="D6" s="2" t="s">
        <v>1</v>
      </c>
      <c r="E6" s="3" t="s">
        <v>5</v>
      </c>
    </row>
    <row r="7" spans="1:14">
      <c r="A7" s="4"/>
      <c r="B7" s="5"/>
      <c r="C7" s="6"/>
      <c r="D7" s="5"/>
      <c r="E7" s="5"/>
    </row>
    <row r="8" spans="1:14">
      <c r="A8" s="1"/>
      <c r="B8" s="5"/>
      <c r="C8" s="5"/>
      <c r="D8" s="5"/>
      <c r="E8" s="5"/>
    </row>
    <row r="9" spans="1:14">
      <c r="A9" s="13" t="s">
        <v>292</v>
      </c>
      <c r="B9" s="14">
        <f>SUM(B11:B16)</f>
        <v>11539</v>
      </c>
      <c r="C9" s="14">
        <f>+C10+C18+C17</f>
        <v>15905</v>
      </c>
      <c r="D9" s="14">
        <f>+D10+D18+D17</f>
        <v>20534</v>
      </c>
      <c r="E9" s="8">
        <f>+D9/C9*100</f>
        <v>129.10405532851306</v>
      </c>
      <c r="J9" s="93"/>
      <c r="K9" s="93"/>
      <c r="L9" s="93"/>
      <c r="M9" s="93"/>
      <c r="N9" s="93"/>
    </row>
    <row r="10" spans="1:14">
      <c r="A10" s="20" t="s">
        <v>293</v>
      </c>
      <c r="B10" s="10">
        <f>SUM(B11:B15)</f>
        <v>11539</v>
      </c>
      <c r="C10" s="10">
        <f>SUM(C11:C16)</f>
        <v>12735</v>
      </c>
      <c r="D10" s="10">
        <f>SUM(D11:D16)</f>
        <v>12735</v>
      </c>
      <c r="E10" s="8">
        <f>+D10/C10*100</f>
        <v>100</v>
      </c>
      <c r="J10" s="93"/>
      <c r="K10" s="93"/>
      <c r="L10" s="93"/>
      <c r="M10" s="93"/>
      <c r="N10" s="93"/>
    </row>
    <row r="11" spans="1:14">
      <c r="A11" s="1" t="s">
        <v>388</v>
      </c>
      <c r="B11" s="72">
        <v>9559</v>
      </c>
      <c r="C11" s="72">
        <v>9782</v>
      </c>
      <c r="D11" s="72">
        <v>9782</v>
      </c>
      <c r="E11" s="8">
        <f>+D11/C11*100</f>
        <v>100</v>
      </c>
      <c r="J11" s="93"/>
      <c r="K11" s="93"/>
      <c r="L11" s="93"/>
      <c r="M11" s="93"/>
      <c r="N11" s="93"/>
    </row>
    <row r="12" spans="1:14">
      <c r="A12" s="1" t="s">
        <v>295</v>
      </c>
      <c r="B12" s="73">
        <v>2</v>
      </c>
      <c r="C12" s="73">
        <v>38</v>
      </c>
      <c r="D12" s="73">
        <v>38</v>
      </c>
      <c r="E12" s="8"/>
      <c r="J12" s="93"/>
      <c r="K12" s="93"/>
      <c r="L12" s="93"/>
      <c r="M12" s="93"/>
      <c r="N12" s="93"/>
    </row>
    <row r="13" spans="1:14" ht="25.5">
      <c r="A13" s="1" t="s">
        <v>296</v>
      </c>
      <c r="B13" s="98">
        <v>1581</v>
      </c>
      <c r="C13" s="98">
        <v>1581</v>
      </c>
      <c r="D13" s="98">
        <v>1581</v>
      </c>
      <c r="E13" s="8">
        <f t="shared" ref="E13:E17" si="0">+D13/C13*100</f>
        <v>100</v>
      </c>
      <c r="J13" s="93"/>
      <c r="K13" s="93"/>
      <c r="L13" s="93"/>
      <c r="M13" s="93"/>
      <c r="N13" s="93"/>
    </row>
    <row r="14" spans="1:14">
      <c r="A14" s="1" t="s">
        <v>297</v>
      </c>
      <c r="B14" s="72">
        <v>397</v>
      </c>
      <c r="C14" s="98">
        <v>397</v>
      </c>
      <c r="D14" s="72">
        <v>397</v>
      </c>
      <c r="E14" s="8">
        <f t="shared" si="0"/>
        <v>100</v>
      </c>
      <c r="J14" s="93"/>
      <c r="K14" s="93"/>
      <c r="L14" s="93"/>
      <c r="M14" s="93"/>
      <c r="N14" s="93"/>
    </row>
    <row r="15" spans="1:14">
      <c r="A15" s="1" t="s">
        <v>298</v>
      </c>
      <c r="B15" s="72"/>
      <c r="C15" s="98">
        <v>596</v>
      </c>
      <c r="D15" s="72">
        <v>596</v>
      </c>
      <c r="E15" s="8">
        <f t="shared" si="0"/>
        <v>100</v>
      </c>
      <c r="J15" s="93"/>
      <c r="K15" s="93"/>
      <c r="L15" s="93"/>
      <c r="M15" s="93"/>
      <c r="N15" s="93"/>
    </row>
    <row r="16" spans="1:14">
      <c r="A16" s="1" t="s">
        <v>299</v>
      </c>
      <c r="B16" s="72"/>
      <c r="C16" s="98">
        <v>341</v>
      </c>
      <c r="D16" s="72">
        <v>341</v>
      </c>
      <c r="E16" s="8">
        <f t="shared" si="0"/>
        <v>100</v>
      </c>
      <c r="J16" s="93"/>
      <c r="K16" s="93"/>
      <c r="L16" s="93"/>
      <c r="M16" s="93"/>
      <c r="N16" s="93"/>
    </row>
    <row r="17" spans="1:14" ht="25.5">
      <c r="A17" s="1" t="s">
        <v>451</v>
      </c>
      <c r="B17" s="72"/>
      <c r="C17" s="98">
        <v>3170</v>
      </c>
      <c r="D17" s="72">
        <v>3170</v>
      </c>
      <c r="E17" s="8">
        <f t="shared" si="0"/>
        <v>100</v>
      </c>
      <c r="J17" s="93"/>
      <c r="K17" s="93"/>
      <c r="L17" s="93"/>
      <c r="M17" s="93"/>
      <c r="N17" s="93"/>
    </row>
    <row r="18" spans="1:14">
      <c r="A18" s="137" t="s">
        <v>294</v>
      </c>
      <c r="B18" s="14">
        <f>SUM(B19:B21)</f>
        <v>0</v>
      </c>
      <c r="C18" s="14">
        <f>SUM(C19:C21)</f>
        <v>0</v>
      </c>
      <c r="D18" s="14">
        <f>SUM(D19:D21)</f>
        <v>4629</v>
      </c>
      <c r="E18" s="8"/>
      <c r="J18" s="93"/>
      <c r="K18" s="93"/>
      <c r="L18" s="93"/>
      <c r="M18" s="93"/>
      <c r="N18" s="93"/>
    </row>
    <row r="19" spans="1:14" ht="25.5">
      <c r="A19" s="12" t="s">
        <v>68</v>
      </c>
      <c r="B19" s="72"/>
      <c r="C19" s="72"/>
      <c r="D19" s="72"/>
      <c r="E19" s="8"/>
      <c r="J19" s="93"/>
      <c r="K19" s="93"/>
      <c r="L19" s="93"/>
      <c r="M19" s="93"/>
      <c r="N19" s="93"/>
    </row>
    <row r="20" spans="1:14" ht="25.5">
      <c r="A20" s="1" t="s">
        <v>69</v>
      </c>
      <c r="B20" s="72"/>
      <c r="C20" s="72"/>
      <c r="D20" s="72">
        <v>4428</v>
      </c>
      <c r="E20" s="8"/>
      <c r="J20" s="93"/>
      <c r="K20" s="93"/>
      <c r="L20" s="93"/>
      <c r="M20" s="93"/>
      <c r="N20" s="93"/>
    </row>
    <row r="21" spans="1:14" ht="24.75" customHeight="1">
      <c r="A21" s="1" t="s">
        <v>70</v>
      </c>
      <c r="B21" s="72"/>
      <c r="C21" s="72"/>
      <c r="D21" s="72">
        <v>201</v>
      </c>
      <c r="E21" s="8"/>
    </row>
    <row r="22" spans="1:14">
      <c r="A22" s="9"/>
      <c r="B22" s="72"/>
      <c r="C22" s="98"/>
      <c r="D22" s="72"/>
      <c r="E22" s="8"/>
    </row>
    <row r="23" spans="1:14">
      <c r="A23" s="13" t="s">
        <v>184</v>
      </c>
      <c r="B23" s="14">
        <f>+B24+B27+B29+B30+B31</f>
        <v>2035</v>
      </c>
      <c r="C23" s="14">
        <f>+C24+C27+C29+C30+C31</f>
        <v>2035</v>
      </c>
      <c r="D23" s="14">
        <f>+D24+D27+D29+D30+D31</f>
        <v>2029</v>
      </c>
      <c r="E23" s="8">
        <f t="shared" ref="E23:E28" si="1">+D23/C23*100</f>
        <v>99.705159705159701</v>
      </c>
    </row>
    <row r="24" spans="1:14">
      <c r="A24" s="9" t="s">
        <v>116</v>
      </c>
      <c r="B24" s="10">
        <f>SUM(B25:B26)</f>
        <v>500</v>
      </c>
      <c r="C24" s="10">
        <f>SUM(C25:C26)</f>
        <v>500</v>
      </c>
      <c r="D24" s="10">
        <f>SUM(D25:D26)</f>
        <v>1403</v>
      </c>
      <c r="E24" s="8">
        <f t="shared" si="1"/>
        <v>280.60000000000002</v>
      </c>
    </row>
    <row r="25" spans="1:14">
      <c r="A25" s="1" t="s">
        <v>7</v>
      </c>
      <c r="B25" s="73">
        <v>500</v>
      </c>
      <c r="C25" s="73">
        <v>500</v>
      </c>
      <c r="D25" s="73">
        <v>1396</v>
      </c>
      <c r="E25" s="8">
        <f t="shared" si="1"/>
        <v>279.2</v>
      </c>
    </row>
    <row r="26" spans="1:14">
      <c r="A26" s="1" t="s">
        <v>444</v>
      </c>
      <c r="B26" s="73"/>
      <c r="C26" s="73"/>
      <c r="D26" s="73">
        <v>7</v>
      </c>
      <c r="E26" s="8"/>
    </row>
    <row r="27" spans="1:14">
      <c r="A27" s="9" t="s">
        <v>113</v>
      </c>
      <c r="B27" s="10">
        <f>B28</f>
        <v>1500</v>
      </c>
      <c r="C27" s="10">
        <f>C28</f>
        <v>1500</v>
      </c>
      <c r="D27" s="10">
        <f>D28</f>
        <v>624</v>
      </c>
      <c r="E27" s="8">
        <f t="shared" si="1"/>
        <v>41.6</v>
      </c>
    </row>
    <row r="28" spans="1:14">
      <c r="A28" s="1" t="s">
        <v>8</v>
      </c>
      <c r="B28" s="72">
        <v>1500</v>
      </c>
      <c r="C28" s="72">
        <v>1500</v>
      </c>
      <c r="D28" s="72">
        <v>624</v>
      </c>
      <c r="E28" s="8">
        <f t="shared" si="1"/>
        <v>41.6</v>
      </c>
    </row>
    <row r="29" spans="1:14">
      <c r="A29" s="9" t="s">
        <v>114</v>
      </c>
      <c r="B29" s="10">
        <v>20</v>
      </c>
      <c r="C29" s="10">
        <v>20</v>
      </c>
      <c r="D29" s="10">
        <v>0</v>
      </c>
      <c r="E29" s="8"/>
    </row>
    <row r="30" spans="1:14">
      <c r="A30" s="9" t="s">
        <v>115</v>
      </c>
      <c r="B30" s="10">
        <v>15</v>
      </c>
      <c r="C30" s="10">
        <v>15</v>
      </c>
      <c r="D30" s="10">
        <v>2</v>
      </c>
      <c r="E30" s="8"/>
    </row>
    <row r="31" spans="1:14">
      <c r="A31" s="9" t="s">
        <v>175</v>
      </c>
      <c r="B31" s="10"/>
      <c r="C31" s="10"/>
      <c r="D31" s="10"/>
      <c r="E31" s="8"/>
    </row>
    <row r="32" spans="1:14">
      <c r="A32" s="1"/>
      <c r="B32" s="5"/>
      <c r="C32" s="5"/>
      <c r="D32" s="5"/>
      <c r="E32" s="8"/>
    </row>
    <row r="33" spans="1:5">
      <c r="A33" s="4" t="s">
        <v>300</v>
      </c>
      <c r="B33" s="7">
        <f>SUM(B34:B37)+B38</f>
        <v>2440</v>
      </c>
      <c r="C33" s="7">
        <f>SUM(C34:C37)+C38</f>
        <v>2440</v>
      </c>
      <c r="D33" s="7">
        <f>SUM(D34:D37)+D38</f>
        <v>5302</v>
      </c>
      <c r="E33" s="8">
        <f>+D33/C33*100</f>
        <v>217.29508196721312</v>
      </c>
    </row>
    <row r="34" spans="1:5">
      <c r="A34" s="1" t="s">
        <v>200</v>
      </c>
      <c r="B34" s="72">
        <v>1100</v>
      </c>
      <c r="C34" s="72">
        <v>1100</v>
      </c>
      <c r="D34" s="72">
        <v>1608</v>
      </c>
      <c r="E34" s="8"/>
    </row>
    <row r="35" spans="1:5">
      <c r="A35" s="1" t="s">
        <v>447</v>
      </c>
      <c r="B35" s="72"/>
      <c r="C35" s="72"/>
      <c r="D35" s="72">
        <v>4</v>
      </c>
      <c r="E35" s="8"/>
    </row>
    <row r="36" spans="1:5">
      <c r="A36" s="1" t="s">
        <v>445</v>
      </c>
      <c r="B36" s="72">
        <v>840</v>
      </c>
      <c r="C36" s="72">
        <v>840</v>
      </c>
      <c r="D36" s="72">
        <v>3175</v>
      </c>
      <c r="E36" s="8"/>
    </row>
    <row r="37" spans="1:5">
      <c r="A37" s="1" t="s">
        <v>6</v>
      </c>
      <c r="B37" s="72">
        <v>200</v>
      </c>
      <c r="C37" s="72">
        <v>200</v>
      </c>
      <c r="D37" s="72">
        <v>236</v>
      </c>
      <c r="E37" s="8">
        <f>+D37/C37*100</f>
        <v>118</v>
      </c>
    </row>
    <row r="38" spans="1:5">
      <c r="A38" s="1" t="s">
        <v>446</v>
      </c>
      <c r="B38" s="72">
        <v>300</v>
      </c>
      <c r="C38" s="72">
        <v>300</v>
      </c>
      <c r="D38" s="72">
        <v>279</v>
      </c>
      <c r="E38" s="8">
        <f>+D38/C38*100</f>
        <v>93</v>
      </c>
    </row>
    <row r="39" spans="1:5">
      <c r="A39" s="13" t="s">
        <v>301</v>
      </c>
      <c r="B39" s="14">
        <f>SUM(B40:B42)</f>
        <v>800</v>
      </c>
      <c r="C39" s="14">
        <f>SUM(C40:C42)</f>
        <v>800</v>
      </c>
      <c r="D39" s="14">
        <f>SUM(D40:D42)</f>
        <v>1724</v>
      </c>
      <c r="E39" s="8">
        <f>D39/C39*100</f>
        <v>215.49999999999997</v>
      </c>
    </row>
    <row r="40" spans="1:5" s="97" customFormat="1">
      <c r="A40" s="20" t="s">
        <v>448</v>
      </c>
      <c r="B40" s="21">
        <v>800</v>
      </c>
      <c r="C40" s="21">
        <v>800</v>
      </c>
      <c r="D40" s="21">
        <v>800</v>
      </c>
      <c r="E40" s="8">
        <f>+D40/C40*100</f>
        <v>100</v>
      </c>
    </row>
    <row r="41" spans="1:5" s="97" customFormat="1">
      <c r="A41" s="20" t="s">
        <v>449</v>
      </c>
      <c r="B41" s="21"/>
      <c r="C41" s="21"/>
      <c r="D41" s="21">
        <v>200</v>
      </c>
      <c r="E41" s="8"/>
    </row>
    <row r="42" spans="1:5" s="97" customFormat="1">
      <c r="A42" s="20" t="s">
        <v>182</v>
      </c>
      <c r="B42" s="21"/>
      <c r="C42" s="21"/>
      <c r="D42" s="21">
        <v>724</v>
      </c>
      <c r="E42" s="8"/>
    </row>
    <row r="43" spans="1:5" s="97" customFormat="1">
      <c r="A43" s="20"/>
      <c r="B43" s="21"/>
      <c r="C43" s="21"/>
      <c r="D43" s="21"/>
      <c r="E43" s="8"/>
    </row>
    <row r="44" spans="1:5">
      <c r="A44" s="13"/>
      <c r="B44" s="14"/>
      <c r="C44" s="14"/>
      <c r="D44" s="14"/>
      <c r="E44" s="8"/>
    </row>
    <row r="45" spans="1:5">
      <c r="A45" s="4" t="s">
        <v>302</v>
      </c>
      <c r="B45" s="7">
        <f>SUM(B46:B47)</f>
        <v>150</v>
      </c>
      <c r="C45" s="7">
        <f>SUM(C46:C47)</f>
        <v>150</v>
      </c>
      <c r="D45" s="7">
        <f>SUM(D46:D47)</f>
        <v>205</v>
      </c>
      <c r="E45" s="8">
        <f>+D45/C45*100</f>
        <v>136.66666666666666</v>
      </c>
    </row>
    <row r="46" spans="1:5">
      <c r="A46" s="1" t="s">
        <v>9</v>
      </c>
      <c r="B46" s="72"/>
      <c r="C46" s="72"/>
      <c r="D46" s="72"/>
      <c r="E46" s="8"/>
    </row>
    <row r="47" spans="1:5">
      <c r="A47" s="1" t="s">
        <v>450</v>
      </c>
      <c r="B47" s="72">
        <v>150</v>
      </c>
      <c r="C47" s="72">
        <v>150</v>
      </c>
      <c r="D47" s="72">
        <v>205</v>
      </c>
      <c r="E47" s="8"/>
    </row>
    <row r="48" spans="1:5">
      <c r="A48" s="4"/>
      <c r="B48" s="7"/>
      <c r="C48" s="7"/>
      <c r="D48" s="7"/>
      <c r="E48" s="8"/>
    </row>
    <row r="49" spans="1:6">
      <c r="A49" s="4" t="s">
        <v>10</v>
      </c>
      <c r="B49" s="7">
        <f>+B9+B23+B33+B39+B45</f>
        <v>16964</v>
      </c>
      <c r="C49" s="7">
        <f>+C9+C23+C33+C39+C45</f>
        <v>21330</v>
      </c>
      <c r="D49" s="7">
        <f>+D9+D23+D33+D39+D45</f>
        <v>29794</v>
      </c>
      <c r="E49" s="8">
        <f>+D49/C49*100</f>
        <v>139.6812001875293</v>
      </c>
    </row>
    <row r="50" spans="1:6">
      <c r="A50" s="4"/>
      <c r="B50" s="7"/>
      <c r="C50" s="7"/>
      <c r="D50" s="7"/>
      <c r="E50" s="8"/>
    </row>
    <row r="51" spans="1:6">
      <c r="A51" s="13" t="s">
        <v>117</v>
      </c>
      <c r="B51" s="14">
        <f>SUM(B52:B53)</f>
        <v>4158</v>
      </c>
      <c r="C51" s="14">
        <f>SUM(C52:C53)</f>
        <v>4158</v>
      </c>
      <c r="D51" s="14">
        <f>SUM(D52:D53)</f>
        <v>0</v>
      </c>
      <c r="E51" s="8">
        <f>+D51/C51*100</f>
        <v>0</v>
      </c>
    </row>
    <row r="52" spans="1:6">
      <c r="A52" s="1" t="s">
        <v>11</v>
      </c>
      <c r="B52" s="72">
        <v>4158</v>
      </c>
      <c r="C52" s="72">
        <v>4158</v>
      </c>
      <c r="D52" s="72"/>
      <c r="E52" s="8">
        <f>+D52/C52*100</f>
        <v>0</v>
      </c>
    </row>
    <row r="53" spans="1:6">
      <c r="A53" s="20" t="s">
        <v>12</v>
      </c>
      <c r="B53" s="73"/>
      <c r="C53" s="73"/>
      <c r="D53" s="73"/>
      <c r="E53" s="8"/>
    </row>
    <row r="54" spans="1:6">
      <c r="A54" s="13"/>
      <c r="B54" s="14"/>
      <c r="C54" s="14"/>
      <c r="D54" s="14"/>
      <c r="E54" s="8"/>
    </row>
    <row r="55" spans="1:6" s="75" customFormat="1">
      <c r="A55" s="4" t="s">
        <v>118</v>
      </c>
      <c r="B55" s="7"/>
      <c r="C55" s="7"/>
      <c r="D55" s="7"/>
      <c r="E55" s="8"/>
      <c r="F55" s="96"/>
    </row>
    <row r="56" spans="1:6">
      <c r="A56" s="4"/>
      <c r="B56" s="7"/>
      <c r="C56" s="7"/>
      <c r="D56" s="7"/>
      <c r="E56" s="8"/>
    </row>
    <row r="57" spans="1:6">
      <c r="A57" s="4" t="s">
        <v>303</v>
      </c>
      <c r="B57" s="7"/>
      <c r="C57" s="7"/>
      <c r="D57" s="7"/>
      <c r="E57" s="8"/>
    </row>
    <row r="58" spans="1:6">
      <c r="A58" s="13"/>
      <c r="B58" s="5"/>
      <c r="C58" s="5"/>
      <c r="D58" s="5"/>
      <c r="E58" s="8"/>
    </row>
    <row r="59" spans="1:6">
      <c r="A59" s="13" t="s">
        <v>13</v>
      </c>
      <c r="B59" s="14">
        <f>+B60+B61+B62+B57</f>
        <v>21122</v>
      </c>
      <c r="C59" s="14">
        <f>+C60+C61+C62+C57</f>
        <v>25488</v>
      </c>
      <c r="D59" s="14">
        <f>+D60+D61+D62+D57</f>
        <v>29794</v>
      </c>
      <c r="E59" s="8">
        <f>+D59/C59*100</f>
        <v>116.89422473320778</v>
      </c>
    </row>
    <row r="60" spans="1:6">
      <c r="A60" s="1" t="s">
        <v>14</v>
      </c>
      <c r="B60" s="49">
        <f>+B33+B9+B23</f>
        <v>16014</v>
      </c>
      <c r="C60" s="49">
        <f>+C33+C9+C23</f>
        <v>20380</v>
      </c>
      <c r="D60" s="49">
        <f>+D33+D9+D23</f>
        <v>27865</v>
      </c>
      <c r="E60" s="8">
        <f>+D60/C60*100</f>
        <v>136.72718351324829</v>
      </c>
    </row>
    <row r="61" spans="1:6">
      <c r="A61" s="20" t="s">
        <v>15</v>
      </c>
      <c r="B61" s="49">
        <f>+B39+B45</f>
        <v>950</v>
      </c>
      <c r="C61" s="49">
        <f>+C39+C45</f>
        <v>950</v>
      </c>
      <c r="D61" s="49">
        <f>+D39+D45</f>
        <v>1929</v>
      </c>
      <c r="E61" s="8">
        <f>+D61/C61*100</f>
        <v>203.05263157894737</v>
      </c>
    </row>
    <row r="62" spans="1:6">
      <c r="A62" s="182" t="s">
        <v>204</v>
      </c>
      <c r="B62" s="183">
        <f>+B51+B55</f>
        <v>4158</v>
      </c>
      <c r="C62" s="183">
        <f>+C51+C55</f>
        <v>4158</v>
      </c>
      <c r="D62" s="184">
        <f>+D51+D55</f>
        <v>0</v>
      </c>
      <c r="E62" s="8">
        <f>+D62/C62*100</f>
        <v>0</v>
      </c>
    </row>
    <row r="63" spans="1:6">
      <c r="A63" s="24"/>
    </row>
    <row r="64" spans="1:6">
      <c r="A64" s="4" t="s">
        <v>452</v>
      </c>
    </row>
    <row r="65" spans="1:1">
      <c r="A65" s="7" t="s">
        <v>453</v>
      </c>
    </row>
    <row r="66" spans="1:1">
      <c r="A66" s="7" t="s">
        <v>454</v>
      </c>
    </row>
    <row r="67" spans="1:1">
      <c r="A67" s="23"/>
    </row>
  </sheetData>
  <mergeCells count="1">
    <mergeCell ref="A4:E4"/>
  </mergeCells>
  <phoneticPr fontId="14" type="noConversion"/>
  <pageMargins left="0.75" right="0.22" top="0.5" bottom="0.56999999999999995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4"/>
  </sheetPr>
  <dimension ref="A1:E113"/>
  <sheetViews>
    <sheetView zoomScaleNormal="100" workbookViewId="0">
      <selection activeCell="E103" sqref="E103:E104"/>
    </sheetView>
  </sheetViews>
  <sheetFormatPr defaultRowHeight="12.75"/>
  <cols>
    <col min="1" max="1" width="50.140625" style="75" customWidth="1"/>
    <col min="2" max="2" width="11.42578125" style="75" bestFit="1" customWidth="1"/>
    <col min="3" max="3" width="12.140625" style="75" customWidth="1"/>
    <col min="4" max="4" width="9.28515625" style="75" bestFit="1" customWidth="1"/>
    <col min="5" max="5" width="9" style="75" customWidth="1"/>
    <col min="6" max="16384" width="9.140625" style="75"/>
  </cols>
  <sheetData>
    <row r="1" spans="1:5">
      <c r="A1" s="51" t="s">
        <v>437</v>
      </c>
      <c r="B1" s="51"/>
      <c r="C1" s="51"/>
      <c r="D1" s="51"/>
      <c r="E1" s="51"/>
    </row>
    <row r="2" spans="1:5">
      <c r="A2" s="51" t="s">
        <v>67</v>
      </c>
      <c r="B2" s="51"/>
      <c r="C2" s="52"/>
      <c r="D2" s="26" t="s">
        <v>119</v>
      </c>
      <c r="E2" s="51"/>
    </row>
    <row r="3" spans="1:5">
      <c r="A3" s="51"/>
      <c r="B3" s="51"/>
      <c r="C3" s="51"/>
      <c r="D3" s="51"/>
      <c r="E3" s="51"/>
    </row>
    <row r="4" spans="1:5">
      <c r="A4" s="216" t="s">
        <v>455</v>
      </c>
      <c r="B4" s="216"/>
      <c r="C4" s="216"/>
      <c r="D4" s="216"/>
      <c r="E4" s="216"/>
    </row>
    <row r="5" spans="1:5">
      <c r="A5" s="50"/>
      <c r="B5" s="54"/>
      <c r="C5" s="51"/>
      <c r="D5" s="51"/>
      <c r="E5" s="51"/>
    </row>
    <row r="6" spans="1:5">
      <c r="A6" s="51"/>
      <c r="B6" s="51"/>
      <c r="C6" s="51" t="s">
        <v>71</v>
      </c>
      <c r="D6" s="51"/>
      <c r="E6" s="51"/>
    </row>
    <row r="7" spans="1:5">
      <c r="A7" s="51"/>
      <c r="B7" s="51"/>
      <c r="C7" s="51"/>
      <c r="D7" s="53"/>
      <c r="E7" s="51"/>
    </row>
    <row r="8" spans="1:5" ht="25.5">
      <c r="A8" s="60" t="s">
        <v>0</v>
      </c>
      <c r="B8" s="61" t="s">
        <v>3</v>
      </c>
      <c r="C8" s="61" t="s">
        <v>4</v>
      </c>
      <c r="D8" s="61" t="s">
        <v>1</v>
      </c>
      <c r="E8" s="63" t="s">
        <v>5</v>
      </c>
    </row>
    <row r="9" spans="1:5">
      <c r="A9" s="21"/>
      <c r="B9" s="55"/>
      <c r="C9" s="21"/>
      <c r="D9" s="57"/>
      <c r="E9" s="21"/>
    </row>
    <row r="10" spans="1:5">
      <c r="A10" s="14" t="s">
        <v>72</v>
      </c>
      <c r="B10" s="56"/>
      <c r="C10" s="21"/>
      <c r="D10" s="58"/>
      <c r="E10" s="21"/>
    </row>
    <row r="11" spans="1:5">
      <c r="A11" s="14" t="s">
        <v>73</v>
      </c>
      <c r="B11" s="14">
        <f>+B12+B16</f>
        <v>4309</v>
      </c>
      <c r="C11" s="14">
        <f>+C12+C16</f>
        <v>7417</v>
      </c>
      <c r="D11" s="14">
        <f>+D12+D16</f>
        <v>7948</v>
      </c>
      <c r="E11" s="15">
        <f>+D11/C11*100</f>
        <v>107.15922879870567</v>
      </c>
    </row>
    <row r="12" spans="1:5">
      <c r="A12" s="10" t="s">
        <v>74</v>
      </c>
      <c r="B12" s="10">
        <f>SUM(B13:B15)</f>
        <v>1375</v>
      </c>
      <c r="C12" s="10">
        <f>SUM(C13:C15)</f>
        <v>2660</v>
      </c>
      <c r="D12" s="10">
        <f>SUM(D13:D15)</f>
        <v>1772</v>
      </c>
      <c r="E12" s="15">
        <f>+D12/C12*100</f>
        <v>66.616541353383468</v>
      </c>
    </row>
    <row r="13" spans="1:5">
      <c r="A13" s="21" t="s">
        <v>19</v>
      </c>
      <c r="B13" s="73">
        <v>1375</v>
      </c>
      <c r="C13" s="73">
        <v>2284</v>
      </c>
      <c r="D13" s="74">
        <v>1396</v>
      </c>
      <c r="E13" s="15">
        <f>+D13/C13*100</f>
        <v>61.120840630472848</v>
      </c>
    </row>
    <row r="14" spans="1:5">
      <c r="A14" s="21" t="s">
        <v>20</v>
      </c>
      <c r="B14" s="73"/>
      <c r="C14" s="73">
        <v>376</v>
      </c>
      <c r="D14" s="74">
        <v>376</v>
      </c>
      <c r="E14" s="15">
        <f>+D14/C14*100</f>
        <v>100</v>
      </c>
    </row>
    <row r="15" spans="1:5">
      <c r="A15" s="21" t="s">
        <v>2</v>
      </c>
      <c r="B15" s="73"/>
      <c r="C15" s="73"/>
      <c r="D15" s="74"/>
      <c r="E15" s="15"/>
    </row>
    <row r="16" spans="1:5">
      <c r="A16" s="10" t="s">
        <v>75</v>
      </c>
      <c r="B16" s="10">
        <f>SUM(B17:B19)</f>
        <v>2934</v>
      </c>
      <c r="C16" s="10">
        <f>SUM(C17:C19)</f>
        <v>4757</v>
      </c>
      <c r="D16" s="10">
        <f>SUM(D17:D19)</f>
        <v>6176</v>
      </c>
      <c r="E16" s="15">
        <f>+D16/C16*100</f>
        <v>129.82972461635484</v>
      </c>
    </row>
    <row r="17" spans="1:5">
      <c r="A17" s="21" t="s">
        <v>19</v>
      </c>
      <c r="B17" s="76">
        <v>1090</v>
      </c>
      <c r="C17" s="73">
        <v>1090</v>
      </c>
      <c r="D17" s="167">
        <v>1955</v>
      </c>
      <c r="E17" s="15"/>
    </row>
    <row r="18" spans="1:5">
      <c r="A18" s="21" t="s">
        <v>20</v>
      </c>
      <c r="B18" s="73"/>
      <c r="C18" s="73">
        <v>377</v>
      </c>
      <c r="D18" s="167">
        <v>377</v>
      </c>
      <c r="E18" s="15"/>
    </row>
    <row r="19" spans="1:5">
      <c r="A19" s="21" t="s">
        <v>2</v>
      </c>
      <c r="B19" s="73">
        <v>1844</v>
      </c>
      <c r="C19" s="73">
        <v>3290</v>
      </c>
      <c r="D19" s="167">
        <v>3844</v>
      </c>
      <c r="E19" s="15">
        <f>+D19/C19*100</f>
        <v>116.83890577507599</v>
      </c>
    </row>
    <row r="20" spans="1:5">
      <c r="A20" s="21"/>
      <c r="B20" s="21"/>
      <c r="C20" s="21"/>
      <c r="D20" s="58"/>
      <c r="E20" s="15"/>
    </row>
    <row r="21" spans="1:5">
      <c r="A21" s="14" t="s">
        <v>76</v>
      </c>
      <c r="B21" s="14"/>
      <c r="C21" s="14"/>
      <c r="D21" s="77"/>
      <c r="E21" s="15"/>
    </row>
    <row r="22" spans="1:5" s="78" customFormat="1">
      <c r="A22" s="14" t="s">
        <v>72</v>
      </c>
      <c r="B22" s="14">
        <f>+B23+B25+B27+B29+B31+B35+B37+B41+B43</f>
        <v>4812</v>
      </c>
      <c r="C22" s="14">
        <f>+C23+C25+C27+C29+C31+C35+C37+C41+C43</f>
        <v>6096</v>
      </c>
      <c r="D22" s="14">
        <f>+D23+D25+D27+D29+D31+D35+D37+D41+D43</f>
        <v>7702</v>
      </c>
      <c r="E22" s="15">
        <f>+D22/C22*100</f>
        <v>126.34514435695539</v>
      </c>
    </row>
    <row r="23" spans="1:5">
      <c r="A23" s="10" t="s">
        <v>77</v>
      </c>
      <c r="B23" s="10">
        <f>SUM(B24:B24)</f>
        <v>0</v>
      </c>
      <c r="C23" s="10">
        <f>SUM(C24:C24)</f>
        <v>251</v>
      </c>
      <c r="D23" s="10">
        <f>SUM(D24:D24)</f>
        <v>251</v>
      </c>
      <c r="E23" s="15">
        <f>+D23/C23*100</f>
        <v>100</v>
      </c>
    </row>
    <row r="24" spans="1:5">
      <c r="A24" s="21" t="s">
        <v>2</v>
      </c>
      <c r="B24" s="73"/>
      <c r="C24" s="73">
        <v>251</v>
      </c>
      <c r="D24" s="74">
        <v>251</v>
      </c>
      <c r="E24" s="15">
        <f>+D24/C24*100</f>
        <v>100</v>
      </c>
    </row>
    <row r="25" spans="1:5">
      <c r="A25" s="10" t="s">
        <v>456</v>
      </c>
      <c r="B25" s="10">
        <f>B26</f>
        <v>0</v>
      </c>
      <c r="C25" s="10">
        <f>C26</f>
        <v>32</v>
      </c>
      <c r="D25" s="10">
        <f>D26</f>
        <v>32</v>
      </c>
      <c r="E25" s="15">
        <f>+D25/C25*100</f>
        <v>100</v>
      </c>
    </row>
    <row r="26" spans="1:5">
      <c r="A26" s="21" t="s">
        <v>2</v>
      </c>
      <c r="B26" s="73"/>
      <c r="C26" s="73">
        <v>32</v>
      </c>
      <c r="D26" s="74">
        <v>32</v>
      </c>
      <c r="E26" s="15">
        <f>+D26/C26*100</f>
        <v>100</v>
      </c>
    </row>
    <row r="27" spans="1:5">
      <c r="A27" s="10" t="s">
        <v>457</v>
      </c>
      <c r="B27" s="10">
        <f>B28</f>
        <v>61</v>
      </c>
      <c r="C27" s="10">
        <f>C28</f>
        <v>61</v>
      </c>
      <c r="D27" s="10">
        <f>D28</f>
        <v>61</v>
      </c>
      <c r="E27" s="15"/>
    </row>
    <row r="28" spans="1:5">
      <c r="A28" s="21" t="s">
        <v>2</v>
      </c>
      <c r="B28" s="73">
        <v>61</v>
      </c>
      <c r="C28" s="73">
        <v>61</v>
      </c>
      <c r="D28" s="74">
        <v>61</v>
      </c>
      <c r="E28" s="15"/>
    </row>
    <row r="29" spans="1:5" s="79" customFormat="1">
      <c r="A29" s="10" t="s">
        <v>179</v>
      </c>
      <c r="B29" s="10">
        <f>B30</f>
        <v>15</v>
      </c>
      <c r="C29" s="10">
        <f>C30</f>
        <v>15</v>
      </c>
      <c r="D29" s="10">
        <f>D30</f>
        <v>15</v>
      </c>
      <c r="E29" s="15">
        <f>+D29/C29*100</f>
        <v>100</v>
      </c>
    </row>
    <row r="30" spans="1:5">
      <c r="A30" s="21" t="s">
        <v>2</v>
      </c>
      <c r="B30" s="73">
        <v>15</v>
      </c>
      <c r="C30" s="73">
        <v>15</v>
      </c>
      <c r="D30" s="74">
        <v>15</v>
      </c>
      <c r="E30" s="15">
        <f>+D30/C30*100</f>
        <v>100</v>
      </c>
    </row>
    <row r="31" spans="1:5">
      <c r="A31" s="10" t="s">
        <v>17</v>
      </c>
      <c r="B31" s="10">
        <f>B34</f>
        <v>535</v>
      </c>
      <c r="C31" s="10">
        <f>C34</f>
        <v>535</v>
      </c>
      <c r="D31" s="10">
        <f>D34+D32+D33</f>
        <v>1947</v>
      </c>
      <c r="E31" s="15">
        <f t="shared" ref="E31:E45" si="0">+D31/C31*100</f>
        <v>363.92523364485982</v>
      </c>
    </row>
    <row r="32" spans="1:5" s="172" customFormat="1">
      <c r="A32" s="21" t="s">
        <v>80</v>
      </c>
      <c r="B32" s="10">
        <v>1112</v>
      </c>
      <c r="C32" s="10">
        <v>1112</v>
      </c>
      <c r="D32" s="173">
        <v>1112</v>
      </c>
      <c r="E32" s="15"/>
    </row>
    <row r="33" spans="1:5" s="172" customFormat="1">
      <c r="A33" s="21" t="s">
        <v>81</v>
      </c>
      <c r="B33" s="10">
        <v>300</v>
      </c>
      <c r="C33" s="10">
        <v>300</v>
      </c>
      <c r="D33" s="173">
        <v>300</v>
      </c>
      <c r="E33" s="15"/>
    </row>
    <row r="34" spans="1:5">
      <c r="A34" s="21" t="s">
        <v>2</v>
      </c>
      <c r="B34" s="73">
        <v>535</v>
      </c>
      <c r="C34" s="73">
        <v>535</v>
      </c>
      <c r="D34" s="80">
        <v>535</v>
      </c>
      <c r="E34" s="15">
        <f t="shared" si="0"/>
        <v>100</v>
      </c>
    </row>
    <row r="35" spans="1:5">
      <c r="A35" s="10" t="s">
        <v>18</v>
      </c>
      <c r="B35" s="10">
        <f>B36</f>
        <v>918</v>
      </c>
      <c r="C35" s="10">
        <f>C36</f>
        <v>918</v>
      </c>
      <c r="D35" s="10">
        <f>D36</f>
        <v>918</v>
      </c>
      <c r="E35" s="15">
        <f t="shared" si="0"/>
        <v>100</v>
      </c>
    </row>
    <row r="36" spans="1:5">
      <c r="A36" s="21" t="s">
        <v>78</v>
      </c>
      <c r="B36" s="73">
        <v>918</v>
      </c>
      <c r="C36" s="73">
        <v>918</v>
      </c>
      <c r="D36" s="74">
        <v>918</v>
      </c>
      <c r="E36" s="15">
        <f t="shared" si="0"/>
        <v>100</v>
      </c>
    </row>
    <row r="37" spans="1:5">
      <c r="A37" s="10" t="s">
        <v>79</v>
      </c>
      <c r="B37" s="10">
        <f>SUM(B38:B40)</f>
        <v>0</v>
      </c>
      <c r="C37" s="10">
        <f>SUM(C38:C40)</f>
        <v>0</v>
      </c>
      <c r="D37" s="10">
        <f>SUM(D38:D40)</f>
        <v>194</v>
      </c>
      <c r="E37" s="15"/>
    </row>
    <row r="38" spans="1:5">
      <c r="A38" s="21" t="s">
        <v>80</v>
      </c>
      <c r="B38" s="73"/>
      <c r="C38" s="73"/>
      <c r="D38" s="74"/>
      <c r="E38" s="15"/>
    </row>
    <row r="39" spans="1:5">
      <c r="A39" s="21" t="s">
        <v>81</v>
      </c>
      <c r="B39" s="73"/>
      <c r="C39" s="73"/>
      <c r="D39" s="74"/>
      <c r="E39" s="15"/>
    </row>
    <row r="40" spans="1:5">
      <c r="A40" s="21" t="s">
        <v>78</v>
      </c>
      <c r="B40" s="73"/>
      <c r="C40" s="73"/>
      <c r="D40" s="74">
        <v>194</v>
      </c>
      <c r="E40" s="15"/>
    </row>
    <row r="41" spans="1:5">
      <c r="A41" s="10" t="s">
        <v>21</v>
      </c>
      <c r="B41" s="10">
        <f>B42</f>
        <v>0</v>
      </c>
      <c r="C41" s="10">
        <f>C42</f>
        <v>0</v>
      </c>
      <c r="D41" s="10">
        <f>D42</f>
        <v>0</v>
      </c>
      <c r="E41" s="15"/>
    </row>
    <row r="42" spans="1:5">
      <c r="A42" s="21" t="s">
        <v>16</v>
      </c>
      <c r="B42" s="73"/>
      <c r="C42" s="73"/>
      <c r="D42" s="74"/>
      <c r="E42" s="15"/>
    </row>
    <row r="43" spans="1:5">
      <c r="A43" s="10" t="s">
        <v>467</v>
      </c>
      <c r="B43" s="10">
        <f>SUM(B44:B46)</f>
        <v>3283</v>
      </c>
      <c r="C43" s="10">
        <f>SUM(C44:C46)</f>
        <v>4284</v>
      </c>
      <c r="D43" s="10">
        <f>SUM(D44:D46)</f>
        <v>4284</v>
      </c>
      <c r="E43" s="15">
        <f t="shared" si="0"/>
        <v>100</v>
      </c>
    </row>
    <row r="44" spans="1:5">
      <c r="A44" s="21" t="s">
        <v>80</v>
      </c>
      <c r="B44" s="73">
        <v>861</v>
      </c>
      <c r="C44" s="73">
        <v>861</v>
      </c>
      <c r="D44" s="74">
        <v>861</v>
      </c>
      <c r="E44" s="15">
        <f t="shared" si="0"/>
        <v>100</v>
      </c>
    </row>
    <row r="45" spans="1:5">
      <c r="A45" s="21" t="s">
        <v>81</v>
      </c>
      <c r="B45" s="73">
        <v>256</v>
      </c>
      <c r="C45" s="73">
        <v>256</v>
      </c>
      <c r="D45" s="74">
        <v>256</v>
      </c>
      <c r="E45" s="15">
        <f t="shared" si="0"/>
        <v>100</v>
      </c>
    </row>
    <row r="46" spans="1:5">
      <c r="A46" s="21" t="s">
        <v>82</v>
      </c>
      <c r="B46" s="73">
        <v>2166</v>
      </c>
      <c r="C46" s="73">
        <v>3167</v>
      </c>
      <c r="D46" s="74">
        <v>3167</v>
      </c>
      <c r="E46" s="15"/>
    </row>
    <row r="47" spans="1:5">
      <c r="A47" s="14"/>
      <c r="B47" s="14"/>
      <c r="C47" s="14"/>
      <c r="D47" s="77"/>
      <c r="E47" s="15"/>
    </row>
    <row r="48" spans="1:5">
      <c r="A48" s="14" t="s">
        <v>88</v>
      </c>
      <c r="B48" s="14">
        <f>+B49+B51+B55</f>
        <v>2068</v>
      </c>
      <c r="C48" s="14">
        <f>+C49+C51+C55</f>
        <v>2068</v>
      </c>
      <c r="D48" s="14">
        <f>+D49+D51+D55</f>
        <v>2068</v>
      </c>
      <c r="E48" s="15">
        <f>+D48/C48*100</f>
        <v>100</v>
      </c>
    </row>
    <row r="49" spans="1:5">
      <c r="A49" s="10" t="s">
        <v>458</v>
      </c>
      <c r="B49" s="10">
        <f>B50</f>
        <v>18</v>
      </c>
      <c r="C49" s="10">
        <v>18</v>
      </c>
      <c r="D49" s="10">
        <f>D50</f>
        <v>18</v>
      </c>
      <c r="E49" s="15">
        <f t="shared" ref="E49:E54" si="1">+D49/C49*100</f>
        <v>100</v>
      </c>
    </row>
    <row r="50" spans="1:5">
      <c r="A50" s="21" t="s">
        <v>89</v>
      </c>
      <c r="B50" s="73">
        <v>18</v>
      </c>
      <c r="C50" s="73">
        <v>18</v>
      </c>
      <c r="D50" s="74">
        <v>18</v>
      </c>
      <c r="E50" s="15">
        <f t="shared" si="1"/>
        <v>100</v>
      </c>
    </row>
    <row r="51" spans="1:5">
      <c r="A51" s="10" t="s">
        <v>460</v>
      </c>
      <c r="B51" s="10">
        <f>SUM(B52:B54)</f>
        <v>43</v>
      </c>
      <c r="C51" s="10">
        <f>SUM(C52:C54)</f>
        <v>43</v>
      </c>
      <c r="D51" s="10">
        <f>SUM(D52:D54)</f>
        <v>43</v>
      </c>
      <c r="E51" s="15">
        <f t="shared" si="1"/>
        <v>100</v>
      </c>
    </row>
    <row r="52" spans="1:5">
      <c r="A52" s="21" t="s">
        <v>103</v>
      </c>
      <c r="B52" s="73"/>
      <c r="C52" s="73"/>
      <c r="D52" s="74"/>
      <c r="E52" s="15"/>
    </row>
    <row r="53" spans="1:5">
      <c r="A53" s="21" t="s">
        <v>81</v>
      </c>
      <c r="B53" s="73"/>
      <c r="C53" s="73"/>
      <c r="D53" s="74"/>
      <c r="E53" s="15"/>
    </row>
    <row r="54" spans="1:5">
      <c r="A54" s="21" t="s">
        <v>78</v>
      </c>
      <c r="B54" s="73">
        <v>43</v>
      </c>
      <c r="C54" s="73">
        <v>43</v>
      </c>
      <c r="D54" s="74">
        <v>43</v>
      </c>
      <c r="E54" s="15">
        <f t="shared" si="1"/>
        <v>100</v>
      </c>
    </row>
    <row r="55" spans="1:5">
      <c r="A55" s="10" t="s">
        <v>459</v>
      </c>
      <c r="B55" s="10">
        <f>SUM(B56:B58)</f>
        <v>2007</v>
      </c>
      <c r="C55" s="10">
        <f>SUM(C56:C58)</f>
        <v>2007</v>
      </c>
      <c r="D55" s="10">
        <f>SUM(D56:D58)</f>
        <v>2007</v>
      </c>
      <c r="E55" s="15">
        <f>+D55/C55*100</f>
        <v>100</v>
      </c>
    </row>
    <row r="56" spans="1:5">
      <c r="A56" s="21" t="s">
        <v>81</v>
      </c>
      <c r="B56" s="73">
        <v>243</v>
      </c>
      <c r="C56" s="73">
        <v>243</v>
      </c>
      <c r="D56" s="74">
        <v>243</v>
      </c>
      <c r="E56" s="15">
        <f>+D56/C56*100</f>
        <v>100</v>
      </c>
    </row>
    <row r="57" spans="1:5">
      <c r="A57" s="21" t="s">
        <v>103</v>
      </c>
      <c r="B57" s="73">
        <v>56</v>
      </c>
      <c r="C57" s="73">
        <v>56</v>
      </c>
      <c r="D57" s="74">
        <v>56</v>
      </c>
      <c r="E57" s="15"/>
    </row>
    <row r="58" spans="1:5">
      <c r="A58" s="21" t="s">
        <v>82</v>
      </c>
      <c r="B58" s="73">
        <v>1708</v>
      </c>
      <c r="C58" s="73">
        <v>1708</v>
      </c>
      <c r="D58" s="74">
        <v>1708</v>
      </c>
      <c r="E58" s="15">
        <f>+D58/C58*100</f>
        <v>100</v>
      </c>
    </row>
    <row r="59" spans="1:5" s="99" customFormat="1">
      <c r="A59" s="21" t="s">
        <v>304</v>
      </c>
      <c r="B59" s="21">
        <f>B60</f>
        <v>0</v>
      </c>
      <c r="C59" s="21">
        <f>C60</f>
        <v>0</v>
      </c>
      <c r="D59" s="21">
        <f>D60</f>
        <v>0</v>
      </c>
      <c r="E59" s="15"/>
    </row>
    <row r="60" spans="1:5">
      <c r="A60" s="21" t="s">
        <v>16</v>
      </c>
      <c r="B60" s="73"/>
      <c r="C60" s="73"/>
      <c r="D60" s="74"/>
      <c r="E60" s="15"/>
    </row>
    <row r="61" spans="1:5">
      <c r="A61" s="21"/>
      <c r="B61" s="73"/>
      <c r="C61" s="73"/>
      <c r="D61" s="74"/>
      <c r="E61" s="15"/>
    </row>
    <row r="62" spans="1:5">
      <c r="A62" s="14"/>
      <c r="B62" s="14"/>
      <c r="C62" s="14"/>
      <c r="D62" s="77"/>
      <c r="E62" s="15"/>
    </row>
    <row r="63" spans="1:5">
      <c r="A63" s="14" t="s">
        <v>305</v>
      </c>
      <c r="B63" s="14">
        <f>SUM(B64:B76)</f>
        <v>4355</v>
      </c>
      <c r="C63" s="14">
        <f>SUM(C64:C77)</f>
        <v>4355</v>
      </c>
      <c r="D63" s="14">
        <f>SUM(D64:D76)</f>
        <v>4355</v>
      </c>
      <c r="E63" s="15">
        <f>+D63/C63*100</f>
        <v>100</v>
      </c>
    </row>
    <row r="64" spans="1:5">
      <c r="A64" s="21" t="s">
        <v>85</v>
      </c>
      <c r="B64" s="73">
        <v>2875</v>
      </c>
      <c r="C64" s="73">
        <v>2875</v>
      </c>
      <c r="D64" s="74">
        <v>2875</v>
      </c>
      <c r="E64" s="15">
        <f t="shared" ref="E64:E72" si="2">+D64/C64*100</f>
        <v>100</v>
      </c>
    </row>
    <row r="65" spans="1:5">
      <c r="A65" s="21" t="s">
        <v>176</v>
      </c>
      <c r="B65" s="73"/>
      <c r="C65" s="73"/>
      <c r="D65" s="74"/>
      <c r="E65" s="15"/>
    </row>
    <row r="66" spans="1:5">
      <c r="A66" s="21" t="s">
        <v>180</v>
      </c>
      <c r="B66" s="73">
        <v>341</v>
      </c>
      <c r="C66" s="73">
        <v>341</v>
      </c>
      <c r="D66" s="74">
        <v>341</v>
      </c>
      <c r="E66" s="15">
        <f t="shared" si="2"/>
        <v>100</v>
      </c>
    </row>
    <row r="67" spans="1:5">
      <c r="A67" s="21" t="s">
        <v>86</v>
      </c>
      <c r="B67" s="73">
        <v>661</v>
      </c>
      <c r="C67" s="73">
        <v>661</v>
      </c>
      <c r="D67" s="74">
        <v>661</v>
      </c>
      <c r="E67" s="15">
        <f t="shared" si="2"/>
        <v>100</v>
      </c>
    </row>
    <row r="68" spans="1:5">
      <c r="A68" s="21" t="s">
        <v>87</v>
      </c>
      <c r="B68" s="73">
        <v>115</v>
      </c>
      <c r="C68" s="73">
        <v>115</v>
      </c>
      <c r="D68" s="74">
        <v>115</v>
      </c>
      <c r="E68" s="15">
        <f t="shared" si="2"/>
        <v>100</v>
      </c>
    </row>
    <row r="69" spans="1:5">
      <c r="A69" s="21" t="s">
        <v>181</v>
      </c>
      <c r="B69" s="73">
        <v>75</v>
      </c>
      <c r="C69" s="73">
        <v>75</v>
      </c>
      <c r="D69" s="74">
        <v>75</v>
      </c>
      <c r="E69" s="15">
        <f t="shared" si="2"/>
        <v>100</v>
      </c>
    </row>
    <row r="70" spans="1:5">
      <c r="A70" s="21" t="s">
        <v>25</v>
      </c>
      <c r="B70" s="73">
        <v>191</v>
      </c>
      <c r="C70" s="73">
        <v>191</v>
      </c>
      <c r="D70" s="74">
        <v>191</v>
      </c>
      <c r="E70" s="15">
        <f t="shared" si="2"/>
        <v>100</v>
      </c>
    </row>
    <row r="71" spans="1:5">
      <c r="A71" s="21" t="s">
        <v>22</v>
      </c>
      <c r="B71" s="73">
        <v>86</v>
      </c>
      <c r="C71" s="73">
        <v>86</v>
      </c>
      <c r="D71" s="74">
        <v>86</v>
      </c>
      <c r="E71" s="15">
        <f t="shared" si="2"/>
        <v>100</v>
      </c>
    </row>
    <row r="72" spans="1:5">
      <c r="A72" s="21" t="s">
        <v>24</v>
      </c>
      <c r="B72" s="73">
        <v>11</v>
      </c>
      <c r="C72" s="73">
        <v>11</v>
      </c>
      <c r="D72" s="74">
        <v>11</v>
      </c>
      <c r="E72" s="15">
        <f t="shared" si="2"/>
        <v>100</v>
      </c>
    </row>
    <row r="73" spans="1:5">
      <c r="A73" s="21" t="s">
        <v>23</v>
      </c>
      <c r="B73" s="73"/>
      <c r="C73" s="73"/>
      <c r="D73" s="74"/>
      <c r="E73" s="15"/>
    </row>
    <row r="74" spans="1:5">
      <c r="A74" s="21" t="s">
        <v>165</v>
      </c>
      <c r="B74" s="73"/>
      <c r="C74" s="73"/>
      <c r="D74" s="74"/>
      <c r="E74" s="15"/>
    </row>
    <row r="75" spans="1:5">
      <c r="A75" s="21" t="s">
        <v>168</v>
      </c>
      <c r="B75" s="73"/>
      <c r="C75" s="73"/>
      <c r="D75" s="74"/>
      <c r="E75" s="15"/>
    </row>
    <row r="76" spans="1:5">
      <c r="A76" s="21" t="s">
        <v>167</v>
      </c>
      <c r="B76" s="73"/>
      <c r="C76" s="73"/>
      <c r="D76" s="74"/>
      <c r="E76" s="15"/>
    </row>
    <row r="77" spans="1:5">
      <c r="A77" s="21"/>
      <c r="B77" s="73"/>
      <c r="C77" s="73"/>
      <c r="D77" s="74"/>
      <c r="E77" s="15"/>
    </row>
    <row r="78" spans="1:5">
      <c r="A78" s="14" t="s">
        <v>84</v>
      </c>
      <c r="B78" s="14">
        <f>+B79+B90</f>
        <v>5178</v>
      </c>
      <c r="C78" s="14">
        <f>+C79+C90</f>
        <v>5152</v>
      </c>
      <c r="D78" s="14">
        <f>+D79+D90</f>
        <v>4406</v>
      </c>
      <c r="E78" s="15">
        <f t="shared" ref="E78:E82" si="3">+D78/C78*100</f>
        <v>85.520186335403722</v>
      </c>
    </row>
    <row r="79" spans="1:5">
      <c r="A79" s="14" t="s">
        <v>93</v>
      </c>
      <c r="B79" s="14">
        <f>SUM(B80:B89)</f>
        <v>5178</v>
      </c>
      <c r="C79" s="14">
        <f>SUM(C80:C89)</f>
        <v>5152</v>
      </c>
      <c r="D79" s="14">
        <f>SUM(D80:D89)</f>
        <v>4406</v>
      </c>
      <c r="E79" s="15">
        <f t="shared" si="3"/>
        <v>85.520186335403722</v>
      </c>
    </row>
    <row r="80" spans="1:5">
      <c r="A80" s="21" t="s">
        <v>94</v>
      </c>
      <c r="B80" s="74"/>
      <c r="C80" s="73"/>
      <c r="D80" s="74"/>
      <c r="E80" s="15"/>
    </row>
    <row r="81" spans="1:5">
      <c r="A81" s="21" t="s">
        <v>101</v>
      </c>
      <c r="B81" s="74"/>
      <c r="C81" s="73"/>
      <c r="D81" s="74"/>
      <c r="E81" s="15"/>
    </row>
    <row r="82" spans="1:5">
      <c r="A82" s="21" t="s">
        <v>95</v>
      </c>
      <c r="B82" s="74">
        <v>5178</v>
      </c>
      <c r="C82" s="73">
        <v>5152</v>
      </c>
      <c r="D82" s="74">
        <v>4406</v>
      </c>
      <c r="E82" s="15">
        <f t="shared" si="3"/>
        <v>85.520186335403722</v>
      </c>
    </row>
    <row r="83" spans="1:5">
      <c r="A83" s="21" t="s">
        <v>96</v>
      </c>
      <c r="B83" s="74"/>
      <c r="C83" s="73"/>
      <c r="D83" s="74"/>
      <c r="E83" s="15"/>
    </row>
    <row r="84" spans="1:5">
      <c r="A84" s="21" t="s">
        <v>102</v>
      </c>
      <c r="B84" s="74"/>
      <c r="C84" s="73"/>
      <c r="D84" s="74"/>
      <c r="E84" s="15"/>
    </row>
    <row r="85" spans="1:5">
      <c r="A85" s="21" t="s">
        <v>97</v>
      </c>
      <c r="B85" s="74"/>
      <c r="C85" s="73"/>
      <c r="D85" s="74"/>
      <c r="E85" s="15"/>
    </row>
    <row r="86" spans="1:5">
      <c r="A86" s="21" t="s">
        <v>98</v>
      </c>
      <c r="B86" s="74"/>
      <c r="C86" s="73"/>
      <c r="D86" s="74"/>
      <c r="E86" s="15"/>
    </row>
    <row r="87" spans="1:5">
      <c r="A87" s="21" t="s">
        <v>99</v>
      </c>
      <c r="B87" s="74"/>
      <c r="C87" s="73"/>
      <c r="D87" s="74"/>
      <c r="E87" s="15"/>
    </row>
    <row r="88" spans="1:5">
      <c r="A88" s="21" t="s">
        <v>100</v>
      </c>
      <c r="B88" s="74"/>
      <c r="C88" s="73"/>
      <c r="D88" s="74"/>
      <c r="E88" s="15"/>
    </row>
    <row r="89" spans="1:5">
      <c r="A89" s="21" t="s">
        <v>199</v>
      </c>
      <c r="B89" s="74"/>
      <c r="C89" s="73"/>
      <c r="D89" s="74"/>
      <c r="E89" s="15"/>
    </row>
    <row r="90" spans="1:5">
      <c r="A90" s="14" t="s">
        <v>201</v>
      </c>
      <c r="B90" s="82">
        <f>SUM(B91)</f>
        <v>0</v>
      </c>
      <c r="C90" s="82">
        <f>SUM(C91)</f>
        <v>0</v>
      </c>
      <c r="D90" s="82">
        <f>SUM(D91)</f>
        <v>0</v>
      </c>
      <c r="E90" s="15"/>
    </row>
    <row r="91" spans="1:5">
      <c r="A91" s="21" t="s">
        <v>202</v>
      </c>
      <c r="B91" s="73"/>
      <c r="C91" s="73"/>
      <c r="D91" s="74"/>
      <c r="E91" s="15"/>
    </row>
    <row r="92" spans="1:5">
      <c r="A92" s="21"/>
      <c r="B92" s="73"/>
      <c r="C92" s="73"/>
      <c r="D92" s="74"/>
      <c r="E92" s="15"/>
    </row>
    <row r="93" spans="1:5">
      <c r="A93" s="14" t="s">
        <v>83</v>
      </c>
      <c r="B93" s="14"/>
      <c r="C93" s="14"/>
      <c r="D93" s="77"/>
      <c r="E93" s="15"/>
    </row>
    <row r="94" spans="1:5">
      <c r="A94" s="49" t="s">
        <v>177</v>
      </c>
      <c r="B94" s="49">
        <f>SUM(B95:B99)</f>
        <v>0</v>
      </c>
      <c r="C94" s="49">
        <f>SUM(C95:C99)</f>
        <v>0</v>
      </c>
      <c r="D94" s="49">
        <f>SUM(D95:D99)</f>
        <v>742</v>
      </c>
      <c r="E94" s="15"/>
    </row>
    <row r="95" spans="1:5">
      <c r="A95" s="21" t="s">
        <v>196</v>
      </c>
      <c r="B95" s="73"/>
      <c r="C95" s="73"/>
      <c r="D95" s="74">
        <v>742</v>
      </c>
      <c r="E95" s="15"/>
    </row>
    <row r="96" spans="1:5">
      <c r="A96" s="21" t="s">
        <v>166</v>
      </c>
      <c r="B96" s="73"/>
      <c r="C96" s="73"/>
      <c r="D96" s="74">
        <v>0</v>
      </c>
      <c r="E96" s="15"/>
    </row>
    <row r="97" spans="1:5">
      <c r="A97" s="21" t="s">
        <v>197</v>
      </c>
      <c r="B97" s="73"/>
      <c r="C97" s="73"/>
      <c r="D97" s="74">
        <v>0</v>
      </c>
      <c r="E97" s="15"/>
    </row>
    <row r="98" spans="1:5">
      <c r="A98" s="21" t="s">
        <v>198</v>
      </c>
      <c r="B98" s="73"/>
      <c r="C98" s="73"/>
      <c r="D98" s="74"/>
      <c r="E98" s="15"/>
    </row>
    <row r="99" spans="1:5">
      <c r="A99" s="21"/>
      <c r="B99" s="73"/>
      <c r="C99" s="73"/>
      <c r="D99" s="74"/>
      <c r="E99" s="15"/>
    </row>
    <row r="100" spans="1:5" s="78" customFormat="1">
      <c r="A100" s="14" t="s">
        <v>306</v>
      </c>
      <c r="B100" s="14">
        <v>400</v>
      </c>
      <c r="C100" s="14">
        <v>400</v>
      </c>
      <c r="D100" s="77">
        <v>0</v>
      </c>
      <c r="E100" s="15">
        <f>+D100/C100*100</f>
        <v>0</v>
      </c>
    </row>
    <row r="101" spans="1:5">
      <c r="A101" s="21"/>
      <c r="B101" s="21"/>
      <c r="C101" s="21"/>
      <c r="D101" s="58"/>
      <c r="E101" s="15"/>
    </row>
    <row r="102" spans="1:5">
      <c r="A102" s="14" t="s">
        <v>90</v>
      </c>
      <c r="B102" s="21"/>
      <c r="C102" s="21"/>
      <c r="D102" s="21"/>
      <c r="E102" s="15"/>
    </row>
    <row r="103" spans="1:5">
      <c r="A103" s="21" t="s">
        <v>136</v>
      </c>
      <c r="B103" s="21"/>
      <c r="C103" s="21"/>
      <c r="D103" s="58">
        <v>0</v>
      </c>
      <c r="E103" s="15"/>
    </row>
    <row r="104" spans="1:5">
      <c r="A104" s="21" t="s">
        <v>169</v>
      </c>
      <c r="B104" s="21"/>
      <c r="C104" s="21"/>
      <c r="D104" s="58">
        <v>0</v>
      </c>
      <c r="E104" s="15"/>
    </row>
    <row r="105" spans="1:5">
      <c r="A105" s="21"/>
      <c r="B105" s="21"/>
      <c r="C105" s="21"/>
      <c r="D105" s="58"/>
      <c r="E105" s="15"/>
    </row>
    <row r="106" spans="1:5">
      <c r="A106" s="14" t="s">
        <v>104</v>
      </c>
      <c r="B106" s="14">
        <v>0</v>
      </c>
      <c r="C106" s="14"/>
      <c r="D106" s="77">
        <v>-300</v>
      </c>
      <c r="E106" s="15"/>
    </row>
    <row r="107" spans="1:5">
      <c r="A107" s="14"/>
      <c r="B107" s="14"/>
      <c r="C107" s="14"/>
      <c r="D107" s="77"/>
      <c r="E107" s="15"/>
    </row>
    <row r="108" spans="1:5">
      <c r="A108" s="14" t="s">
        <v>91</v>
      </c>
      <c r="B108" s="14"/>
      <c r="C108" s="81"/>
      <c r="D108" s="82"/>
      <c r="E108" s="15"/>
    </row>
    <row r="109" spans="1:5">
      <c r="A109" s="21" t="s">
        <v>92</v>
      </c>
      <c r="B109" s="21">
        <f>+B94+B100+B103</f>
        <v>400</v>
      </c>
      <c r="C109" s="21">
        <f>+C94+C100+C103</f>
        <v>400</v>
      </c>
      <c r="D109" s="21">
        <f>+D94+D100+D103</f>
        <v>742</v>
      </c>
      <c r="E109" s="15">
        <f>+D109/C109*100</f>
        <v>185.5</v>
      </c>
    </row>
    <row r="110" spans="1:5">
      <c r="A110" s="14" t="s">
        <v>66</v>
      </c>
      <c r="B110" s="14">
        <f>+B11+B22+B94+B100+B78+B63+B48+B59+B103+B104+B106</f>
        <v>21122</v>
      </c>
      <c r="C110" s="14">
        <f>+C11+C22+C94+C100+C78+C63+C48+C59+C103+C104+C106</f>
        <v>25488</v>
      </c>
      <c r="D110" s="14">
        <f>+D11+D22+D94+D100+D78+D63+D48+D59+D103+D104+D106</f>
        <v>26921</v>
      </c>
      <c r="E110" s="15">
        <f>+D110/C110*100</f>
        <v>105.62225360954174</v>
      </c>
    </row>
    <row r="111" spans="1:5">
      <c r="A111" s="51"/>
      <c r="B111" s="51"/>
      <c r="C111" s="51"/>
      <c r="D111" s="51"/>
      <c r="E111" s="51"/>
    </row>
    <row r="112" spans="1:5">
      <c r="A112" s="50"/>
      <c r="B112" s="50"/>
      <c r="C112" s="50"/>
      <c r="D112" s="50"/>
      <c r="E112" s="51"/>
    </row>
    <row r="113" spans="5:5">
      <c r="E113" s="50"/>
    </row>
  </sheetData>
  <mergeCells count="1">
    <mergeCell ref="A4:E4"/>
  </mergeCells>
  <phoneticPr fontId="14" type="noConversion"/>
  <pageMargins left="0.35" right="0.2" top="1" bottom="1" header="0.5" footer="0.5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4"/>
  </sheetPr>
  <dimension ref="A1:G75"/>
  <sheetViews>
    <sheetView zoomScaleNormal="100" workbookViewId="0">
      <selection activeCell="E48" sqref="E48"/>
    </sheetView>
  </sheetViews>
  <sheetFormatPr defaultRowHeight="12.75"/>
  <cols>
    <col min="1" max="1" width="38.85546875" customWidth="1"/>
    <col min="2" max="2" width="11.5703125" customWidth="1"/>
    <col min="3" max="3" width="11" customWidth="1"/>
  </cols>
  <sheetData>
    <row r="1" spans="1:7">
      <c r="A1" s="150" t="s">
        <v>461</v>
      </c>
    </row>
    <row r="2" spans="1:7">
      <c r="A2" s="138" t="s">
        <v>67</v>
      </c>
      <c r="B2" s="22"/>
      <c r="C2" s="22"/>
      <c r="D2" s="22"/>
      <c r="E2" s="22"/>
    </row>
    <row r="3" spans="1:7">
      <c r="A3" s="92"/>
      <c r="B3" s="22"/>
      <c r="C3" s="22"/>
      <c r="D3" s="22"/>
      <c r="E3" s="22"/>
    </row>
    <row r="4" spans="1:7">
      <c r="A4" s="32"/>
      <c r="B4" s="22"/>
      <c r="C4" s="39" t="s">
        <v>150</v>
      </c>
      <c r="D4" s="39"/>
      <c r="E4" s="22"/>
    </row>
    <row r="5" spans="1:7">
      <c r="A5" s="217" t="s">
        <v>190</v>
      </c>
      <c r="B5" s="217"/>
      <c r="C5" s="217"/>
      <c r="D5" s="217"/>
      <c r="E5" s="217"/>
      <c r="F5" s="93"/>
      <c r="G5" s="93"/>
    </row>
    <row r="6" spans="1:7" ht="15">
      <c r="A6" s="25"/>
      <c r="B6" s="33"/>
      <c r="C6" s="22"/>
      <c r="D6" s="22" t="s">
        <v>120</v>
      </c>
      <c r="E6" s="22"/>
    </row>
    <row r="7" spans="1:7" ht="39.75" customHeight="1">
      <c r="A7" s="60" t="s">
        <v>0</v>
      </c>
      <c r="B7" s="61" t="s">
        <v>3</v>
      </c>
      <c r="C7" s="61" t="s">
        <v>4</v>
      </c>
      <c r="D7" s="61" t="s">
        <v>1</v>
      </c>
      <c r="E7" s="63" t="s">
        <v>5</v>
      </c>
    </row>
    <row r="8" spans="1:7">
      <c r="A8" s="27" t="s">
        <v>26</v>
      </c>
      <c r="B8" s="5"/>
      <c r="C8" s="5"/>
      <c r="D8" s="19"/>
      <c r="E8" s="29"/>
    </row>
    <row r="9" spans="1:7">
      <c r="A9" s="1" t="s">
        <v>27</v>
      </c>
      <c r="B9" s="5">
        <f>'2. sz. melléklet'!B33</f>
        <v>2440</v>
      </c>
      <c r="C9" s="5">
        <f>'2. sz. melléklet'!C33</f>
        <v>2440</v>
      </c>
      <c r="D9" s="5">
        <f>'2. sz. melléklet'!D33</f>
        <v>5302</v>
      </c>
      <c r="E9" s="15">
        <f>+D9/C9*100</f>
        <v>217.29508196721312</v>
      </c>
    </row>
    <row r="10" spans="1:7">
      <c r="A10" s="1" t="s">
        <v>28</v>
      </c>
      <c r="B10" s="5">
        <f>'2. sz. melléklet'!B10</f>
        <v>11539</v>
      </c>
      <c r="C10" s="5">
        <v>13481</v>
      </c>
      <c r="D10" s="5">
        <v>13482</v>
      </c>
      <c r="E10" s="15">
        <f t="shared" ref="E10:E28" si="0">+D10/C10*100</f>
        <v>100.0074178473407</v>
      </c>
    </row>
    <row r="11" spans="1:7">
      <c r="A11" s="1" t="s">
        <v>178</v>
      </c>
      <c r="B11" s="5">
        <v>0</v>
      </c>
      <c r="C11" s="5">
        <v>0</v>
      </c>
      <c r="D11" s="5"/>
      <c r="E11" s="15"/>
    </row>
    <row r="12" spans="1:7">
      <c r="A12" s="1" t="s">
        <v>154</v>
      </c>
      <c r="B12" s="5">
        <f>'2. sz. melléklet'!B23</f>
        <v>2035</v>
      </c>
      <c r="C12" s="5">
        <f>'2. sz. melléklet'!C23</f>
        <v>2035</v>
      </c>
      <c r="D12" s="5">
        <f>'2. sz. melléklet'!D23</f>
        <v>2029</v>
      </c>
      <c r="E12" s="15">
        <f t="shared" si="0"/>
        <v>99.705159705159701</v>
      </c>
    </row>
    <row r="13" spans="1:7">
      <c r="A13" s="4" t="s">
        <v>29</v>
      </c>
      <c r="B13" s="7">
        <f>SUM(B9:B12)</f>
        <v>16014</v>
      </c>
      <c r="C13" s="7">
        <f>SUM(C9:C12)</f>
        <v>17956</v>
      </c>
      <c r="D13" s="7">
        <f>SUM(D9:D12)</f>
        <v>20813</v>
      </c>
      <c r="E13" s="15">
        <f t="shared" si="0"/>
        <v>115.91111606148363</v>
      </c>
    </row>
    <row r="14" spans="1:7">
      <c r="A14" s="4"/>
      <c r="B14" s="7"/>
      <c r="C14" s="7"/>
      <c r="D14" s="7"/>
      <c r="E14" s="15"/>
    </row>
    <row r="15" spans="1:7">
      <c r="A15" s="4" t="s">
        <v>30</v>
      </c>
      <c r="B15" s="28"/>
      <c r="C15" s="28"/>
      <c r="D15" s="28"/>
      <c r="E15" s="15"/>
    </row>
    <row r="16" spans="1:7">
      <c r="A16" s="1" t="s">
        <v>153</v>
      </c>
      <c r="B16" s="83">
        <v>4867</v>
      </c>
      <c r="C16" s="83">
        <v>5351</v>
      </c>
      <c r="D16" s="83">
        <v>5590</v>
      </c>
      <c r="E16" s="15">
        <f t="shared" si="0"/>
        <v>104.46645486824893</v>
      </c>
    </row>
    <row r="17" spans="1:6">
      <c r="A17" s="1" t="s">
        <v>31</v>
      </c>
      <c r="B17" s="84">
        <v>1315</v>
      </c>
      <c r="C17" s="84">
        <v>1315</v>
      </c>
      <c r="D17" s="84">
        <v>1365</v>
      </c>
      <c r="E17" s="15">
        <f t="shared" si="0"/>
        <v>103.8022813688213</v>
      </c>
    </row>
    <row r="18" spans="1:6">
      <c r="A18" s="1" t="s">
        <v>32</v>
      </c>
      <c r="B18" s="84">
        <v>8718</v>
      </c>
      <c r="C18" s="84">
        <v>8718</v>
      </c>
      <c r="D18" s="84">
        <v>10457</v>
      </c>
      <c r="E18" s="15">
        <f t="shared" si="0"/>
        <v>119.94723560449646</v>
      </c>
    </row>
    <row r="19" spans="1:6" ht="25.5">
      <c r="A19" s="1" t="s">
        <v>33</v>
      </c>
      <c r="B19" s="84">
        <f>'3. sz. melléklet'!B78</f>
        <v>5178</v>
      </c>
      <c r="C19" s="84">
        <f>'3. sz. melléklet'!C78</f>
        <v>5152</v>
      </c>
      <c r="D19" s="84">
        <f>'3. sz. melléklet'!D78</f>
        <v>4406</v>
      </c>
      <c r="E19" s="84">
        <f>'3. sz. melléklet'!E79</f>
        <v>85.520186335403722</v>
      </c>
      <c r="F19" s="22"/>
    </row>
    <row r="20" spans="1:6">
      <c r="A20" s="1" t="s">
        <v>151</v>
      </c>
      <c r="B20" s="84">
        <v>1044</v>
      </c>
      <c r="C20" s="84">
        <v>4405</v>
      </c>
      <c r="D20" s="84">
        <v>4405</v>
      </c>
      <c r="E20" s="15">
        <f t="shared" si="0"/>
        <v>100</v>
      </c>
      <c r="F20" s="22"/>
    </row>
    <row r="21" spans="1:6">
      <c r="A21" s="1" t="s">
        <v>152</v>
      </c>
      <c r="B21" s="84"/>
      <c r="C21" s="84"/>
      <c r="D21" s="84">
        <v>0</v>
      </c>
      <c r="E21" s="15"/>
      <c r="F21" s="22"/>
    </row>
    <row r="22" spans="1:6">
      <c r="A22" s="4" t="s">
        <v>34</v>
      </c>
      <c r="B22" s="85">
        <f>SUM(B16:B21)</f>
        <v>21122</v>
      </c>
      <c r="C22" s="85">
        <f>SUM(C16:C21)</f>
        <v>24941</v>
      </c>
      <c r="D22" s="85">
        <f>SUM(D16:D21)</f>
        <v>26223</v>
      </c>
      <c r="E22" s="15">
        <f t="shared" si="0"/>
        <v>105.14013070847199</v>
      </c>
      <c r="F22" s="22"/>
    </row>
    <row r="23" spans="1:6">
      <c r="A23" s="4"/>
      <c r="B23" s="7"/>
      <c r="C23" s="7"/>
      <c r="D23" s="7"/>
      <c r="E23" s="15"/>
      <c r="F23" s="22"/>
    </row>
    <row r="24" spans="1:6">
      <c r="A24" s="31" t="s">
        <v>35</v>
      </c>
      <c r="B24" s="5"/>
      <c r="C24" s="5"/>
      <c r="D24" s="5"/>
      <c r="E24" s="15"/>
      <c r="F24" s="22"/>
    </row>
    <row r="25" spans="1:6">
      <c r="A25" s="1"/>
      <c r="B25" s="5"/>
      <c r="C25" s="5"/>
      <c r="D25" s="5"/>
      <c r="E25" s="15"/>
      <c r="F25" s="22"/>
    </row>
    <row r="26" spans="1:6">
      <c r="A26" s="4" t="s">
        <v>36</v>
      </c>
      <c r="B26" s="7">
        <f>B13</f>
        <v>16014</v>
      </c>
      <c r="C26" s="7">
        <f>C13</f>
        <v>17956</v>
      </c>
      <c r="D26" s="7">
        <f>D13</f>
        <v>20813</v>
      </c>
      <c r="E26" s="15">
        <f t="shared" si="0"/>
        <v>115.91111606148363</v>
      </c>
      <c r="F26" s="22"/>
    </row>
    <row r="27" spans="1:6">
      <c r="A27" s="4" t="s">
        <v>37</v>
      </c>
      <c r="B27" s="85">
        <f>B22</f>
        <v>21122</v>
      </c>
      <c r="C27" s="85">
        <f>C22</f>
        <v>24941</v>
      </c>
      <c r="D27" s="85">
        <f>D22</f>
        <v>26223</v>
      </c>
      <c r="E27" s="15">
        <f t="shared" si="0"/>
        <v>105.14013070847199</v>
      </c>
      <c r="F27" s="22"/>
    </row>
    <row r="28" spans="1:6">
      <c r="A28" s="4" t="s">
        <v>38</v>
      </c>
      <c r="B28" s="85">
        <f>+B26-B27</f>
        <v>-5108</v>
      </c>
      <c r="C28" s="85">
        <f>+C26-C27</f>
        <v>-6985</v>
      </c>
      <c r="D28" s="85">
        <f>+D26-D27</f>
        <v>-5410</v>
      </c>
      <c r="E28" s="15">
        <f t="shared" si="0"/>
        <v>77.451682176091623</v>
      </c>
      <c r="F28" s="22"/>
    </row>
    <row r="29" spans="1:6">
      <c r="A29" s="24"/>
      <c r="B29" s="23"/>
      <c r="C29" s="23"/>
      <c r="D29" s="23"/>
      <c r="E29" s="34"/>
      <c r="F29" s="22"/>
    </row>
    <row r="30" spans="1:6">
      <c r="A30" s="24"/>
      <c r="B30" s="23"/>
      <c r="C30" s="23"/>
      <c r="D30" s="23"/>
      <c r="E30" s="34"/>
      <c r="F30" s="22"/>
    </row>
    <row r="31" spans="1:6">
      <c r="A31" s="24"/>
      <c r="B31" s="23"/>
      <c r="C31" s="23"/>
      <c r="D31" s="23"/>
      <c r="E31" s="34"/>
      <c r="F31" s="22"/>
    </row>
    <row r="32" spans="1:6">
      <c r="A32" s="217" t="s">
        <v>192</v>
      </c>
      <c r="B32" s="217"/>
      <c r="C32" s="217"/>
      <c r="D32" s="217"/>
      <c r="E32" s="217"/>
      <c r="F32" s="22"/>
    </row>
    <row r="33" spans="1:6">
      <c r="A33" s="25"/>
      <c r="B33" s="36"/>
      <c r="C33" s="22"/>
      <c r="D33" s="22"/>
      <c r="E33" s="34"/>
      <c r="F33" s="22"/>
    </row>
    <row r="34" spans="1:6">
      <c r="A34" s="27" t="s">
        <v>39</v>
      </c>
      <c r="B34" s="5"/>
      <c r="C34" s="6"/>
      <c r="D34" s="6"/>
      <c r="E34" s="30"/>
      <c r="F34" s="22"/>
    </row>
    <row r="35" spans="1:6" ht="25.5">
      <c r="A35" s="40" t="s">
        <v>203</v>
      </c>
      <c r="B35" s="5">
        <f>'2. sz. melléklet'!B47</f>
        <v>150</v>
      </c>
      <c r="C35" s="5">
        <f>'2. sz. melléklet'!C47</f>
        <v>150</v>
      </c>
      <c r="D35" s="5">
        <f>'2. sz. melléklet'!D47</f>
        <v>205</v>
      </c>
      <c r="E35" s="11"/>
      <c r="F35" s="22"/>
    </row>
    <row r="36" spans="1:6">
      <c r="A36" s="40" t="s">
        <v>191</v>
      </c>
      <c r="B36" s="5">
        <f>'2. sz. melléklet'!B39</f>
        <v>800</v>
      </c>
      <c r="C36" s="5">
        <f>'2. sz. melléklet'!C39</f>
        <v>800</v>
      </c>
      <c r="D36" s="5">
        <f>'2. sz. melléklet'!D39</f>
        <v>1724</v>
      </c>
      <c r="E36" s="11"/>
      <c r="F36" s="22"/>
    </row>
    <row r="37" spans="1:6">
      <c r="A37" s="1" t="s">
        <v>40</v>
      </c>
      <c r="B37" s="5">
        <f>'2. sz. melléklet'!B46</f>
        <v>0</v>
      </c>
      <c r="C37" s="5">
        <f>'2. sz. melléklet'!C46</f>
        <v>0</v>
      </c>
      <c r="D37" s="5">
        <f>'2. sz. melléklet'!D46</f>
        <v>0</v>
      </c>
      <c r="E37" s="11"/>
      <c r="F37" s="22"/>
    </row>
    <row r="38" spans="1:6">
      <c r="A38" s="4" t="s">
        <v>41</v>
      </c>
      <c r="B38" s="7">
        <f>SUM(B35:B37)</f>
        <v>950</v>
      </c>
      <c r="C38" s="7">
        <f>SUM(C35:C37)</f>
        <v>950</v>
      </c>
      <c r="D38" s="7">
        <f>SUM(D35:D37)</f>
        <v>1929</v>
      </c>
      <c r="E38" s="11">
        <f t="shared" ref="E38:E49" si="1">+D38/C38*100</f>
        <v>203.05263157894737</v>
      </c>
      <c r="F38" s="23"/>
    </row>
    <row r="39" spans="1:6">
      <c r="A39" s="4"/>
      <c r="B39" s="7"/>
      <c r="C39" s="7"/>
      <c r="D39" s="7"/>
      <c r="E39" s="11"/>
      <c r="F39" s="23"/>
    </row>
    <row r="40" spans="1:6">
      <c r="A40" s="4" t="s">
        <v>42</v>
      </c>
      <c r="B40" s="7"/>
      <c r="C40" s="7"/>
      <c r="D40" s="7"/>
      <c r="E40" s="11"/>
      <c r="F40" s="22"/>
    </row>
    <row r="41" spans="1:6">
      <c r="A41" s="1" t="s">
        <v>43</v>
      </c>
      <c r="B41" s="84"/>
      <c r="C41" s="84"/>
      <c r="D41" s="84">
        <v>688</v>
      </c>
      <c r="E41" s="11"/>
      <c r="F41" s="22"/>
    </row>
    <row r="42" spans="1:6">
      <c r="A42" s="1" t="s">
        <v>170</v>
      </c>
      <c r="B42" s="84">
        <f>'3. sz. melléklet'!B97+'3. sz. melléklet'!B96+'3. sz. melléklet'!B98</f>
        <v>0</v>
      </c>
      <c r="C42" s="84">
        <f>'3. sz. melléklet'!C97+'3. sz. melléklet'!C96+'3. sz. melléklet'!C98</f>
        <v>0</v>
      </c>
      <c r="D42" s="84">
        <f>'3. sz. melléklet'!D97+'3. sz. melléklet'!D96+'3. sz. melléklet'!D98</f>
        <v>0</v>
      </c>
      <c r="E42" s="11"/>
      <c r="F42" s="22"/>
    </row>
    <row r="43" spans="1:6">
      <c r="A43" s="4" t="s">
        <v>44</v>
      </c>
      <c r="B43" s="85">
        <f>SUM(B41:B42)</f>
        <v>0</v>
      </c>
      <c r="C43" s="85">
        <f>SUM(C41:C42)</f>
        <v>0</v>
      </c>
      <c r="D43" s="85">
        <f>SUM(D41:D42)</f>
        <v>688</v>
      </c>
      <c r="E43" s="11"/>
      <c r="F43" s="22"/>
    </row>
    <row r="44" spans="1:6">
      <c r="A44" s="1"/>
      <c r="B44" s="5"/>
      <c r="C44" s="5"/>
      <c r="D44" s="5"/>
      <c r="E44" s="11"/>
      <c r="F44" s="22"/>
    </row>
    <row r="45" spans="1:6">
      <c r="A45" s="31" t="s">
        <v>45</v>
      </c>
      <c r="B45" s="5"/>
      <c r="C45" s="5"/>
      <c r="D45" s="5"/>
      <c r="E45" s="11"/>
      <c r="F45" s="22"/>
    </row>
    <row r="46" spans="1:6">
      <c r="A46" s="1"/>
      <c r="B46" s="5"/>
      <c r="C46" s="5"/>
      <c r="D46" s="5"/>
      <c r="E46" s="11"/>
      <c r="F46" s="22"/>
    </row>
    <row r="47" spans="1:6">
      <c r="A47" s="4" t="s">
        <v>46</v>
      </c>
      <c r="B47" s="7">
        <f>B38</f>
        <v>950</v>
      </c>
      <c r="C47" s="7">
        <f>C38</f>
        <v>950</v>
      </c>
      <c r="D47" s="7">
        <f>D38</f>
        <v>1929</v>
      </c>
      <c r="E47" s="11">
        <f t="shared" si="1"/>
        <v>203.05263157894737</v>
      </c>
      <c r="F47" s="22"/>
    </row>
    <row r="48" spans="1:6">
      <c r="A48" s="4" t="s">
        <v>47</v>
      </c>
      <c r="B48" s="85">
        <f>B43</f>
        <v>0</v>
      </c>
      <c r="C48" s="85">
        <f>C43</f>
        <v>0</v>
      </c>
      <c r="D48" s="85">
        <f>D43</f>
        <v>688</v>
      </c>
      <c r="E48" s="11"/>
      <c r="F48" s="22"/>
    </row>
    <row r="49" spans="1:6">
      <c r="A49" s="4" t="s">
        <v>48</v>
      </c>
      <c r="B49" s="85">
        <f>+B47-B48</f>
        <v>950</v>
      </c>
      <c r="C49" s="85">
        <f>+C47-C48</f>
        <v>950</v>
      </c>
      <c r="D49" s="85">
        <f>+D47-D48</f>
        <v>1241</v>
      </c>
      <c r="E49" s="11">
        <f t="shared" si="1"/>
        <v>130.63157894736844</v>
      </c>
      <c r="F49" s="22"/>
    </row>
    <row r="50" spans="1:6">
      <c r="A50" s="24"/>
      <c r="B50" s="23"/>
      <c r="C50" s="23"/>
      <c r="D50" s="23"/>
      <c r="E50" s="37"/>
      <c r="F50" s="22"/>
    </row>
    <row r="51" spans="1:6">
      <c r="A51" s="24"/>
      <c r="B51" s="23"/>
      <c r="C51" s="23"/>
      <c r="D51" s="23"/>
      <c r="E51" s="37"/>
      <c r="F51" s="22"/>
    </row>
    <row r="52" spans="1:6">
      <c r="A52" s="25"/>
      <c r="B52" s="22"/>
      <c r="C52" s="22"/>
      <c r="D52" s="22"/>
      <c r="E52" s="34"/>
      <c r="F52" s="22"/>
    </row>
    <row r="53" spans="1:6">
      <c r="A53" s="220" t="s">
        <v>193</v>
      </c>
      <c r="B53" s="220"/>
      <c r="C53" s="220"/>
      <c r="D53" s="220"/>
      <c r="E53" s="220"/>
      <c r="F53" s="22"/>
    </row>
    <row r="54" spans="1:6">
      <c r="A54" s="66"/>
      <c r="B54" s="66"/>
      <c r="C54" s="66"/>
      <c r="D54" s="66"/>
      <c r="E54" s="66"/>
      <c r="F54" s="22"/>
    </row>
    <row r="55" spans="1:6">
      <c r="A55" s="67" t="s">
        <v>155</v>
      </c>
      <c r="B55" s="68"/>
      <c r="C55" s="68"/>
      <c r="D55" s="68"/>
      <c r="E55" s="68"/>
      <c r="F55" s="22"/>
    </row>
    <row r="56" spans="1:6">
      <c r="A56" s="20" t="s">
        <v>156</v>
      </c>
      <c r="B56" s="21">
        <f>'2. sz. melléklet'!B52</f>
        <v>4158</v>
      </c>
      <c r="C56" s="21">
        <f>'2. sz. melléklet'!C52</f>
        <v>4158</v>
      </c>
      <c r="D56" s="21">
        <f>'2. sz. melléklet'!D52</f>
        <v>0</v>
      </c>
      <c r="E56" s="41">
        <f>+D56/C56*100</f>
        <v>0</v>
      </c>
      <c r="F56" s="22"/>
    </row>
    <row r="57" spans="1:6" ht="25.5">
      <c r="A57" s="20" t="s">
        <v>157</v>
      </c>
      <c r="B57" s="21"/>
      <c r="C57" s="21"/>
      <c r="D57" s="21"/>
      <c r="E57" s="41"/>
      <c r="F57" s="22"/>
    </row>
    <row r="58" spans="1:6" ht="25.5">
      <c r="A58" s="20" t="s">
        <v>158</v>
      </c>
      <c r="B58" s="21">
        <f>'2. sz. melléklet'!B55</f>
        <v>0</v>
      </c>
      <c r="C58" s="21">
        <f>'2. sz. melléklet'!C55</f>
        <v>0</v>
      </c>
      <c r="D58" s="21">
        <f>'2. sz. melléklet'!D55</f>
        <v>0</v>
      </c>
      <c r="E58" s="41"/>
      <c r="F58" s="22"/>
    </row>
    <row r="59" spans="1:6">
      <c r="A59" s="13" t="s">
        <v>146</v>
      </c>
      <c r="B59" s="14">
        <f>SUM(B56:B58)</f>
        <v>4158</v>
      </c>
      <c r="C59" s="14">
        <f>SUM(C56:C58)</f>
        <v>4158</v>
      </c>
      <c r="D59" s="14">
        <f>SUM(D56:D58)</f>
        <v>0</v>
      </c>
      <c r="E59" s="41">
        <f>+D59/C59*100</f>
        <v>0</v>
      </c>
      <c r="F59" s="22"/>
    </row>
    <row r="60" spans="1:6">
      <c r="A60" s="13"/>
      <c r="B60" s="14"/>
      <c r="C60" s="14"/>
      <c r="D60" s="14"/>
      <c r="E60" s="41"/>
      <c r="F60" s="22"/>
    </row>
    <row r="61" spans="1:6">
      <c r="A61" s="13" t="s">
        <v>159</v>
      </c>
      <c r="B61" s="14">
        <v>0</v>
      </c>
      <c r="C61" s="14">
        <v>0</v>
      </c>
      <c r="D61" s="14">
        <v>0</v>
      </c>
      <c r="E61" s="41"/>
      <c r="F61" s="22"/>
    </row>
    <row r="62" spans="1:6">
      <c r="A62" s="13" t="s">
        <v>147</v>
      </c>
      <c r="B62" s="14">
        <v>0</v>
      </c>
      <c r="C62" s="14">
        <v>0</v>
      </c>
      <c r="D62" s="14">
        <v>0</v>
      </c>
      <c r="E62" s="41"/>
      <c r="F62" s="22"/>
    </row>
    <row r="63" spans="1:6">
      <c r="A63" s="70"/>
      <c r="B63" s="50"/>
      <c r="C63" s="50"/>
      <c r="D63" s="50"/>
      <c r="E63" s="41"/>
      <c r="F63" s="22"/>
    </row>
    <row r="64" spans="1:6">
      <c r="A64" s="13" t="s">
        <v>160</v>
      </c>
      <c r="B64" s="14"/>
      <c r="C64" s="14"/>
      <c r="D64" s="14"/>
      <c r="E64" s="41"/>
      <c r="F64" s="22"/>
    </row>
    <row r="65" spans="1:6">
      <c r="A65" s="13" t="s">
        <v>161</v>
      </c>
      <c r="B65" s="14">
        <f>B59</f>
        <v>4158</v>
      </c>
      <c r="C65" s="14">
        <f>C59</f>
        <v>4158</v>
      </c>
      <c r="D65" s="14">
        <f>D59</f>
        <v>0</v>
      </c>
      <c r="E65" s="41">
        <f>+D65/C65*100</f>
        <v>0</v>
      </c>
      <c r="F65" s="22"/>
    </row>
    <row r="66" spans="1:6">
      <c r="A66" s="13" t="s">
        <v>47</v>
      </c>
      <c r="B66" s="14">
        <f>B61</f>
        <v>0</v>
      </c>
      <c r="C66" s="14">
        <f>C61</f>
        <v>0</v>
      </c>
      <c r="D66" s="14">
        <f>D61</f>
        <v>0</v>
      </c>
      <c r="E66" s="41"/>
      <c r="F66" s="22"/>
    </row>
    <row r="67" spans="1:6">
      <c r="A67" s="13" t="s">
        <v>162</v>
      </c>
      <c r="B67" s="14">
        <f>+B65-B66</f>
        <v>4158</v>
      </c>
      <c r="C67" s="14">
        <f>+C65-C66</f>
        <v>4158</v>
      </c>
      <c r="D67" s="14">
        <f>+D65-D66</f>
        <v>0</v>
      </c>
      <c r="E67" s="41">
        <f>+D67/C67*100</f>
        <v>0</v>
      </c>
      <c r="F67" s="22"/>
    </row>
    <row r="68" spans="1:6">
      <c r="A68" s="70"/>
      <c r="B68" s="50"/>
      <c r="C68" s="50"/>
      <c r="D68" s="50"/>
      <c r="E68" s="69"/>
      <c r="F68" s="22"/>
    </row>
    <row r="69" spans="1:6">
      <c r="A69" s="218" t="s">
        <v>49</v>
      </c>
      <c r="B69" s="217"/>
      <c r="C69" s="217"/>
      <c r="D69" s="217"/>
      <c r="E69" s="219"/>
      <c r="F69" s="22"/>
    </row>
    <row r="70" spans="1:6">
      <c r="A70" s="25"/>
      <c r="B70" s="22"/>
      <c r="C70" s="22"/>
      <c r="D70" s="22"/>
      <c r="E70" s="34"/>
      <c r="F70" s="22"/>
    </row>
    <row r="71" spans="1:6">
      <c r="A71" s="9" t="s">
        <v>163</v>
      </c>
      <c r="B71" s="10">
        <f>'2. sz. melléklet'!B57</f>
        <v>0</v>
      </c>
      <c r="C71" s="10">
        <f>'2. sz. melléklet'!C57</f>
        <v>0</v>
      </c>
      <c r="D71" s="10">
        <f>'2. sz. melléklet'!D57</f>
        <v>0</v>
      </c>
      <c r="E71" s="71"/>
      <c r="F71" s="22"/>
    </row>
    <row r="72" spans="1:6">
      <c r="A72" s="4" t="s">
        <v>50</v>
      </c>
      <c r="B72" s="7">
        <f>'2. sz. melléklet'!B59</f>
        <v>21122</v>
      </c>
      <c r="C72" s="7">
        <f>'2. sz. melléklet'!C59</f>
        <v>25488</v>
      </c>
      <c r="D72" s="7">
        <f>'2. sz. melléklet'!D59</f>
        <v>29794</v>
      </c>
      <c r="E72" s="15">
        <f>+D72/C72*100</f>
        <v>116.89422473320778</v>
      </c>
    </row>
    <row r="73" spans="1:6">
      <c r="A73" s="9" t="s">
        <v>141</v>
      </c>
      <c r="B73" s="86">
        <v>0</v>
      </c>
      <c r="C73" s="86">
        <v>0</v>
      </c>
      <c r="D73" s="86"/>
      <c r="E73" s="15"/>
    </row>
    <row r="74" spans="1:6">
      <c r="A74" s="4" t="s">
        <v>51</v>
      </c>
      <c r="B74" s="85">
        <f>'3. sz. melléklet'!B110</f>
        <v>21122</v>
      </c>
      <c r="C74" s="85">
        <f>'3. sz. melléklet'!C110</f>
        <v>25488</v>
      </c>
      <c r="D74" s="85">
        <f>'3. sz. melléklet'!D110</f>
        <v>26921</v>
      </c>
      <c r="E74" s="15">
        <f>+D74/C74*100</f>
        <v>105.62225360954174</v>
      </c>
    </row>
    <row r="75" spans="1:6">
      <c r="A75" s="4" t="s">
        <v>52</v>
      </c>
      <c r="B75" s="85">
        <f>+B72-B74</f>
        <v>0</v>
      </c>
      <c r="C75" s="85">
        <f>+C72-C74</f>
        <v>0</v>
      </c>
      <c r="D75" s="85">
        <f>+D72-D74</f>
        <v>2873</v>
      </c>
      <c r="E75" s="15"/>
    </row>
  </sheetData>
  <mergeCells count="4">
    <mergeCell ref="A5:E5"/>
    <mergeCell ref="A32:E32"/>
    <mergeCell ref="A69:E69"/>
    <mergeCell ref="A53:E53"/>
  </mergeCells>
  <phoneticPr fontId="14" type="noConversion"/>
  <pageMargins left="0.75" right="0.51" top="0.38" bottom="0.26" header="0.21" footer="0.17"/>
  <pageSetup paperSize="9" orientation="portrait" r:id="rId1"/>
  <headerFooter alignWithMargins="0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E34" sqref="E34"/>
    </sheetView>
  </sheetViews>
  <sheetFormatPr defaultRowHeight="12.75"/>
  <cols>
    <col min="1" max="1" width="46.7109375" style="44" customWidth="1"/>
    <col min="2" max="3" width="11" style="43" customWidth="1"/>
    <col min="4" max="4" width="10.85546875" style="43" customWidth="1"/>
    <col min="5" max="16384" width="9.140625" style="43"/>
  </cols>
  <sheetData>
    <row r="1" spans="1:5">
      <c r="A1" s="171" t="s">
        <v>437</v>
      </c>
    </row>
    <row r="2" spans="1:5" ht="12.75" customHeight="1">
      <c r="A2" s="94" t="s">
        <v>67</v>
      </c>
      <c r="B2" s="46"/>
      <c r="C2" s="46"/>
      <c r="D2" s="46"/>
      <c r="E2" s="46"/>
    </row>
    <row r="3" spans="1:5" ht="12.75" customHeight="1">
      <c r="A3" s="46"/>
      <c r="B3" s="46"/>
      <c r="C3" s="48" t="s">
        <v>164</v>
      </c>
      <c r="D3" s="46"/>
      <c r="E3" s="46"/>
    </row>
    <row r="4" spans="1:5" ht="12.75" customHeight="1">
      <c r="A4" s="46"/>
      <c r="B4" s="46"/>
      <c r="C4" s="46"/>
      <c r="D4" s="46"/>
      <c r="E4" s="46"/>
    </row>
    <row r="5" spans="1:5">
      <c r="A5" s="221" t="s">
        <v>194</v>
      </c>
      <c r="B5" s="221"/>
      <c r="C5" s="221"/>
      <c r="D5" s="221"/>
      <c r="E5" s="221"/>
    </row>
    <row r="6" spans="1:5">
      <c r="A6" s="47"/>
      <c r="B6" s="47"/>
      <c r="C6" s="47"/>
      <c r="D6" s="47"/>
      <c r="E6" s="47"/>
    </row>
    <row r="7" spans="1:5" s="45" customFormat="1" ht="12.75" customHeight="1">
      <c r="A7" s="47"/>
      <c r="B7" s="47"/>
      <c r="C7" s="47"/>
      <c r="D7" s="47"/>
      <c r="E7" s="47"/>
    </row>
    <row r="8" spans="1:5" s="22" customFormat="1" ht="33.75" customHeight="1">
      <c r="A8" s="60" t="s">
        <v>0</v>
      </c>
      <c r="B8" s="61" t="s">
        <v>3</v>
      </c>
      <c r="C8" s="61" t="s">
        <v>4</v>
      </c>
      <c r="D8" s="61" t="s">
        <v>1</v>
      </c>
      <c r="E8" s="62" t="s">
        <v>5</v>
      </c>
    </row>
    <row r="9" spans="1:5" s="22" customFormat="1">
      <c r="A9" s="38" t="s">
        <v>53</v>
      </c>
      <c r="B9" s="35"/>
      <c r="C9" s="35"/>
      <c r="D9" s="35"/>
      <c r="E9" s="35"/>
    </row>
    <row r="10" spans="1:5" s="22" customFormat="1">
      <c r="A10" s="1" t="s">
        <v>54</v>
      </c>
      <c r="B10" s="19">
        <f>'2. sz. melléklet'!B33</f>
        <v>2440</v>
      </c>
      <c r="C10" s="19">
        <f>'2. sz. melléklet'!C33</f>
        <v>2440</v>
      </c>
      <c r="D10" s="19">
        <f>'2. sz. melléklet'!D33</f>
        <v>5302</v>
      </c>
      <c r="E10" s="41">
        <f>+D10/C10*100</f>
        <v>217.29508196721312</v>
      </c>
    </row>
    <row r="11" spans="1:5" s="22" customFormat="1">
      <c r="A11" s="1" t="s">
        <v>185</v>
      </c>
      <c r="B11" s="19">
        <f>'2. sz. melléklet'!B10</f>
        <v>11539</v>
      </c>
      <c r="C11" s="19">
        <f>'2. sz. melléklet'!C10</f>
        <v>12735</v>
      </c>
      <c r="D11" s="19">
        <f>'2. sz. melléklet'!D10</f>
        <v>12735</v>
      </c>
      <c r="E11" s="41">
        <f t="shared" ref="E11:E47" si="0">+D11/C11*100</f>
        <v>100</v>
      </c>
    </row>
    <row r="12" spans="1:5" s="22" customFormat="1">
      <c r="A12" s="1" t="s">
        <v>186</v>
      </c>
      <c r="B12" s="19">
        <v>0</v>
      </c>
      <c r="C12" s="19">
        <v>0</v>
      </c>
      <c r="D12" s="19"/>
      <c r="E12" s="41"/>
    </row>
    <row r="13" spans="1:5" s="22" customFormat="1">
      <c r="A13" s="1" t="s">
        <v>138</v>
      </c>
      <c r="B13" s="19">
        <f>'2. sz. melléklet'!B23</f>
        <v>2035</v>
      </c>
      <c r="C13" s="19">
        <f>'2. sz. melléklet'!C23</f>
        <v>2035</v>
      </c>
      <c r="D13" s="19">
        <f>'2. sz. melléklet'!D23</f>
        <v>2029</v>
      </c>
      <c r="E13" s="41">
        <f t="shared" si="0"/>
        <v>99.705159705159701</v>
      </c>
    </row>
    <row r="14" spans="1:5" s="22" customFormat="1">
      <c r="A14" s="4" t="s">
        <v>55</v>
      </c>
      <c r="B14" s="42">
        <f>SUM(B10:B13)</f>
        <v>16014</v>
      </c>
      <c r="C14" s="42">
        <f>SUM(C10:C13)</f>
        <v>17210</v>
      </c>
      <c r="D14" s="42">
        <f>SUM(D10:D13)</f>
        <v>20066</v>
      </c>
      <c r="E14" s="41">
        <f t="shared" si="0"/>
        <v>116.59500290528761</v>
      </c>
    </row>
    <row r="15" spans="1:5" s="22" customFormat="1">
      <c r="A15" s="4"/>
      <c r="B15" s="42"/>
      <c r="C15" s="42"/>
      <c r="D15" s="42"/>
      <c r="E15" s="41"/>
    </row>
    <row r="16" spans="1:5" s="22" customFormat="1">
      <c r="A16" s="1" t="s">
        <v>56</v>
      </c>
      <c r="B16" s="84">
        <v>2971</v>
      </c>
      <c r="C16" s="84">
        <v>3668</v>
      </c>
      <c r="D16" s="84">
        <v>3245</v>
      </c>
      <c r="E16" s="41">
        <f t="shared" si="0"/>
        <v>88.467829880043624</v>
      </c>
    </row>
    <row r="17" spans="1:5" s="22" customFormat="1">
      <c r="A17" s="1" t="s">
        <v>57</v>
      </c>
      <c r="B17" s="84">
        <v>833</v>
      </c>
      <c r="C17" s="84">
        <v>1186</v>
      </c>
      <c r="D17" s="84">
        <v>795</v>
      </c>
      <c r="E17" s="41">
        <f t="shared" si="0"/>
        <v>67.032040472175382</v>
      </c>
    </row>
    <row r="18" spans="1:5" s="22" customFormat="1">
      <c r="A18" s="1" t="s">
        <v>58</v>
      </c>
      <c r="B18" s="84">
        <v>7029</v>
      </c>
      <c r="C18" s="84">
        <v>7673</v>
      </c>
      <c r="D18" s="84">
        <v>3972</v>
      </c>
      <c r="E18" s="41">
        <f t="shared" si="0"/>
        <v>51.765932490551279</v>
      </c>
    </row>
    <row r="19" spans="1:5" s="22" customFormat="1">
      <c r="A19" s="1" t="s">
        <v>59</v>
      </c>
      <c r="B19" s="84">
        <v>4715</v>
      </c>
      <c r="C19" s="84">
        <f>'3. sz. melléklet'!C78</f>
        <v>5152</v>
      </c>
      <c r="D19" s="84">
        <f>'3. sz. melléklet'!D78</f>
        <v>4406</v>
      </c>
      <c r="E19" s="41">
        <f t="shared" si="0"/>
        <v>85.520186335403722</v>
      </c>
    </row>
    <row r="20" spans="1:5" s="22" customFormat="1">
      <c r="A20" s="1" t="s">
        <v>139</v>
      </c>
      <c r="B20" s="84">
        <v>25</v>
      </c>
      <c r="C20" s="84">
        <v>121</v>
      </c>
      <c r="D20" s="84">
        <v>0</v>
      </c>
      <c r="E20" s="41">
        <f t="shared" si="0"/>
        <v>0</v>
      </c>
    </row>
    <row r="21" spans="1:5" s="22" customFormat="1">
      <c r="A21" s="1" t="s">
        <v>140</v>
      </c>
      <c r="B21" s="84">
        <v>2212</v>
      </c>
      <c r="C21" s="84">
        <v>3994</v>
      </c>
      <c r="D21" s="84">
        <v>3596</v>
      </c>
      <c r="E21" s="41">
        <f t="shared" si="0"/>
        <v>90.035052578868303</v>
      </c>
    </row>
    <row r="22" spans="1:5" s="22" customFormat="1">
      <c r="A22" s="27" t="s">
        <v>60</v>
      </c>
      <c r="B22" s="87">
        <f>SUM(B16:B21)</f>
        <v>17785</v>
      </c>
      <c r="C22" s="87">
        <f>SUM(C16:C21)</f>
        <v>21794</v>
      </c>
      <c r="D22" s="87">
        <f>SUM(D16:D21)</f>
        <v>16014</v>
      </c>
      <c r="E22" s="41">
        <f t="shared" si="0"/>
        <v>73.478939157566302</v>
      </c>
    </row>
    <row r="23" spans="1:5" s="22" customFormat="1">
      <c r="A23" s="9"/>
      <c r="B23" s="5"/>
      <c r="C23" s="5"/>
      <c r="D23" s="5"/>
      <c r="E23" s="41"/>
    </row>
    <row r="24" spans="1:5" s="22" customFormat="1">
      <c r="A24" s="4" t="s">
        <v>61</v>
      </c>
      <c r="B24" s="5"/>
      <c r="C24" s="5"/>
      <c r="D24" s="5"/>
      <c r="E24" s="41"/>
    </row>
    <row r="25" spans="1:5" s="22" customFormat="1">
      <c r="A25" s="1" t="s">
        <v>187</v>
      </c>
      <c r="B25" s="5">
        <f>'2. sz. melléklet'!B47</f>
        <v>150</v>
      </c>
      <c r="C25" s="5">
        <f>'2. sz. melléklet'!C47</f>
        <v>150</v>
      </c>
      <c r="D25" s="5">
        <f>'2. sz. melléklet'!D47</f>
        <v>205</v>
      </c>
      <c r="E25" s="41"/>
    </row>
    <row r="26" spans="1:5" s="22" customFormat="1">
      <c r="A26" s="1" t="s">
        <v>188</v>
      </c>
      <c r="B26" s="5">
        <f>'2. sz. melléklet'!B39</f>
        <v>800</v>
      </c>
      <c r="C26" s="5">
        <f>'2. sz. melléklet'!C39</f>
        <v>800</v>
      </c>
      <c r="D26" s="5">
        <f>'2. sz. melléklet'!D39</f>
        <v>1724</v>
      </c>
      <c r="E26" s="41"/>
    </row>
    <row r="27" spans="1:5" s="22" customFormat="1">
      <c r="A27" s="1" t="s">
        <v>62</v>
      </c>
      <c r="B27" s="5">
        <f>'2. sz. melléklet'!B46</f>
        <v>0</v>
      </c>
      <c r="C27" s="5">
        <f>'2. sz. melléklet'!C46</f>
        <v>0</v>
      </c>
      <c r="D27" s="5">
        <f>'2. sz. melléklet'!D46</f>
        <v>0</v>
      </c>
      <c r="E27" s="41"/>
    </row>
    <row r="28" spans="1:5" s="22" customFormat="1">
      <c r="A28" s="4" t="s">
        <v>63</v>
      </c>
      <c r="B28" s="7">
        <f>SUM(B25:B27)</f>
        <v>950</v>
      </c>
      <c r="C28" s="7">
        <f>SUM(C25:C27)</f>
        <v>950</v>
      </c>
      <c r="D28" s="7">
        <f>SUM(D25:D27)</f>
        <v>1929</v>
      </c>
      <c r="E28" s="41">
        <f t="shared" si="0"/>
        <v>203.05263157894737</v>
      </c>
    </row>
    <row r="29" spans="1:5" s="22" customFormat="1">
      <c r="A29" s="4"/>
      <c r="B29" s="7"/>
      <c r="C29" s="7"/>
      <c r="D29" s="7"/>
      <c r="E29" s="41"/>
    </row>
    <row r="30" spans="1:5" s="22" customFormat="1">
      <c r="A30" s="1" t="s">
        <v>205</v>
      </c>
      <c r="B30" s="84">
        <v>338</v>
      </c>
      <c r="C30" s="84">
        <v>742</v>
      </c>
      <c r="D30" s="84">
        <v>742</v>
      </c>
      <c r="E30" s="41">
        <f t="shared" si="0"/>
        <v>100</v>
      </c>
    </row>
    <row r="31" spans="1:5" s="22" customFormat="1">
      <c r="A31" s="1" t="s">
        <v>64</v>
      </c>
      <c r="B31" s="84">
        <f>'3. sz. melléklet'!B100</f>
        <v>400</v>
      </c>
      <c r="C31" s="84">
        <f>'3. sz. melléklet'!C100</f>
        <v>400</v>
      </c>
      <c r="D31" s="84">
        <f>'3. sz. melléklet'!D100</f>
        <v>0</v>
      </c>
      <c r="E31" s="41"/>
    </row>
    <row r="32" spans="1:5" s="22" customFormat="1">
      <c r="A32" s="1" t="s">
        <v>207</v>
      </c>
      <c r="B32" s="84">
        <f>'3. sz. melléklet'!B103</f>
        <v>0</v>
      </c>
      <c r="C32" s="84">
        <f>'3. sz. melléklet'!C103</f>
        <v>0</v>
      </c>
      <c r="D32" s="84">
        <f>'3. sz. melléklet'!D103</f>
        <v>0</v>
      </c>
      <c r="E32" s="41"/>
    </row>
    <row r="33" spans="1:6" s="22" customFormat="1">
      <c r="A33" s="1" t="s">
        <v>206</v>
      </c>
      <c r="B33" s="84">
        <f>'3. sz. melléklet'!B96+'3. sz. melléklet'!B98</f>
        <v>0</v>
      </c>
      <c r="C33" s="84">
        <f>'3. sz. melléklet'!C96+'3. sz. melléklet'!C98</f>
        <v>0</v>
      </c>
      <c r="D33" s="84">
        <f>'3. sz. melléklet'!D96+'3. sz. melléklet'!D98</f>
        <v>0</v>
      </c>
      <c r="E33" s="41"/>
    </row>
    <row r="34" spans="1:6" s="22" customFormat="1">
      <c r="A34" s="1" t="s">
        <v>189</v>
      </c>
      <c r="B34" s="84">
        <f>'3. sz. melléklet'!B97</f>
        <v>0</v>
      </c>
      <c r="C34" s="84">
        <f>'3. sz. melléklet'!C97</f>
        <v>0</v>
      </c>
      <c r="D34" s="84">
        <f>'3. sz. melléklet'!D97</f>
        <v>0</v>
      </c>
      <c r="E34" s="41"/>
    </row>
    <row r="35" spans="1:6" s="22" customFormat="1">
      <c r="A35" s="4" t="s">
        <v>145</v>
      </c>
      <c r="B35" s="85">
        <f>SUM(B30:B34)</f>
        <v>738</v>
      </c>
      <c r="C35" s="85">
        <f>SUM(C30:C34)</f>
        <v>1142</v>
      </c>
      <c r="D35" s="85">
        <f>SUM(D30:D34)</f>
        <v>742</v>
      </c>
      <c r="E35" s="41">
        <f t="shared" si="0"/>
        <v>64.973730297723293</v>
      </c>
    </row>
    <row r="36" spans="1:6" s="22" customFormat="1">
      <c r="A36" s="4"/>
      <c r="B36" s="7"/>
      <c r="C36" s="7"/>
      <c r="D36" s="7"/>
      <c r="E36" s="41"/>
    </row>
    <row r="37" spans="1:6" s="22" customFormat="1">
      <c r="A37" s="4" t="s">
        <v>142</v>
      </c>
      <c r="B37" s="7"/>
      <c r="C37" s="7"/>
      <c r="D37" s="7"/>
      <c r="E37" s="41"/>
    </row>
    <row r="38" spans="1:6" s="22" customFormat="1">
      <c r="A38" s="20" t="s">
        <v>143</v>
      </c>
      <c r="B38" s="21">
        <f>'2. sz. melléklet'!B52</f>
        <v>4158</v>
      </c>
      <c r="C38" s="21">
        <f>'2. sz. melléklet'!C52</f>
        <v>4158</v>
      </c>
      <c r="D38" s="21">
        <f>'2. sz. melléklet'!D52</f>
        <v>0</v>
      </c>
      <c r="E38" s="41">
        <f t="shared" si="0"/>
        <v>0</v>
      </c>
    </row>
    <row r="39" spans="1:6" s="22" customFormat="1">
      <c r="A39" s="20" t="s">
        <v>144</v>
      </c>
      <c r="B39" s="21"/>
      <c r="C39" s="21"/>
      <c r="D39" s="21"/>
      <c r="E39" s="41"/>
    </row>
    <row r="40" spans="1:6" s="22" customFormat="1" ht="25.5">
      <c r="A40" s="20" t="s">
        <v>148</v>
      </c>
      <c r="B40" s="21">
        <f>'2. sz. melléklet'!B55</f>
        <v>0</v>
      </c>
      <c r="C40" s="21">
        <f>'2. sz. melléklet'!C55</f>
        <v>0</v>
      </c>
      <c r="D40" s="21">
        <f>'2. sz. melléklet'!D55</f>
        <v>0</v>
      </c>
      <c r="E40" s="41"/>
    </row>
    <row r="41" spans="1:6" s="22" customFormat="1">
      <c r="A41" s="13" t="s">
        <v>146</v>
      </c>
      <c r="B41" s="14">
        <f>SUM(B38:B40)</f>
        <v>4158</v>
      </c>
      <c r="C41" s="14">
        <f>SUM(C38:C40)</f>
        <v>4158</v>
      </c>
      <c r="D41" s="14">
        <f>SUM(D38:D40)</f>
        <v>0</v>
      </c>
      <c r="E41" s="41"/>
    </row>
    <row r="42" spans="1:6" s="22" customFormat="1">
      <c r="A42" s="13" t="s">
        <v>147</v>
      </c>
      <c r="B42" s="14"/>
      <c r="C42" s="14"/>
      <c r="D42" s="14"/>
      <c r="E42" s="41"/>
    </row>
    <row r="43" spans="1:6" s="22" customFormat="1">
      <c r="A43" s="9" t="s">
        <v>149</v>
      </c>
      <c r="B43" s="10">
        <f>'2. sz. melléklet'!B57</f>
        <v>0</v>
      </c>
      <c r="C43" s="10">
        <f>'2. sz. melléklet'!C57</f>
        <v>0</v>
      </c>
      <c r="D43" s="10">
        <f>'2. sz. melléklet'!D57</f>
        <v>0</v>
      </c>
      <c r="E43" s="41"/>
    </row>
    <row r="44" spans="1:6" s="22" customFormat="1">
      <c r="A44" s="9" t="s">
        <v>141</v>
      </c>
      <c r="B44" s="86">
        <v>0</v>
      </c>
      <c r="C44" s="86">
        <v>0</v>
      </c>
      <c r="D44" s="86">
        <v>-300</v>
      </c>
      <c r="E44" s="41"/>
    </row>
    <row r="45" spans="1:6" s="22" customFormat="1">
      <c r="A45" s="13"/>
      <c r="B45" s="14"/>
      <c r="C45" s="14"/>
      <c r="D45" s="14"/>
      <c r="E45" s="41"/>
    </row>
    <row r="46" spans="1:6" s="22" customFormat="1">
      <c r="A46" s="4" t="s">
        <v>65</v>
      </c>
      <c r="B46" s="7">
        <f>+B14+B28+B41+B43</f>
        <v>21122</v>
      </c>
      <c r="C46" s="7">
        <f>+C14+C28+C41+C43</f>
        <v>22318</v>
      </c>
      <c r="D46" s="7">
        <f>+D14+D28+D41+D43</f>
        <v>21995</v>
      </c>
      <c r="E46" s="41">
        <f t="shared" si="0"/>
        <v>98.552737700510789</v>
      </c>
    </row>
    <row r="47" spans="1:6">
      <c r="A47" s="4" t="s">
        <v>66</v>
      </c>
      <c r="B47" s="85">
        <f>+B22+B35</f>
        <v>18523</v>
      </c>
      <c r="C47" s="85">
        <f>+C22+C35</f>
        <v>22936</v>
      </c>
      <c r="D47" s="85">
        <f>+D22+D35+D44</f>
        <v>16456</v>
      </c>
      <c r="E47" s="41">
        <f t="shared" si="0"/>
        <v>71.747471224276254</v>
      </c>
      <c r="F47" s="95"/>
    </row>
  </sheetData>
  <mergeCells count="1">
    <mergeCell ref="A5:E5"/>
  </mergeCells>
  <phoneticPr fontId="14" type="noConversion"/>
  <pageMargins left="0.5" right="0.16" top="0.52" bottom="0.26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30" sqref="G30"/>
    </sheetView>
  </sheetViews>
  <sheetFormatPr defaultRowHeight="12.75"/>
  <cols>
    <col min="1" max="1" width="40.28515625" customWidth="1"/>
    <col min="2" max="2" width="10" customWidth="1"/>
    <col min="3" max="3" width="10.28515625" customWidth="1"/>
    <col min="4" max="4" width="11.140625" customWidth="1"/>
  </cols>
  <sheetData>
    <row r="1" spans="1:5">
      <c r="A1" s="150" t="s">
        <v>437</v>
      </c>
    </row>
    <row r="2" spans="1:5">
      <c r="A2" t="s">
        <v>67</v>
      </c>
    </row>
    <row r="3" spans="1:5">
      <c r="C3" s="222" t="s">
        <v>390</v>
      </c>
      <c r="D3" s="223"/>
    </row>
    <row r="4" spans="1:5">
      <c r="A4" t="s">
        <v>171</v>
      </c>
    </row>
    <row r="5" spans="1:5">
      <c r="A5" s="88"/>
    </row>
    <row r="6" spans="1:5" ht="38.25">
      <c r="A6" s="89"/>
      <c r="B6" s="89" t="s">
        <v>173</v>
      </c>
      <c r="C6" s="90" t="s">
        <v>174</v>
      </c>
      <c r="D6" s="91" t="s">
        <v>1</v>
      </c>
      <c r="E6" s="124"/>
    </row>
    <row r="7" spans="1:5" s="100" customFormat="1">
      <c r="A7" s="102" t="s">
        <v>172</v>
      </c>
      <c r="B7" s="139">
        <f>SUM(B8:B17)</f>
        <v>5178</v>
      </c>
      <c r="C7" s="139">
        <f>SUM(C8:C17)</f>
        <v>5152</v>
      </c>
      <c r="D7" s="102">
        <f>SUM(D8:D17)</f>
        <v>4416</v>
      </c>
    </row>
    <row r="8" spans="1:5">
      <c r="A8" s="21" t="s">
        <v>94</v>
      </c>
      <c r="B8" s="74"/>
      <c r="C8" s="73"/>
      <c r="D8" s="73"/>
    </row>
    <row r="9" spans="1:5">
      <c r="A9" s="21" t="s">
        <v>462</v>
      </c>
      <c r="B9" s="74"/>
      <c r="C9" s="73"/>
      <c r="D9" s="73">
        <v>10</v>
      </c>
    </row>
    <row r="10" spans="1:5">
      <c r="A10" s="21" t="s">
        <v>95</v>
      </c>
      <c r="B10" s="74">
        <v>5178</v>
      </c>
      <c r="C10" s="73">
        <v>5152</v>
      </c>
      <c r="D10" s="73">
        <v>4406</v>
      </c>
    </row>
    <row r="11" spans="1:5">
      <c r="A11" s="21" t="s">
        <v>96</v>
      </c>
      <c r="B11" s="74"/>
      <c r="C11" s="73"/>
      <c r="D11" s="73"/>
    </row>
    <row r="12" spans="1:5">
      <c r="A12" s="21" t="s">
        <v>102</v>
      </c>
      <c r="B12" s="74"/>
      <c r="C12" s="73"/>
      <c r="D12" s="73"/>
    </row>
    <row r="13" spans="1:5">
      <c r="A13" s="21" t="s">
        <v>97</v>
      </c>
      <c r="B13" s="74"/>
      <c r="C13" s="73"/>
      <c r="D13" s="73"/>
    </row>
    <row r="14" spans="1:5">
      <c r="A14" s="21" t="s">
        <v>98</v>
      </c>
      <c r="B14" s="74"/>
      <c r="C14" s="73"/>
      <c r="D14" s="73"/>
    </row>
    <row r="15" spans="1:5">
      <c r="A15" s="21" t="s">
        <v>99</v>
      </c>
      <c r="B15" s="74"/>
      <c r="C15" s="73"/>
      <c r="D15" s="73"/>
    </row>
    <row r="16" spans="1:5">
      <c r="A16" s="21" t="s">
        <v>100</v>
      </c>
      <c r="B16" s="74"/>
      <c r="C16" s="73"/>
      <c r="D16" s="73"/>
    </row>
    <row r="17" spans="1:4">
      <c r="A17" s="21" t="s">
        <v>199</v>
      </c>
      <c r="B17" s="74"/>
      <c r="C17" s="73"/>
      <c r="D17" s="73"/>
    </row>
    <row r="18" spans="1:4">
      <c r="A18" s="14" t="s">
        <v>201</v>
      </c>
      <c r="B18" s="82">
        <f>SUM(B19)</f>
        <v>0</v>
      </c>
      <c r="C18" s="82">
        <f>SUM(C19)</f>
        <v>0</v>
      </c>
      <c r="D18" s="81">
        <f>SUM(D19)</f>
        <v>0</v>
      </c>
    </row>
    <row r="19" spans="1:4">
      <c r="A19" s="21" t="s">
        <v>202</v>
      </c>
      <c r="B19" s="73"/>
      <c r="C19" s="73"/>
      <c r="D19" s="73"/>
    </row>
  </sheetData>
  <mergeCells count="1">
    <mergeCell ref="C3:D3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H28" sqref="H28"/>
    </sheetView>
  </sheetViews>
  <sheetFormatPr defaultRowHeight="12.75"/>
  <cols>
    <col min="1" max="1" width="62.7109375" customWidth="1"/>
    <col min="2" max="2" width="13" customWidth="1"/>
    <col min="3" max="3" width="13.7109375" customWidth="1"/>
  </cols>
  <sheetData>
    <row r="1" spans="1:3">
      <c r="A1" s="150" t="s">
        <v>437</v>
      </c>
      <c r="B1" s="150" t="s">
        <v>391</v>
      </c>
    </row>
    <row r="2" spans="1:3">
      <c r="A2" s="224" t="s">
        <v>67</v>
      </c>
      <c r="B2" s="224"/>
      <c r="C2" s="224"/>
    </row>
    <row r="4" spans="1:3">
      <c r="A4" s="223" t="s">
        <v>466</v>
      </c>
      <c r="B4" s="223"/>
      <c r="C4" s="223"/>
    </row>
    <row r="7" spans="1:3" ht="15">
      <c r="A7" s="142"/>
      <c r="B7" s="142" t="s">
        <v>307</v>
      </c>
      <c r="C7" s="142" t="s">
        <v>308</v>
      </c>
    </row>
    <row r="8" spans="1:3" ht="15">
      <c r="A8" s="142"/>
      <c r="B8" s="142"/>
      <c r="C8" s="142"/>
    </row>
    <row r="9" spans="1:3" ht="25.5">
      <c r="A9" s="143" t="s">
        <v>333</v>
      </c>
      <c r="B9" s="144">
        <v>4127</v>
      </c>
      <c r="C9" s="144">
        <v>7011</v>
      </c>
    </row>
    <row r="10" spans="1:3">
      <c r="A10" s="143" t="s">
        <v>334</v>
      </c>
      <c r="B10" s="144">
        <v>66</v>
      </c>
      <c r="C10" s="144">
        <v>55</v>
      </c>
    </row>
    <row r="11" spans="1:3">
      <c r="A11" s="145" t="s">
        <v>331</v>
      </c>
      <c r="B11" s="146">
        <v>4193</v>
      </c>
      <c r="C11" s="146">
        <v>7066</v>
      </c>
    </row>
    <row r="12" spans="1:3">
      <c r="A12" s="143" t="s">
        <v>335</v>
      </c>
      <c r="B12" s="144"/>
      <c r="C12" s="144"/>
    </row>
    <row r="13" spans="1:3" ht="25.5" hidden="1">
      <c r="A13" s="143" t="s">
        <v>309</v>
      </c>
      <c r="B13" s="144">
        <v>0</v>
      </c>
      <c r="C13" s="144">
        <v>0</v>
      </c>
    </row>
    <row r="14" spans="1:3">
      <c r="A14" s="145" t="s">
        <v>332</v>
      </c>
      <c r="B14" s="146"/>
      <c r="C14" s="146"/>
    </row>
    <row r="15" spans="1:3" hidden="1">
      <c r="A15" s="143" t="s">
        <v>310</v>
      </c>
      <c r="B15" s="144">
        <v>415</v>
      </c>
      <c r="C15" s="144">
        <v>115</v>
      </c>
    </row>
    <row r="16" spans="1:3" hidden="1">
      <c r="A16" s="143" t="s">
        <v>311</v>
      </c>
      <c r="B16" s="144">
        <v>0</v>
      </c>
      <c r="C16" s="144">
        <v>0</v>
      </c>
    </row>
    <row r="17" spans="1:3" hidden="1">
      <c r="A17" s="143" t="s">
        <v>312</v>
      </c>
      <c r="B17" s="144">
        <v>0</v>
      </c>
      <c r="C17" s="144">
        <v>0</v>
      </c>
    </row>
    <row r="18" spans="1:3">
      <c r="A18" s="143" t="s">
        <v>336</v>
      </c>
      <c r="B18" s="144"/>
      <c r="C18" s="144"/>
    </row>
    <row r="19" spans="1:3" hidden="1">
      <c r="A19" s="143" t="s">
        <v>313</v>
      </c>
      <c r="B19" s="144">
        <v>1</v>
      </c>
      <c r="C19" s="144">
        <v>0</v>
      </c>
    </row>
    <row r="20" spans="1:3" hidden="1">
      <c r="A20" s="143" t="s">
        <v>314</v>
      </c>
      <c r="B20" s="144">
        <v>0</v>
      </c>
      <c r="C20" s="144">
        <v>0</v>
      </c>
    </row>
    <row r="21" spans="1:3" hidden="1">
      <c r="A21" s="143" t="s">
        <v>315</v>
      </c>
      <c r="B21" s="144">
        <v>0</v>
      </c>
      <c r="C21" s="144">
        <v>0</v>
      </c>
    </row>
    <row r="22" spans="1:3">
      <c r="A22" s="143" t="s">
        <v>337</v>
      </c>
      <c r="B22" s="144"/>
      <c r="C22" s="144"/>
    </row>
    <row r="23" spans="1:3">
      <c r="A23" s="145" t="s">
        <v>338</v>
      </c>
      <c r="B23" s="146"/>
      <c r="C23" s="146"/>
    </row>
    <row r="24" spans="1:3" ht="25.5" hidden="1">
      <c r="A24" s="143" t="s">
        <v>316</v>
      </c>
      <c r="B24" s="144">
        <v>0</v>
      </c>
      <c r="C24" s="144">
        <v>125</v>
      </c>
    </row>
    <row r="25" spans="1:3" ht="25.5" hidden="1">
      <c r="A25" s="143" t="s">
        <v>317</v>
      </c>
      <c r="B25" s="144">
        <v>0</v>
      </c>
      <c r="C25" s="144">
        <v>0</v>
      </c>
    </row>
    <row r="26" spans="1:3">
      <c r="A26" s="145" t="s">
        <v>339</v>
      </c>
      <c r="B26" s="146">
        <v>0</v>
      </c>
      <c r="C26" s="146"/>
    </row>
    <row r="27" spans="1:3" ht="25.5">
      <c r="A27" s="145" t="s">
        <v>340</v>
      </c>
      <c r="B27" s="146">
        <v>0</v>
      </c>
      <c r="C27" s="146">
        <v>0</v>
      </c>
    </row>
    <row r="28" spans="1:3">
      <c r="A28" s="145" t="s">
        <v>341</v>
      </c>
      <c r="B28" s="146">
        <v>4193</v>
      </c>
      <c r="C28" s="146">
        <v>7066</v>
      </c>
    </row>
    <row r="29" spans="1:3" hidden="1">
      <c r="A29" s="143" t="s">
        <v>318</v>
      </c>
      <c r="B29" s="144">
        <v>0</v>
      </c>
      <c r="C29" s="144">
        <v>0</v>
      </c>
    </row>
    <row r="30" spans="1:3" hidden="1">
      <c r="A30" s="143" t="s">
        <v>319</v>
      </c>
      <c r="B30" s="144">
        <v>0</v>
      </c>
      <c r="C30" s="144">
        <v>0</v>
      </c>
    </row>
    <row r="31" spans="1:3" hidden="1">
      <c r="A31" s="143" t="s">
        <v>320</v>
      </c>
      <c r="B31" s="144">
        <v>0</v>
      </c>
      <c r="C31" s="144">
        <v>0</v>
      </c>
    </row>
    <row r="32" spans="1:3" hidden="1">
      <c r="A32" s="143" t="s">
        <v>321</v>
      </c>
      <c r="B32" s="144">
        <v>0</v>
      </c>
      <c r="C32" s="144">
        <v>0</v>
      </c>
    </row>
    <row r="33" spans="1:3">
      <c r="A33" s="145" t="s">
        <v>342</v>
      </c>
      <c r="B33" s="146">
        <v>0</v>
      </c>
      <c r="C33" s="146">
        <v>0</v>
      </c>
    </row>
    <row r="34" spans="1:3">
      <c r="A34" s="145" t="s">
        <v>343</v>
      </c>
      <c r="B34" s="146">
        <v>0</v>
      </c>
      <c r="C34" s="146">
        <v>0</v>
      </c>
    </row>
    <row r="35" spans="1:3">
      <c r="A35" s="145" t="s">
        <v>344</v>
      </c>
      <c r="B35" s="146">
        <v>4193</v>
      </c>
      <c r="C35" s="146">
        <v>7066</v>
      </c>
    </row>
    <row r="36" spans="1:3" ht="25.5" hidden="1">
      <c r="A36" s="143" t="s">
        <v>322</v>
      </c>
      <c r="B36" s="144">
        <v>0</v>
      </c>
      <c r="C36" s="144">
        <v>0</v>
      </c>
    </row>
    <row r="37" spans="1:3" hidden="1">
      <c r="A37" s="143" t="s">
        <v>323</v>
      </c>
      <c r="B37" s="144">
        <v>0</v>
      </c>
      <c r="C37" s="144">
        <v>0</v>
      </c>
    </row>
    <row r="38" spans="1:3">
      <c r="A38" s="145" t="s">
        <v>345</v>
      </c>
      <c r="B38" s="146">
        <v>4193</v>
      </c>
      <c r="C38" s="146">
        <v>7066</v>
      </c>
    </row>
    <row r="39" spans="1:3" hidden="1">
      <c r="A39" s="143" t="s">
        <v>324</v>
      </c>
      <c r="B39" s="59"/>
      <c r="C39" s="59"/>
    </row>
    <row r="40" spans="1:3" hidden="1">
      <c r="A40" s="143" t="s">
        <v>325</v>
      </c>
      <c r="B40" s="144">
        <v>0</v>
      </c>
      <c r="C40" s="144">
        <v>0</v>
      </c>
    </row>
    <row r="41" spans="1:3" hidden="1">
      <c r="A41" s="143" t="s">
        <v>326</v>
      </c>
      <c r="B41" s="144">
        <v>0</v>
      </c>
      <c r="C41" s="144">
        <v>0</v>
      </c>
    </row>
    <row r="42" spans="1:3" hidden="1">
      <c r="A42" s="143" t="s">
        <v>327</v>
      </c>
      <c r="B42" s="144">
        <v>0</v>
      </c>
      <c r="C42" s="144">
        <v>0</v>
      </c>
    </row>
    <row r="43" spans="1:3" hidden="1">
      <c r="A43" s="143" t="s">
        <v>328</v>
      </c>
      <c r="B43" s="144">
        <v>0</v>
      </c>
      <c r="C43" s="144">
        <v>0</v>
      </c>
    </row>
    <row r="44" spans="1:3">
      <c r="A44" s="143" t="s">
        <v>346</v>
      </c>
      <c r="B44" s="144">
        <v>4193</v>
      </c>
      <c r="C44" s="144">
        <v>7066</v>
      </c>
    </row>
    <row r="45" spans="1:3">
      <c r="A45" s="143" t="s">
        <v>329</v>
      </c>
      <c r="B45" s="144">
        <v>4193</v>
      </c>
      <c r="C45" s="144">
        <v>7066</v>
      </c>
    </row>
    <row r="46" spans="1:3">
      <c r="A46" s="143" t="s">
        <v>330</v>
      </c>
      <c r="B46" s="144">
        <v>0</v>
      </c>
      <c r="C46" s="144">
        <v>0</v>
      </c>
    </row>
  </sheetData>
  <mergeCells count="2">
    <mergeCell ref="A2:C2"/>
    <mergeCell ref="A4:C4"/>
  </mergeCells>
  <phoneticPr fontId="14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activeCell="G36" sqref="G36"/>
    </sheetView>
  </sheetViews>
  <sheetFormatPr defaultRowHeight="12.75"/>
  <cols>
    <col min="1" max="1" width="45.85546875" style="150" customWidth="1"/>
    <col min="2" max="16384" width="9.140625" style="150"/>
  </cols>
  <sheetData>
    <row r="1" spans="1:3">
      <c r="A1" s="22" t="s">
        <v>437</v>
      </c>
      <c r="B1" s="52" t="s">
        <v>392</v>
      </c>
      <c r="C1" s="51"/>
    </row>
    <row r="2" spans="1:3">
      <c r="A2" s="22" t="s">
        <v>67</v>
      </c>
      <c r="B2" s="51"/>
      <c r="C2" s="51"/>
    </row>
    <row r="3" spans="1:3">
      <c r="A3" s="225" t="s">
        <v>393</v>
      </c>
      <c r="B3" s="225"/>
      <c r="C3" s="225"/>
    </row>
    <row r="4" spans="1:3">
      <c r="A4" s="51"/>
      <c r="B4" s="51"/>
      <c r="C4" s="51"/>
    </row>
    <row r="5" spans="1:3">
      <c r="A5" s="51"/>
      <c r="B5" s="51"/>
      <c r="C5" s="51"/>
    </row>
    <row r="6" spans="1:3">
      <c r="A6" s="51"/>
      <c r="B6" s="51" t="s">
        <v>394</v>
      </c>
      <c r="C6" s="51"/>
    </row>
    <row r="7" spans="1:3">
      <c r="A7" s="152" t="s">
        <v>0</v>
      </c>
      <c r="B7" s="81" t="s">
        <v>395</v>
      </c>
      <c r="C7" s="152" t="s">
        <v>308</v>
      </c>
    </row>
    <row r="8" spans="1:3">
      <c r="A8" s="153" t="s">
        <v>396</v>
      </c>
      <c r="B8" s="154"/>
      <c r="C8" s="21"/>
    </row>
    <row r="9" spans="1:3">
      <c r="A9" s="155" t="s">
        <v>397</v>
      </c>
      <c r="B9" s="14"/>
      <c r="C9" s="14"/>
    </row>
    <row r="10" spans="1:3">
      <c r="A10" s="73" t="s">
        <v>420</v>
      </c>
      <c r="B10" s="21"/>
      <c r="C10" s="21"/>
    </row>
    <row r="11" spans="1:3">
      <c r="A11" s="73" t="s">
        <v>398</v>
      </c>
      <c r="B11" s="21">
        <v>171642</v>
      </c>
      <c r="C11" s="21">
        <v>167278</v>
      </c>
    </row>
    <row r="12" spans="1:3">
      <c r="A12" s="73" t="s">
        <v>399</v>
      </c>
      <c r="B12" s="21">
        <v>4470</v>
      </c>
      <c r="C12" s="21">
        <v>6144</v>
      </c>
    </row>
    <row r="13" spans="1:3">
      <c r="A13" s="73" t="s">
        <v>400</v>
      </c>
      <c r="B13" s="21"/>
      <c r="C13" s="21"/>
    </row>
    <row r="14" spans="1:3">
      <c r="A14" s="73" t="s">
        <v>401</v>
      </c>
      <c r="B14" s="21"/>
      <c r="C14" s="21"/>
    </row>
    <row r="15" spans="1:3">
      <c r="A15" s="155" t="s">
        <v>402</v>
      </c>
      <c r="B15" s="14">
        <f>SUM(B11:B14)</f>
        <v>176112</v>
      </c>
      <c r="C15" s="14">
        <f>SUM(C11:C14)</f>
        <v>173422</v>
      </c>
    </row>
    <row r="16" spans="1:3">
      <c r="A16" s="73" t="s">
        <v>403</v>
      </c>
      <c r="B16" s="21">
        <v>24100</v>
      </c>
      <c r="C16" s="21">
        <v>24100</v>
      </c>
    </row>
    <row r="17" spans="1:3">
      <c r="A17" s="73" t="s">
        <v>404</v>
      </c>
      <c r="B17" s="21"/>
      <c r="C17" s="21"/>
    </row>
    <row r="18" spans="1:3">
      <c r="A18" s="73" t="s">
        <v>405</v>
      </c>
      <c r="B18" s="21"/>
      <c r="C18" s="21"/>
    </row>
    <row r="19" spans="1:3">
      <c r="A19" s="155" t="s">
        <v>406</v>
      </c>
      <c r="B19" s="14">
        <f>SUM(B16:B18)</f>
        <v>24100</v>
      </c>
      <c r="C19" s="14">
        <f>SUM(C16:C18)</f>
        <v>24100</v>
      </c>
    </row>
    <row r="20" spans="1:3">
      <c r="A20" s="155" t="s">
        <v>421</v>
      </c>
      <c r="B20" s="14">
        <v>216054</v>
      </c>
      <c r="C20" s="14">
        <v>203630</v>
      </c>
    </row>
    <row r="21" spans="1:3" s="100" customFormat="1">
      <c r="A21" s="14" t="s">
        <v>422</v>
      </c>
      <c r="B21" s="14">
        <f>B15+B19+B20</f>
        <v>416266</v>
      </c>
      <c r="C21" s="14">
        <f>+C9+C15+C19+C20</f>
        <v>401152</v>
      </c>
    </row>
    <row r="22" spans="1:3">
      <c r="A22" s="21" t="s">
        <v>407</v>
      </c>
      <c r="B22" s="21">
        <v>49</v>
      </c>
      <c r="C22" s="21">
        <v>33</v>
      </c>
    </row>
    <row r="23" spans="1:3" s="100" customFormat="1">
      <c r="A23" s="14" t="s">
        <v>424</v>
      </c>
      <c r="B23" s="14"/>
      <c r="C23" s="14"/>
    </row>
    <row r="24" spans="1:3">
      <c r="A24" s="21" t="s">
        <v>408</v>
      </c>
      <c r="B24" s="21"/>
      <c r="C24" s="21"/>
    </row>
    <row r="25" spans="1:3">
      <c r="A25" s="21" t="s">
        <v>423</v>
      </c>
      <c r="B25" s="21"/>
      <c r="C25" s="21"/>
    </row>
    <row r="26" spans="1:3">
      <c r="A26" s="21" t="s">
        <v>409</v>
      </c>
      <c r="B26" s="21">
        <v>70139</v>
      </c>
      <c r="C26" s="21">
        <v>71163</v>
      </c>
    </row>
    <row r="27" spans="1:3" s="100" customFormat="1">
      <c r="A27" s="14" t="s">
        <v>425</v>
      </c>
      <c r="B27" s="14">
        <f>SUM(B22:B26)</f>
        <v>70188</v>
      </c>
      <c r="C27" s="14">
        <f>SUM(C22:C26)</f>
        <v>71196</v>
      </c>
    </row>
    <row r="28" spans="1:3">
      <c r="A28" s="14" t="s">
        <v>426</v>
      </c>
      <c r="B28" s="14"/>
      <c r="C28" s="14"/>
    </row>
    <row r="29" spans="1:3">
      <c r="A29" s="21" t="s">
        <v>410</v>
      </c>
      <c r="B29" s="21">
        <v>66</v>
      </c>
      <c r="C29" s="21">
        <v>55</v>
      </c>
    </row>
    <row r="30" spans="1:3">
      <c r="A30" s="21" t="s">
        <v>411</v>
      </c>
      <c r="B30" s="21">
        <v>4127</v>
      </c>
      <c r="C30" s="21">
        <v>7011</v>
      </c>
    </row>
    <row r="31" spans="1:3">
      <c r="A31" s="21" t="s">
        <v>412</v>
      </c>
      <c r="B31" s="21">
        <v>0</v>
      </c>
      <c r="C31" s="21"/>
    </row>
    <row r="32" spans="1:3">
      <c r="A32" s="14" t="s">
        <v>427</v>
      </c>
      <c r="B32" s="14">
        <f>SUM(B29:B31)</f>
        <v>4193</v>
      </c>
      <c r="C32" s="14">
        <f>SUM(C29:C31)</f>
        <v>7066</v>
      </c>
    </row>
    <row r="33" spans="1:4">
      <c r="A33" s="14" t="s">
        <v>428</v>
      </c>
      <c r="B33" s="14">
        <v>95</v>
      </c>
      <c r="C33" s="14">
        <v>95</v>
      </c>
    </row>
    <row r="34" spans="1:4">
      <c r="A34" s="14" t="s">
        <v>413</v>
      </c>
      <c r="B34" s="14">
        <f>+B27+B28+B32+B33</f>
        <v>74476</v>
      </c>
      <c r="C34" s="14">
        <f>+C27+C28+C32+C33</f>
        <v>78357</v>
      </c>
    </row>
    <row r="35" spans="1:4">
      <c r="A35" s="14" t="s">
        <v>414</v>
      </c>
      <c r="B35" s="14">
        <f>+B21+B34</f>
        <v>490742</v>
      </c>
      <c r="C35" s="14">
        <f>+C21+C34</f>
        <v>479509</v>
      </c>
    </row>
    <row r="36" spans="1:4">
      <c r="A36" s="14"/>
      <c r="B36" s="21"/>
      <c r="C36" s="21"/>
    </row>
    <row r="37" spans="1:4">
      <c r="A37" s="156" t="s">
        <v>415</v>
      </c>
      <c r="B37" s="21"/>
      <c r="C37" s="21"/>
    </row>
    <row r="38" spans="1:4">
      <c r="A38" s="14" t="s">
        <v>429</v>
      </c>
      <c r="B38" s="14">
        <v>488357</v>
      </c>
      <c r="C38" s="14">
        <v>489742</v>
      </c>
      <c r="D38" s="100"/>
    </row>
    <row r="39" spans="1:4">
      <c r="A39" s="14" t="s">
        <v>430</v>
      </c>
      <c r="B39" s="14">
        <v>-132072</v>
      </c>
      <c r="C39" s="14">
        <v>-147018</v>
      </c>
      <c r="D39" s="100"/>
    </row>
    <row r="40" spans="1:4">
      <c r="A40" s="14" t="s">
        <v>431</v>
      </c>
      <c r="B40" s="14">
        <f>SUM(B38:B39)</f>
        <v>356285</v>
      </c>
      <c r="C40" s="14">
        <f>SUM(C38:C39)</f>
        <v>342724</v>
      </c>
      <c r="D40" s="100"/>
    </row>
    <row r="41" spans="1:4">
      <c r="A41" s="21" t="s">
        <v>416</v>
      </c>
      <c r="B41" s="21">
        <v>4286</v>
      </c>
      <c r="C41" s="21">
        <v>7159</v>
      </c>
    </row>
    <row r="42" spans="1:4">
      <c r="A42" s="21" t="s">
        <v>417</v>
      </c>
      <c r="B42" s="21"/>
      <c r="C42" s="21"/>
    </row>
    <row r="43" spans="1:4">
      <c r="A43" s="14" t="s">
        <v>432</v>
      </c>
      <c r="B43" s="14">
        <f>SUM(B41:B42)</f>
        <v>4286</v>
      </c>
      <c r="C43" s="14">
        <f>SUM(C41:C42)</f>
        <v>7159</v>
      </c>
    </row>
    <row r="44" spans="1:4">
      <c r="A44" s="14" t="s">
        <v>433</v>
      </c>
      <c r="B44" s="14">
        <v>4286</v>
      </c>
      <c r="C44" s="14">
        <v>7159</v>
      </c>
    </row>
    <row r="45" spans="1:4">
      <c r="A45" s="21" t="s">
        <v>464</v>
      </c>
      <c r="B45" s="21">
        <v>37109</v>
      </c>
      <c r="C45" s="21">
        <v>36961</v>
      </c>
    </row>
    <row r="46" spans="1:4">
      <c r="A46" s="21" t="s">
        <v>463</v>
      </c>
      <c r="B46" s="21">
        <v>92753</v>
      </c>
      <c r="C46" s="21">
        <v>92030</v>
      </c>
    </row>
    <row r="47" spans="1:4">
      <c r="A47" s="14" t="s">
        <v>434</v>
      </c>
      <c r="B47" s="14">
        <v>307</v>
      </c>
      <c r="C47" s="14">
        <v>633</v>
      </c>
    </row>
    <row r="48" spans="1:4">
      <c r="A48" s="21" t="s">
        <v>418</v>
      </c>
      <c r="B48" s="21"/>
      <c r="C48" s="21"/>
    </row>
    <row r="49" spans="1:3">
      <c r="A49" s="14" t="s">
        <v>435</v>
      </c>
      <c r="B49" s="21">
        <v>2</v>
      </c>
      <c r="C49" s="21">
        <v>2</v>
      </c>
    </row>
    <row r="50" spans="1:3">
      <c r="A50" s="14" t="s">
        <v>436</v>
      </c>
      <c r="B50" s="14">
        <f>B45+B46+B47</f>
        <v>130169</v>
      </c>
      <c r="C50" s="14">
        <f>C45+C46+C47</f>
        <v>129624</v>
      </c>
    </row>
    <row r="51" spans="1:3">
      <c r="A51" s="14" t="s">
        <v>419</v>
      </c>
      <c r="B51" s="14">
        <f>+B40+B44+B50+B49</f>
        <v>490742</v>
      </c>
      <c r="C51" s="14">
        <f>+C40+C44+C50+C49</f>
        <v>479509</v>
      </c>
    </row>
    <row r="52" spans="1:3">
      <c r="A52" s="51"/>
      <c r="B52" s="51"/>
      <c r="C52" s="51"/>
    </row>
  </sheetData>
  <mergeCells count="1">
    <mergeCell ref="A3:C3"/>
  </mergeCells>
  <phoneticPr fontId="1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7"/>
  <sheetViews>
    <sheetView zoomScaleNormal="100" workbookViewId="0">
      <selection activeCell="H1" sqref="H1"/>
    </sheetView>
  </sheetViews>
  <sheetFormatPr defaultRowHeight="12.75"/>
  <cols>
    <col min="1" max="1" width="53.85546875" customWidth="1"/>
    <col min="2" max="2" width="11.7109375" customWidth="1"/>
    <col min="3" max="3" width="19.140625" hidden="1" customWidth="1"/>
    <col min="4" max="4" width="13.5703125" customWidth="1"/>
    <col min="5" max="5" width="19.140625" hidden="1" customWidth="1"/>
    <col min="6" max="6" width="13.85546875" customWidth="1"/>
    <col min="7" max="7" width="12.5703125" customWidth="1"/>
    <col min="8" max="8" width="15" customWidth="1"/>
    <col min="9" max="9" width="11.7109375" customWidth="1"/>
  </cols>
  <sheetData>
    <row r="1" spans="1:9">
      <c r="A1" s="169" t="s">
        <v>437</v>
      </c>
      <c r="H1" s="181" t="s">
        <v>468</v>
      </c>
    </row>
    <row r="2" spans="1:9">
      <c r="A2" t="s">
        <v>67</v>
      </c>
    </row>
    <row r="3" spans="1:9">
      <c r="B3" s="191" t="s">
        <v>380</v>
      </c>
      <c r="C3" s="191"/>
      <c r="D3" s="191"/>
      <c r="E3" s="191"/>
      <c r="F3" s="191"/>
      <c r="G3" s="191"/>
    </row>
    <row r="6" spans="1:9" s="75" customFormat="1" ht="75">
      <c r="A6" s="142" t="s">
        <v>0</v>
      </c>
      <c r="B6" s="142" t="s">
        <v>3</v>
      </c>
      <c r="C6" s="142" t="s">
        <v>347</v>
      </c>
      <c r="D6" s="142" t="s">
        <v>348</v>
      </c>
      <c r="E6" s="142" t="s">
        <v>349</v>
      </c>
      <c r="F6" s="142" t="s">
        <v>350</v>
      </c>
      <c r="G6" s="142" t="s">
        <v>351</v>
      </c>
      <c r="H6" s="142" t="s">
        <v>4</v>
      </c>
      <c r="I6" s="142" t="s">
        <v>1</v>
      </c>
    </row>
    <row r="7" spans="1:9" s="75" customFormat="1" ht="15">
      <c r="A7" s="142"/>
      <c r="B7" s="142"/>
      <c r="C7" s="142"/>
      <c r="D7" s="142"/>
      <c r="E7" s="142"/>
      <c r="F7" s="142"/>
      <c r="G7" s="142"/>
      <c r="H7" s="142"/>
      <c r="I7" s="142"/>
    </row>
    <row r="8" spans="1:9">
      <c r="A8" s="143" t="s">
        <v>56</v>
      </c>
      <c r="B8" s="144">
        <v>4867</v>
      </c>
      <c r="C8" s="144">
        <v>0</v>
      </c>
      <c r="D8" s="144">
        <v>484</v>
      </c>
      <c r="E8" s="144">
        <v>0</v>
      </c>
      <c r="F8" s="144"/>
      <c r="G8" s="144">
        <v>484</v>
      </c>
      <c r="H8" s="144">
        <v>5351</v>
      </c>
      <c r="I8" s="144">
        <v>5590</v>
      </c>
    </row>
    <row r="9" spans="1:9">
      <c r="A9" s="143" t="s">
        <v>354</v>
      </c>
      <c r="B9" s="144">
        <v>1315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1315</v>
      </c>
      <c r="I9" s="144">
        <v>1365</v>
      </c>
    </row>
    <row r="10" spans="1:9">
      <c r="A10" s="143" t="s">
        <v>58</v>
      </c>
      <c r="B10" s="144">
        <v>8718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9718</v>
      </c>
      <c r="I10" s="144">
        <v>10457</v>
      </c>
    </row>
    <row r="11" spans="1:9">
      <c r="A11" s="143" t="s">
        <v>355</v>
      </c>
      <c r="B11" s="144">
        <v>5178</v>
      </c>
      <c r="C11" s="144">
        <v>0</v>
      </c>
      <c r="D11" s="144">
        <v>521</v>
      </c>
      <c r="E11" s="144">
        <v>0</v>
      </c>
      <c r="F11" s="144">
        <v>0</v>
      </c>
      <c r="G11" s="144">
        <v>521</v>
      </c>
      <c r="H11" s="144">
        <v>5699</v>
      </c>
      <c r="I11" s="144">
        <v>4416</v>
      </c>
    </row>
    <row r="12" spans="1:9">
      <c r="A12" s="143" t="s">
        <v>356</v>
      </c>
      <c r="B12" s="144">
        <v>1044</v>
      </c>
      <c r="C12" s="144">
        <v>0</v>
      </c>
      <c r="D12" s="144">
        <v>3361</v>
      </c>
      <c r="E12" s="144">
        <v>0</v>
      </c>
      <c r="F12" s="144">
        <v>0</v>
      </c>
      <c r="G12" s="144">
        <v>3361</v>
      </c>
      <c r="H12" s="144">
        <v>4405</v>
      </c>
      <c r="I12" s="144">
        <v>4405</v>
      </c>
    </row>
    <row r="13" spans="1:9">
      <c r="A13" s="145" t="s">
        <v>357</v>
      </c>
      <c r="B13" s="146">
        <v>2122</v>
      </c>
      <c r="C13" s="146">
        <v>0</v>
      </c>
      <c r="D13" s="146">
        <v>4366</v>
      </c>
      <c r="E13" s="146">
        <v>0</v>
      </c>
      <c r="F13" s="146"/>
      <c r="G13" s="146"/>
      <c r="H13" s="146">
        <v>25488</v>
      </c>
      <c r="I13" s="146">
        <v>26233</v>
      </c>
    </row>
    <row r="14" spans="1:9">
      <c r="A14" s="143" t="s">
        <v>358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</row>
    <row r="15" spans="1:9">
      <c r="A15" s="143" t="s">
        <v>359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44">
        <v>688</v>
      </c>
    </row>
    <row r="16" spans="1:9">
      <c r="A16" s="143" t="s">
        <v>360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</row>
    <row r="17" spans="1:9">
      <c r="A17" s="145" t="s">
        <v>361</v>
      </c>
      <c r="B17" s="146">
        <v>0</v>
      </c>
      <c r="C17" s="146">
        <v>0</v>
      </c>
      <c r="D17" s="146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688</v>
      </c>
    </row>
    <row r="18" spans="1:9">
      <c r="A18" s="145" t="s">
        <v>362</v>
      </c>
      <c r="B18" s="146">
        <v>21122</v>
      </c>
      <c r="C18" s="146">
        <v>0</v>
      </c>
      <c r="D18" s="146">
        <v>4366</v>
      </c>
      <c r="E18" s="146">
        <v>0</v>
      </c>
      <c r="F18" s="146">
        <v>0</v>
      </c>
      <c r="G18" s="146">
        <v>4366</v>
      </c>
      <c r="H18" s="146">
        <v>25488</v>
      </c>
      <c r="I18" s="146">
        <v>26921</v>
      </c>
    </row>
    <row r="19" spans="1:9" hidden="1">
      <c r="A19" s="143" t="s">
        <v>352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</row>
    <row r="20" spans="1:9" ht="25.5" hidden="1">
      <c r="A20" s="143" t="s">
        <v>353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4">
        <v>0</v>
      </c>
      <c r="I20" s="144">
        <v>0</v>
      </c>
    </row>
    <row r="21" spans="1:9">
      <c r="A21" s="143" t="s">
        <v>363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/>
    </row>
    <row r="22" spans="1:9">
      <c r="A22" s="145" t="s">
        <v>364</v>
      </c>
      <c r="B22" s="146">
        <v>21122</v>
      </c>
      <c r="C22" s="146">
        <v>0</v>
      </c>
      <c r="D22" s="146">
        <v>4366</v>
      </c>
      <c r="E22" s="146">
        <v>0</v>
      </c>
      <c r="F22" s="146"/>
      <c r="G22" s="146">
        <v>4366</v>
      </c>
      <c r="H22" s="146">
        <v>25488</v>
      </c>
      <c r="I22" s="146">
        <v>26921</v>
      </c>
    </row>
    <row r="23" spans="1:9">
      <c r="A23" s="143" t="s">
        <v>365</v>
      </c>
      <c r="B23" s="144">
        <v>2440</v>
      </c>
      <c r="C23" s="144">
        <v>0</v>
      </c>
      <c r="D23" s="144"/>
      <c r="E23" s="144">
        <v>0</v>
      </c>
      <c r="F23" s="144">
        <v>0</v>
      </c>
      <c r="G23" s="144">
        <v>0</v>
      </c>
      <c r="H23" s="144">
        <v>2440</v>
      </c>
      <c r="I23" s="144">
        <v>5302</v>
      </c>
    </row>
    <row r="24" spans="1:9">
      <c r="A24" s="143" t="s">
        <v>366</v>
      </c>
      <c r="B24" s="144">
        <v>11539</v>
      </c>
      <c r="C24" s="144">
        <v>0</v>
      </c>
      <c r="D24" s="144">
        <v>4366</v>
      </c>
      <c r="E24" s="144">
        <v>0</v>
      </c>
      <c r="F24" s="144"/>
      <c r="G24" s="144">
        <v>4366</v>
      </c>
      <c r="H24" s="144">
        <v>15909</v>
      </c>
      <c r="I24" s="144">
        <v>20534</v>
      </c>
    </row>
    <row r="25" spans="1:9">
      <c r="A25" s="143" t="s">
        <v>367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</row>
    <row r="26" spans="1:9">
      <c r="A26" s="143" t="s">
        <v>368</v>
      </c>
      <c r="B26" s="144">
        <v>2035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2035</v>
      </c>
      <c r="I26" s="144">
        <v>2029</v>
      </c>
    </row>
    <row r="27" spans="1:9">
      <c r="A27" s="145" t="s">
        <v>369</v>
      </c>
      <c r="B27" s="146">
        <v>16014</v>
      </c>
      <c r="C27" s="146">
        <v>0</v>
      </c>
      <c r="D27" s="146">
        <v>4366</v>
      </c>
      <c r="E27" s="146">
        <v>0</v>
      </c>
      <c r="F27" s="146"/>
      <c r="G27" s="146">
        <v>4366</v>
      </c>
      <c r="H27" s="146">
        <v>20380</v>
      </c>
      <c r="I27" s="146">
        <v>27865</v>
      </c>
    </row>
    <row r="28" spans="1:9">
      <c r="A28" s="143" t="s">
        <v>370</v>
      </c>
      <c r="B28" s="144">
        <v>800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800</v>
      </c>
      <c r="I28" s="144">
        <v>1724</v>
      </c>
    </row>
    <row r="29" spans="1:9" ht="25.5">
      <c r="A29" s="145" t="s">
        <v>371</v>
      </c>
      <c r="B29" s="146">
        <v>0</v>
      </c>
      <c r="C29" s="146">
        <v>0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146">
        <v>0</v>
      </c>
    </row>
    <row r="30" spans="1:9">
      <c r="A30" s="143" t="s">
        <v>372</v>
      </c>
      <c r="B30" s="144">
        <v>150</v>
      </c>
      <c r="C30" s="144">
        <v>0</v>
      </c>
      <c r="D30" s="144">
        <v>0</v>
      </c>
      <c r="E30" s="144">
        <v>0</v>
      </c>
      <c r="F30" s="144">
        <v>0</v>
      </c>
      <c r="G30" s="144">
        <v>0</v>
      </c>
      <c r="H30" s="144">
        <v>150</v>
      </c>
      <c r="I30" s="144">
        <v>205</v>
      </c>
    </row>
    <row r="31" spans="1:9">
      <c r="A31" s="145" t="s">
        <v>373</v>
      </c>
      <c r="B31" s="146">
        <v>950</v>
      </c>
      <c r="C31" s="146">
        <v>0</v>
      </c>
      <c r="D31" s="146">
        <v>0</v>
      </c>
      <c r="E31" s="146">
        <v>0</v>
      </c>
      <c r="F31" s="146">
        <v>0</v>
      </c>
      <c r="G31" s="146">
        <v>0</v>
      </c>
      <c r="H31" s="146">
        <v>950</v>
      </c>
      <c r="I31" s="146">
        <v>1929</v>
      </c>
    </row>
    <row r="32" spans="1:9">
      <c r="A32" s="145" t="s">
        <v>374</v>
      </c>
      <c r="B32" s="146">
        <v>16964</v>
      </c>
      <c r="C32" s="146">
        <v>0</v>
      </c>
      <c r="D32" s="146">
        <v>4366</v>
      </c>
      <c r="E32" s="146">
        <v>0</v>
      </c>
      <c r="F32" s="146"/>
      <c r="G32" s="146">
        <v>4366</v>
      </c>
      <c r="H32" s="146">
        <v>21330</v>
      </c>
      <c r="I32" s="146">
        <v>29794</v>
      </c>
    </row>
    <row r="33" spans="1:9">
      <c r="A33" s="143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</row>
    <row r="34" spans="1:9">
      <c r="A34" s="143" t="s">
        <v>376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</row>
    <row r="35" spans="1:9">
      <c r="A35" s="143" t="s">
        <v>377</v>
      </c>
      <c r="B35" s="144">
        <v>4158</v>
      </c>
      <c r="C35" s="144">
        <v>0</v>
      </c>
      <c r="D35" s="144">
        <v>0</v>
      </c>
      <c r="E35" s="144">
        <v>0</v>
      </c>
      <c r="F35" s="144"/>
      <c r="G35" s="144"/>
      <c r="H35" s="144">
        <v>4158</v>
      </c>
      <c r="I35" s="144"/>
    </row>
    <row r="36" spans="1:9" ht="25.5">
      <c r="A36" s="143" t="s">
        <v>378</v>
      </c>
      <c r="B36" s="144">
        <v>0</v>
      </c>
      <c r="C36" s="144">
        <v>0</v>
      </c>
      <c r="D36" s="144">
        <v>0</v>
      </c>
      <c r="E36" s="144">
        <v>0</v>
      </c>
      <c r="F36" s="144">
        <v>0</v>
      </c>
      <c r="G36" s="144">
        <v>0</v>
      </c>
      <c r="H36" s="144">
        <v>0</v>
      </c>
      <c r="I36" s="144"/>
    </row>
    <row r="37" spans="1:9">
      <c r="A37" s="145" t="s">
        <v>379</v>
      </c>
      <c r="B37" s="146">
        <v>21122</v>
      </c>
      <c r="C37" s="146">
        <v>0</v>
      </c>
      <c r="D37" s="146">
        <v>4366</v>
      </c>
      <c r="E37" s="146">
        <v>0</v>
      </c>
      <c r="F37" s="146"/>
      <c r="G37" s="146">
        <v>4366</v>
      </c>
      <c r="H37" s="146">
        <v>25488</v>
      </c>
      <c r="I37" s="146">
        <v>29794</v>
      </c>
    </row>
  </sheetData>
  <mergeCells count="1">
    <mergeCell ref="B3:G3"/>
  </mergeCells>
  <phoneticPr fontId="14" type="noConversion"/>
  <pageMargins left="0.75" right="0.75" top="1" bottom="1" header="0.5" footer="0.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melléklet</vt:lpstr>
      <vt:lpstr>2. sz. melléklet</vt:lpstr>
      <vt:lpstr>3. sz. melléklet</vt:lpstr>
      <vt:lpstr>4.sz.melléklet</vt:lpstr>
      <vt:lpstr>5.sz.melléklet</vt:lpstr>
      <vt:lpstr>6. sz. melléklet</vt:lpstr>
      <vt:lpstr>7. sz. melléklet</vt:lpstr>
      <vt:lpstr>8.sz. melléklet</vt:lpstr>
      <vt:lpstr>9. sz. melléklet</vt:lpstr>
      <vt:lpstr>10.sz.melléklet</vt:lpstr>
    </vt:vector>
  </TitlesOfParts>
  <Company>PMH Jánosháza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Balás Endre</dc:creator>
  <cp:lastModifiedBy>barathnekosztolanczi</cp:lastModifiedBy>
  <cp:lastPrinted>2014-06-17T06:06:19Z</cp:lastPrinted>
  <dcterms:created xsi:type="dcterms:W3CDTF">2013-05-08T07:15:52Z</dcterms:created>
  <dcterms:modified xsi:type="dcterms:W3CDTF">2014-08-25T13:09:41Z</dcterms:modified>
</cp:coreProperties>
</file>