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496" windowHeight="7932" firstSheet="18" activeTab="23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szociális kiadások" sheetId="16" r:id="rId16"/>
    <sheet name="helyi adók" sheetId="17" r:id="rId17"/>
    <sheet name="finanszírozás" sheetId="18" r:id="rId18"/>
    <sheet name="beruházások felújítások" sheetId="19" r:id="rId19"/>
    <sheet name="tartalékok" sheetId="20" r:id="rId20"/>
    <sheet name="létszám " sheetId="21" r:id="rId21"/>
    <sheet name="stabilitási tv" sheetId="22" r:id="rId22"/>
    <sheet name="EU projektek" sheetId="23" r:id="rId23"/>
    <sheet name="közvetett" sheetId="24" r:id="rId24"/>
    <sheet name="több éves (2)" sheetId="25" r:id="rId25"/>
    <sheet name="MÉRLEG" sheetId="26" r:id="rId26"/>
    <sheet name="EI FELHASZN TERV Bölcsőde" sheetId="27" r:id="rId27"/>
    <sheet name="EI FELHASZN TERV Könyvtár" sheetId="28" r:id="rId28"/>
    <sheet name="EI FELHASZN TERV Zengő Óvoda" sheetId="29" r:id="rId29"/>
    <sheet name="EI FELHASZN TERV Polg.Hivatal" sheetId="30" r:id="rId30"/>
    <sheet name="EI FELHASZN TERV ÖNKORMÁNYZAT" sheetId="31" r:id="rId31"/>
    <sheet name="Munka9" sheetId="32" r:id="rId32"/>
  </sheets>
  <definedNames>
    <definedName name="_xlnm.Print_Area" localSheetId="13">'átadott'!$A$2:$C$118</definedName>
    <definedName name="_xlnm.Print_Area" localSheetId="14">'átvett'!$A$2:$C$117</definedName>
    <definedName name="_xlnm.Print_Area" localSheetId="18">'beruházások felújítások'!$A$3:$I$67</definedName>
    <definedName name="_xlnm.Print_Area" localSheetId="1">'bevételek műk.bölcsőde'!$A$2:$F$93</definedName>
    <definedName name="_xlnm.Print_Area" localSheetId="3">'bevételek műk.könyvtár'!$A$2:$F$93</definedName>
    <definedName name="_xlnm.Print_Area" localSheetId="11">'bevételek önk+költs.szerv'!$A$2:$F$98</definedName>
    <definedName name="_xlnm.Print_Area" localSheetId="9">'bevételek önkorm.'!$A$2:$F$98</definedName>
    <definedName name="_xlnm.Print_Area" localSheetId="7">'bevételek polg.hiv'!$A$2:$F$98</definedName>
    <definedName name="_xlnm.Print_Area" localSheetId="5">'bevételek zengő óvoda'!$A$2:$F$98</definedName>
    <definedName name="_xlnm.Print_Area" localSheetId="26">'EI FELHASZN TERV Bölcsőde'!$A$1:$O$216</definedName>
    <definedName name="_xlnm.Print_Area" localSheetId="27">'EI FELHASZN TERV Könyvtár'!$A$1:$O$216</definedName>
    <definedName name="_xlnm.Print_Area" localSheetId="30">'EI FELHASZN TERV ÖNKORMÁNYZAT'!$A$1:$O$215</definedName>
    <definedName name="_xlnm.Print_Area" localSheetId="29">'EI FELHASZN TERV Polg.Hivatal'!$A$1:$O$215</definedName>
    <definedName name="_xlnm.Print_Area" localSheetId="28">'EI FELHASZN TERV Zengő Óvoda'!$A$1:$O$215</definedName>
    <definedName name="_xlnm.Print_Area" localSheetId="22">'EU projektek'!$A$2:$B$125</definedName>
    <definedName name="_xlnm.Print_Area" localSheetId="17">'finanszírozás'!$A$3:$G$11</definedName>
    <definedName name="_xlnm.Print_Area" localSheetId="2">'kiadások működés Bölcsőde'!$A$2:$F$124</definedName>
    <definedName name="_xlnm.Print_Area" localSheetId="4">'kiadások működés Könyvtár'!$A$2:$F$124</definedName>
    <definedName name="_xlnm.Print_Area" localSheetId="12">'kiadások működés önk+költs.szer'!$A$2:$F$125</definedName>
    <definedName name="_xlnm.Print_Area" localSheetId="10">'kiadások működés önkormányzat'!$A$2:$F$124</definedName>
    <definedName name="_xlnm.Print_Area" localSheetId="8">'kiadások működés Polg.Hiv'!$A$2:$F$124</definedName>
    <definedName name="_xlnm.Print_Area" localSheetId="6">'kiadások működés Zengő Óvoda'!$A$2:$F$124</definedName>
    <definedName name="_xlnm.Print_Area" localSheetId="0">'kiemelt ei'!$A$2:$G$27</definedName>
    <definedName name="_xlnm.Print_Area" localSheetId="23">'közvetett'!$A$1:$E$38</definedName>
    <definedName name="_xlnm.Print_Area" localSheetId="20">'létszám '!$A$1:$H$20</definedName>
    <definedName name="_xlnm.Print_Area" localSheetId="25">'MÉRLEG'!$A$1:$E$157</definedName>
    <definedName name="_xlnm.Print_Area" localSheetId="21">'stabilitási tv'!$A$1:$J$27</definedName>
    <definedName name="_xlnm.Print_Area" localSheetId="15">'szociális kiadások'!$A$2:$C$40</definedName>
    <definedName name="_xlnm.Print_Area" localSheetId="19">'tartalékok'!$A$2:$D$17</definedName>
    <definedName name="_xlnm.Print_Area" localSheetId="24">'több éves (2)'!$A$1:$J$18</definedName>
    <definedName name="pr232" localSheetId="25">'MÉRLEG'!#REF!</definedName>
    <definedName name="pr233" localSheetId="25">'MÉRLEG'!#REF!</definedName>
    <definedName name="pr234" localSheetId="25">'MÉRLEG'!#REF!</definedName>
    <definedName name="pr235" localSheetId="25">'MÉRLEG'!#REF!</definedName>
    <definedName name="pr236" localSheetId="25">'MÉRLEG'!#REF!</definedName>
    <definedName name="pr312" localSheetId="25">'MÉRLEG'!#REF!</definedName>
    <definedName name="pr313" localSheetId="25">'MÉRLEG'!#REF!</definedName>
    <definedName name="pr314" localSheetId="25">'MÉRLEG'!#REF!</definedName>
    <definedName name="pr315" localSheetId="25">'MÉRLEG'!#REF!</definedName>
  </definedNames>
  <calcPr fullCalcOnLoad="1"/>
</workbook>
</file>

<file path=xl/sharedStrings.xml><?xml version="1.0" encoding="utf-8"?>
<sst xmlns="http://schemas.openxmlformats.org/spreadsheetml/2006/main" count="5986" uniqueCount="764">
  <si>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</si>
  <si>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</si>
  <si>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</si>
  <si>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</si>
  <si>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</si>
  <si>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</si>
  <si>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</si>
  <si>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</si>
  <si>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</si>
  <si>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</si>
  <si>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</si>
  <si>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</si>
  <si>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</si>
  <si>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</si>
  <si>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</si>
  <si>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</si>
  <si>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</si>
  <si>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</si>
  <si>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</si>
  <si>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</si>
  <si>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</si>
  <si>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</si>
  <si>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</si>
  <si>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</si>
  <si>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</si>
  <si>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</si>
  <si>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</si>
  <si>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</si>
  <si>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</si>
  <si>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</si>
  <si>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</si>
  <si>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</si>
  <si>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</si>
  <si>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</si>
  <si>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</si>
  <si>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</si>
  <si>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</si>
  <si>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</si>
  <si>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</si>
  <si>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Önkormányzat 2014. évi költségvetése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</si>
  <si>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</si>
  <si>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</si>
  <si>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</si>
  <si>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</si>
  <si>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</si>
  <si>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</si>
  <si>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</si>
  <si>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</si>
  <si>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</si>
  <si>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</si>
  <si>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</si>
  <si>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</si>
  <si>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</si>
  <si>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</si>
  <si>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</si>
  <si>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</si>
  <si>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</si>
  <si>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ÖNKORMÁNYZAT ÉS A KÖLTSÉGVETÉSI SZERVEK ELŐIRÁNYZATA</t>
  </si>
  <si>
    <t>SÁRBOGÁRDI POLGÁRMESTERI HIVATAL ELŐIRÁNYZATA</t>
  </si>
  <si>
    <t>ZENGŐ ÓVODA ELŐIRÁNYZATA</t>
  </si>
  <si>
    <t>MADARÁSZ JÓZSEF VÁROSI KÖNYVTÁR ELŐIRÁNYZATA</t>
  </si>
  <si>
    <t>VÁROSI BÖLCSŐDE ELŐIRÁNYZATA</t>
  </si>
  <si>
    <t>SÁRBOGÁRD VÁROS ÖNKORMÁNYZAT ELŐIRÁNYZATA</t>
  </si>
  <si>
    <t>Gáztűzhely</t>
  </si>
  <si>
    <t>Számítástechnikai eszköz, szoftver beszerzés</t>
  </si>
  <si>
    <t>Támop 6.1.2 Egészséges óvodások pályázat</t>
  </si>
  <si>
    <t>KDOP-3.1.1/B--11-2011-0001 "Újratervezés-Sárbogárd Város Központjának megújítása"</t>
  </si>
  <si>
    <t>Zengő Óvoda Energetikai pályázat</t>
  </si>
  <si>
    <t>Közvilágítás bővítés</t>
  </si>
  <si>
    <t>Kisértékű tárgyi eszköz beszerzés</t>
  </si>
  <si>
    <t>Lakáscélú hely. felújítása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</si>
  <si>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</si>
  <si>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</si>
  <si>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</si>
  <si>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</si>
  <si>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</si>
  <si>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</si>
  <si>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</si>
  <si>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</si>
  <si>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</si>
  <si>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</si>
  <si>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</si>
  <si>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</si>
  <si>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</si>
  <si>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</si>
  <si>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</si>
  <si>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</si>
  <si>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</si>
  <si>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</si>
  <si>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</si>
  <si>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</si>
  <si>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</si>
  <si>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</si>
  <si>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</si>
  <si>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</si>
  <si>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</si>
  <si>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</si>
  <si>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</si>
  <si>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</si>
  <si>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</si>
  <si>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</si>
  <si>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</si>
  <si>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</si>
  <si>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</si>
  <si>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</si>
  <si>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</si>
  <si>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</si>
  <si>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</si>
  <si>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</si>
  <si>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</si>
  <si>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</si>
  <si>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</si>
  <si>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</si>
  <si>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</si>
  <si>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</si>
  <si>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</si>
  <si>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</si>
  <si>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Városi Bölcsőde 2014. évi költségvetése</t>
  </si>
  <si>
    <t>VÁROSI BÖLCSŐDE ELŐIRÁNYZATAI</t>
  </si>
  <si>
    <t>Madarász József Városi Könyvtár 2014. évi költségvetése</t>
  </si>
  <si>
    <t>MADARÁSZ JÓZSEF VÁROSI KÖNYVTÁR ELŐIRÁNYZATAI</t>
  </si>
  <si>
    <t>Zengő Óvoda 2014. évi költségvetése</t>
  </si>
  <si>
    <t>ZENGŐ ÓVODA ELŐIRÁNYZATAI</t>
  </si>
  <si>
    <t>Sárbogárdi Polgármesteri Hivatal 2014. évi költségvetése</t>
  </si>
  <si>
    <t>SÁRBOGÁRDI POLGÁRMESTERI HIVATAL ELŐIRÁNYZATAI</t>
  </si>
  <si>
    <t>Sárbogárd Város Önkormányzat 2014. évi költségvetése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</si>
  <si>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</si>
  <si>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</si>
  <si>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</si>
  <si>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</si>
  <si>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</si>
  <si>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</si>
  <si>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</si>
  <si>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</si>
  <si>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</si>
  <si>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</si>
  <si>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</si>
  <si>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</si>
  <si>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</si>
  <si>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</si>
  <si>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</si>
  <si>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</si>
  <si>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</si>
  <si>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</si>
  <si>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</si>
  <si>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</si>
  <si>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</si>
  <si>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</si>
  <si>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</si>
  <si>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</si>
  <si>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Madarász József Városi Könyvtár</t>
  </si>
  <si>
    <t>Sárbogárdi Zengő Óvoda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</si>
  <si>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</si>
  <si>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</si>
  <si>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</si>
  <si>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</si>
  <si>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</si>
  <si>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</si>
  <si>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</si>
  <si>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</si>
  <si>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</si>
  <si>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</si>
  <si>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</si>
  <si>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</si>
  <si>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</si>
  <si>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</si>
  <si>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</si>
  <si>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</si>
  <si>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</si>
  <si>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</si>
  <si>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</si>
  <si>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</si>
  <si>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</si>
  <si>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</si>
  <si>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2015. évi kifizetés</t>
  </si>
  <si>
    <t>Összesen</t>
  </si>
  <si>
    <t>Felhalmozási célú hiteltörlesztések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</si>
  <si>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</si>
  <si>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</si>
  <si>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</si>
  <si>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</si>
  <si>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</si>
  <si>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</si>
  <si>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</si>
  <si>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Sárbogárd Város önkormányzatának 2014. évi költségvetése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</si>
  <si>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</si>
  <si>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</si>
  <si>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</si>
  <si>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</si>
  <si>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</si>
  <si>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</si>
  <si>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</si>
  <si>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</si>
  <si>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</si>
  <si>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</si>
  <si>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</si>
  <si>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</si>
  <si>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</si>
  <si>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</si>
  <si>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</si>
  <si>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</si>
  <si>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</si>
  <si>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</si>
  <si>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</si>
  <si>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</si>
  <si>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</si>
  <si>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</si>
  <si>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</si>
  <si>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</si>
  <si>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</si>
  <si>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</si>
  <si>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</si>
  <si>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</si>
  <si>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</si>
  <si>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</si>
  <si>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</si>
  <si>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</si>
  <si>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</si>
  <si>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</si>
  <si>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</si>
  <si>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</si>
  <si>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</si>
  <si>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</si>
  <si>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</si>
  <si>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</si>
  <si>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</si>
  <si>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</si>
  <si>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</si>
  <si>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</si>
  <si>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</si>
  <si>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</si>
  <si>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</si>
  <si>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</si>
  <si>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</si>
  <si>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</si>
  <si>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</si>
  <si>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</si>
  <si>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</si>
  <si>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</si>
  <si>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</si>
  <si>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</si>
  <si>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</si>
  <si>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</si>
  <si>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</si>
  <si>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</si>
  <si>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</si>
  <si>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</si>
  <si>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</si>
  <si>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</si>
  <si>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</si>
  <si>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</si>
  <si>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</si>
  <si>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</si>
  <si>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</si>
  <si>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</si>
  <si>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</si>
  <si>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</si>
  <si>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</si>
  <si>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</si>
  <si>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</si>
  <si>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</si>
  <si>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</si>
  <si>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</si>
  <si>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</si>
  <si>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</si>
  <si>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</si>
  <si>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</si>
  <si>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</si>
  <si>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</si>
  <si>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</si>
  <si>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</si>
  <si>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</si>
  <si>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</si>
  <si>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</si>
  <si>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</si>
  <si>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</si>
  <si>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</si>
  <si>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</si>
  <si>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</si>
  <si>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</si>
  <si>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</si>
  <si>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</si>
  <si>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</si>
  <si>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</si>
  <si>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</si>
  <si>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</si>
  <si>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</si>
  <si>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</si>
  <si>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</si>
  <si>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</si>
  <si>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</si>
  <si>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</si>
  <si>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</si>
  <si>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</si>
  <si>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</si>
  <si>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</si>
  <si>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</si>
  <si>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</si>
  <si>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</si>
  <si>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</si>
  <si>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</si>
  <si>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</si>
  <si>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</si>
  <si>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</si>
  <si>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</si>
  <si>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</si>
  <si>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</si>
  <si>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</si>
  <si>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</si>
  <si>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</si>
  <si>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</si>
  <si>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</si>
  <si>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</si>
  <si>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</si>
  <si>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</si>
  <si>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</si>
  <si>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</si>
  <si>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</si>
  <si>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</si>
  <si>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</si>
  <si>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</si>
  <si>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</si>
  <si>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</si>
  <si>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</si>
  <si>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</si>
  <si>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</si>
  <si>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</si>
  <si>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</si>
  <si>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</si>
  <si>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</si>
  <si>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</si>
  <si>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</si>
  <si>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</si>
  <si>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</si>
  <si>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</si>
  <si>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</si>
  <si>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</si>
  <si>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</si>
  <si>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</si>
  <si>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</si>
  <si>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</si>
  <si>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</si>
  <si>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</si>
  <si>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</si>
  <si>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</si>
  <si>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</si>
  <si>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</si>
  <si>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</si>
  <si>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</si>
  <si>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</si>
  <si>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</si>
  <si>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</si>
  <si>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</si>
  <si>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</si>
  <si>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</si>
  <si>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</si>
  <si>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</si>
  <si>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</si>
  <si>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</si>
  <si>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</si>
  <si>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</si>
  <si>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</si>
  <si>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</si>
  <si>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</si>
  <si>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</si>
  <si>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</si>
  <si>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</si>
  <si>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</si>
  <si>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</si>
  <si>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</si>
  <si>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</si>
  <si>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</si>
  <si>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</si>
  <si>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</si>
  <si>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</si>
  <si>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</si>
  <si>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</si>
  <si>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</si>
  <si>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</si>
  <si>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</si>
  <si>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</si>
  <si>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</si>
  <si>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</si>
  <si>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</si>
  <si>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</si>
  <si>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</si>
  <si>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</si>
  <si>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</si>
  <si>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</si>
  <si>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</si>
  <si>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</si>
  <si>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</si>
  <si>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</si>
  <si>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</si>
  <si>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</si>
  <si>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</si>
  <si>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</si>
  <si>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</si>
  <si>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</si>
  <si>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</si>
  <si>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</si>
  <si>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</si>
  <si>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</si>
  <si>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</si>
  <si>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</si>
  <si>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</si>
  <si>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</si>
  <si>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</si>
  <si>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</si>
  <si>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</si>
  <si>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</si>
  <si>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</si>
  <si>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</si>
  <si>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</si>
  <si>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</si>
  <si>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</si>
  <si>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</si>
  <si>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</si>
  <si>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</si>
  <si>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</si>
  <si>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</si>
  <si>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</si>
  <si>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</si>
  <si>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</si>
  <si>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</si>
  <si>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</si>
  <si>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</si>
  <si>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</si>
  <si>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</si>
  <si>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</si>
  <si>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</si>
  <si>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</si>
  <si>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</si>
  <si>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</si>
  <si>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</si>
  <si>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</si>
  <si>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</si>
  <si>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</si>
  <si>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</si>
  <si>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</si>
  <si>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</si>
  <si>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</si>
  <si>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</si>
  <si>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</si>
  <si>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</si>
  <si>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</si>
  <si>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</si>
  <si>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</si>
  <si>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</si>
  <si>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</si>
  <si>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</si>
  <si>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</si>
  <si>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</si>
  <si>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</si>
  <si>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</si>
  <si>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</si>
  <si>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</si>
  <si>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</si>
  <si>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</si>
  <si>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</si>
  <si>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</si>
  <si>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</si>
  <si>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</si>
  <si>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</si>
  <si>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</si>
  <si>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</si>
  <si>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</si>
  <si>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</si>
  <si>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</si>
  <si>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</si>
  <si>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</si>
  <si>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</si>
  <si>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</si>
  <si>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</si>
  <si>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</si>
  <si>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</si>
  <si>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</si>
  <si>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</si>
  <si>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</si>
  <si>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</si>
  <si>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</si>
  <si>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</si>
  <si>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</si>
  <si>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</si>
  <si>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</si>
  <si>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</si>
  <si>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</si>
  <si>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</si>
  <si>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</si>
  <si>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</si>
  <si>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</si>
  <si>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</si>
  <si>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</si>
  <si>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</si>
  <si>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</si>
  <si>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</si>
  <si>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</si>
  <si>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</si>
  <si>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</si>
  <si>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</si>
  <si>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</si>
  <si>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</si>
  <si>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</si>
  <si>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</si>
  <si>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</si>
  <si>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</si>
  <si>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</si>
  <si>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</si>
  <si>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</si>
  <si>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</si>
  <si>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Az egységes rovatrend szerint a kiemelt kiadási és bevételi előirányzatok jogcímenként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</si>
  <si>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</si>
  <si>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</si>
  <si>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</si>
  <si>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</si>
  <si>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</si>
  <si>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</si>
  <si>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</si>
  <si>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</si>
  <si>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</si>
  <si>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</si>
  <si>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</si>
  <si>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</si>
  <si>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</si>
  <si>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</si>
  <si>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</si>
  <si>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</si>
  <si>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</si>
  <si>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</si>
  <si>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</si>
  <si>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</si>
  <si>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</si>
  <si>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</si>
  <si>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</si>
  <si>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</si>
  <si>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</si>
  <si>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</si>
  <si>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</si>
  <si>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</si>
  <si>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</si>
  <si>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</si>
  <si>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</si>
  <si>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</si>
  <si>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</si>
  <si>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</si>
  <si>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</si>
  <si>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</si>
  <si>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</si>
  <si>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</si>
  <si>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</si>
  <si>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</si>
  <si>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</si>
  <si>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</si>
  <si>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</si>
  <si>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</si>
  <si>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</si>
  <si>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</si>
  <si>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</si>
  <si>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</si>
  <si>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</si>
  <si>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</si>
  <si>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</si>
  <si>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</si>
  <si>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</si>
  <si>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</si>
  <si>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</si>
  <si>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</si>
  <si>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</si>
  <si>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</si>
  <si>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</si>
  <si>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</si>
  <si>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</si>
  <si>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</si>
  <si>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</si>
  <si>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</si>
  <si>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</si>
  <si>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</si>
  <si>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</si>
  <si>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</si>
  <si>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</si>
  <si>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</si>
  <si>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</si>
  <si>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</si>
  <si>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</si>
  <si>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</si>
  <si>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</si>
  <si>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</si>
  <si>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</si>
  <si>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</si>
  <si>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</si>
  <si>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</si>
  <si>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</si>
  <si>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</si>
  <si>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</si>
  <si>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</si>
  <si>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</si>
  <si>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</si>
  <si>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</si>
  <si>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</si>
  <si>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</si>
  <si>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</si>
  <si>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</si>
  <si>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</si>
  <si>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</si>
  <si>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</si>
  <si>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</si>
  <si>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</si>
  <si>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</si>
  <si>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</si>
  <si>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</si>
  <si>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</si>
  <si>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</si>
  <si>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</si>
  <si>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</si>
  <si>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</si>
  <si>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</si>
  <si>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</si>
  <si>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</si>
  <si>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</si>
  <si>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</si>
  <si>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</si>
  <si>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</si>
  <si>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</si>
  <si>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</si>
  <si>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</si>
  <si>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</si>
  <si>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</si>
  <si>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</si>
  <si>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</si>
  <si>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</si>
  <si>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</si>
  <si>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</si>
  <si>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Árop-1.A.5-2013 Szervezet fejlesztés, szoftver beszerzés</t>
  </si>
  <si>
    <t>Árop-1-A.5-2013 Szervezet fejlesztés</t>
  </si>
  <si>
    <t>KEOP.7.1.0 Pusztaegres-Sárhatvan ivóvíz előkészítés</t>
  </si>
  <si>
    <t xml:space="preserve">Projekt megnevezése: TÁMOP 3.4.2 SNI gyermekek integrációja </t>
  </si>
  <si>
    <t>K1-K8. Költségvetési kiadások összesen</t>
  </si>
  <si>
    <r>
      <t xml:space="preserve">Projekt megnevezése: TÁMOP 3.2.3 </t>
    </r>
    <r>
      <rPr>
        <b/>
        <sz val="10"/>
        <color indexed="8"/>
        <rFont val="Bookman Old Style"/>
        <family val="1"/>
      </rPr>
      <t>Új tanulási formákat szolgáló kreatív körök</t>
    </r>
  </si>
  <si>
    <t xml:space="preserve">Projekt megnevezése: TÁMOP 6.1.2 Egészséges óvodások </t>
  </si>
  <si>
    <t>Projekt megnevezése: ÁROP 1.A.5-2013 Szervezet fejlesztés</t>
  </si>
  <si>
    <t>Projekt megnevezése: KDOP-3.1.1/B Sárbogárd Városközpont megújítása</t>
  </si>
  <si>
    <t>Projekt megnevezése: KEOP 7.1.0 Ivóvíz előkészítés</t>
  </si>
  <si>
    <t>Sárbogárd Város Önkormányzat saját bevételeinek és az adósság keletkeztető ügyleteiből eredő fizetési</t>
  </si>
  <si>
    <t>kötelezettségeinek   2013. évre és az azt követő évekre várható összege</t>
  </si>
  <si>
    <t>adatok e Ft-ban</t>
  </si>
  <si>
    <t>A</t>
  </si>
  <si>
    <t>B</t>
  </si>
  <si>
    <t>C</t>
  </si>
  <si>
    <t>D</t>
  </si>
  <si>
    <t>E</t>
  </si>
  <si>
    <t>F</t>
  </si>
  <si>
    <t>G</t>
  </si>
  <si>
    <t>H</t>
  </si>
  <si>
    <t>2014.</t>
  </si>
  <si>
    <t>2015.</t>
  </si>
  <si>
    <t>2016.</t>
  </si>
  <si>
    <t>2017.</t>
  </si>
  <si>
    <t>2018.</t>
  </si>
  <si>
    <t>további évek</t>
  </si>
  <si>
    <t>Saját bevételek</t>
  </si>
  <si>
    <t>az önkormányzat adott évi saját bevételeinek 50%-a</t>
  </si>
  <si>
    <t>I</t>
  </si>
  <si>
    <t xml:space="preserve">adósságot keletkeztető ügyletekből és kezességvállalásokból fennálló kötelezettségek </t>
  </si>
  <si>
    <t>futamidő kezdete</t>
  </si>
  <si>
    <t>Adósságmegújító hitel törlesztése</t>
  </si>
  <si>
    <t>Összesen:</t>
  </si>
  <si>
    <t>353/2011.(XII.30.) Korm.rendelet értelmében az önkormányzat saját bevételének minősül</t>
  </si>
  <si>
    <t>2019.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</si>
  <si>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</si>
  <si>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</si>
  <si>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</si>
  <si>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</si>
  <si>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</si>
  <si>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</si>
  <si>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</si>
  <si>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</si>
  <si>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</si>
  <si>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</si>
  <si>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>Előterjesztés 3. melléklete</t>
  </si>
  <si>
    <t xml:space="preserve">Sárbogárd Város Önkormányzat </t>
  </si>
  <si>
    <t>adatok eFt-ban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</si>
  <si>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</si>
  <si>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</si>
  <si>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</si>
  <si>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</si>
  <si>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</si>
  <si>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</si>
  <si>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</si>
  <si>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</si>
  <si>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</si>
  <si>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</si>
  <si>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</si>
  <si>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</si>
  <si>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</si>
  <si>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</si>
  <si>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FM Rendőrkapitányság (P.egres, Közt. Tér 12.) Iroda</t>
  </si>
  <si>
    <t>térítésmentes</t>
  </si>
  <si>
    <t>Országgyűlési Képviselő iroda (sbg., Ady E. u. 164.)</t>
  </si>
  <si>
    <t>289/2000.(IX.13) Kth.sz.hat.</t>
  </si>
  <si>
    <t>Sbg. Városi Polgárőrség (Sbg., Ady E. u. 164) garázs</t>
  </si>
  <si>
    <t>568/2000.(IX.13.) Kth.sz.hat.</t>
  </si>
  <si>
    <t>Sbg. Városi Polgárőrség (Sbg., Ady E. u. 164) iroda</t>
  </si>
  <si>
    <t>328/1999.(VIII.12.) Kth.sz.hat.</t>
  </si>
  <si>
    <t>Müvelődési Ház Sárbogárdi Kulturális Egyesület</t>
  </si>
  <si>
    <t>önkormányzati ingatlan hasznosítás</t>
  </si>
  <si>
    <t>Rétszilasért Egyesület Rétszilas, Fehérvári u. 15.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</si>
  <si>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</si>
  <si>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</si>
  <si>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</si>
  <si>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</si>
  <si>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</si>
  <si>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2014.évre tervezett közvetett támogatásai kedvezményezettként és összegszerűen</t>
  </si>
  <si>
    <t>Előterjesztés 2. melléklete</t>
  </si>
  <si>
    <t>Többéves kihatással járó kötelezettségei évenkénti bontásban célonként</t>
  </si>
  <si>
    <t>Adósság megújító hitel</t>
  </si>
  <si>
    <t>Fejlesztési hitel</t>
  </si>
  <si>
    <t>Beruházás összesen</t>
  </si>
  <si>
    <t>2014.évi kifizetés</t>
  </si>
  <si>
    <t>2018. évi kifizetés</t>
  </si>
  <si>
    <t>2018 év utáni kifizetések</t>
  </si>
  <si>
    <t>adatok fő-ben</t>
  </si>
  <si>
    <t>K</t>
  </si>
  <si>
    <t>megnevezés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</si>
  <si>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</si>
  <si>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</si>
  <si>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</si>
  <si>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</si>
  <si>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</si>
  <si>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</si>
  <si>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</si>
  <si>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2014. évi létszám irányszámok</t>
  </si>
  <si>
    <t>Sárbogárd Város Önkormányzata</t>
  </si>
  <si>
    <t>spec.köztisztviselő (polgármester)</t>
  </si>
  <si>
    <t>ZENGŐ ÓVODA ELŐIRÁNYZATOK</t>
  </si>
  <si>
    <t>SÁRBOGÁRDI POLGÁRMESTERI HIVATAL ELŐIRÁNYZATOK</t>
  </si>
  <si>
    <t>ÖNKORMÁNYZAT ELŐIRÁNYZATOK</t>
  </si>
  <si>
    <t>térfigyelő kamera beszerzés</t>
  </si>
  <si>
    <t>költségvetési egyenleg MŰKÖDÉSI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</si>
  <si>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</si>
  <si>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</si>
  <si>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</si>
  <si>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</si>
  <si>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</si>
  <si>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</si>
  <si>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</si>
  <si>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</si>
  <si>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Energetikai pályázat Zengő Óvoda</t>
  </si>
  <si>
    <t>1.melléklet a 4/2014. (II. 18.) önkormányzati rendelethez</t>
  </si>
  <si>
    <t>1/1.melléklet a 4/2014. (II. 18.) önkormányzati rendelethez</t>
  </si>
  <si>
    <t>1/2.melléklet a 4/2014. (II. 18.) önkormányzati rendelethez</t>
  </si>
  <si>
    <t>1/3.melléklet a 4/2014. (II. 18.) önkormányzati rendelethez</t>
  </si>
  <si>
    <t>1/4.melléklet a 4/2014. (II. 18.) önkormányzati rendelethez</t>
  </si>
  <si>
    <t>1/5.melléklet a 4/2014. (II. 18.) önkormányzati rendelethez</t>
  </si>
  <si>
    <t>1/6.melléklet a 4/2014. (II. 18.) önkormányzati rendelethez</t>
  </si>
  <si>
    <t>1/7.melléklet a 4/2014. (II. 18.) önkormányzati rendelethez</t>
  </si>
  <si>
    <t>1/8.melléklet a 4/2014. (II. 18.) önkormányzati rendelethez</t>
  </si>
  <si>
    <t>1/9.melléklet a 4/2014. (II. 18.) önkormányzati rendelethez</t>
  </si>
  <si>
    <t>1/10.melléklet a 4/2014. (II. 18.) önkormányzati rendelethez</t>
  </si>
  <si>
    <t>1/11.melléklet a 4/2014. (II. 18.) önkormányzati rendelethez</t>
  </si>
  <si>
    <t>1/12.melléklet a 4/2014. (II. 18.) önkormányzati rendelethez</t>
  </si>
  <si>
    <t>1/13.melléklet a 4/2014. (II. 18.) önkormányzati rendelethez</t>
  </si>
  <si>
    <t>2. melléklet a 4/2014. (II. 18.) önkormányzati rendelethez</t>
  </si>
  <si>
    <t>3. melléklet a 4/2014. (II. 18.) önkormányzati rendelethez</t>
  </si>
  <si>
    <t>4.melléklet a 4/2014. (II. 18.)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</si>
</sst>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</numFmts>
  <fonts count="6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  <font>
      <b/>
      <i/>
      <sz val="11"/>
      <name val="Georgia"/>
      <family val="1"/>
    </font>
    <font>
      <b/>
      <i/>
      <sz val="10"/>
      <name val="Georgia"/>
      <family val="1"/>
    </font>
    <font>
      <b/>
      <i/>
      <sz val="10"/>
      <color indexed="8"/>
      <name val="Georgia"/>
      <family val="1"/>
    </font>
    <font>
      <b/>
      <i/>
      <sz val="9"/>
      <name val="Georgia"/>
      <family val="1"/>
    </font>
    <font>
      <sz val="11"/>
      <color indexed="8"/>
      <name val="Georgia"/>
      <family val="1"/>
    </font>
    <font>
      <sz val="11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1"/>
      <name val="Georgia"/>
      <family val="1"/>
    </font>
    <font>
      <u val="single"/>
      <sz val="12"/>
      <name val="Georgia"/>
      <family val="1"/>
    </font>
    <font>
      <b/>
      <i/>
      <u val="single"/>
      <sz val="14"/>
      <name val="Georgia"/>
      <family val="1"/>
    </font>
    <font>
      <b/>
      <i/>
      <sz val="14"/>
      <name val="Georgia"/>
      <family val="1"/>
    </font>
    <font>
      <b/>
      <sz val="12"/>
      <name val="Arial"/>
      <family val="2"/>
    </font>
    <font>
      <b/>
      <sz val="12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8"/>
      <name val="Georgia"/>
      <family val="1"/>
    </font>
    <font>
      <i/>
      <sz val="12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37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165" fontId="10" fillId="26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11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/>
    </xf>
    <xf numFmtId="0" fontId="10" fillId="11" borderId="10" xfId="0" applyFont="1" applyFill="1" applyBorder="1" applyAlignment="1">
      <alignment/>
    </xf>
    <xf numFmtId="0" fontId="1" fillId="0" borderId="0" xfId="56">
      <alignment/>
      <protection/>
    </xf>
    <xf numFmtId="0" fontId="2" fillId="0" borderId="0" xfId="56" applyFont="1" applyAlignment="1">
      <alignment horizontal="right"/>
      <protection/>
    </xf>
    <xf numFmtId="0" fontId="40" fillId="0" borderId="0" xfId="60" applyFont="1" applyAlignment="1">
      <alignment/>
      <protection/>
    </xf>
    <xf numFmtId="0" fontId="41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2" fillId="0" borderId="0" xfId="56" applyFont="1" applyAlignment="1">
      <alignment horizontal="right" wrapText="1"/>
      <protection/>
    </xf>
    <xf numFmtId="0" fontId="1" fillId="0" borderId="10" xfId="56" applyBorder="1" applyAlignment="1">
      <alignment horizontal="center"/>
      <protection/>
    </xf>
    <xf numFmtId="0" fontId="1" fillId="0" borderId="10" xfId="56" applyBorder="1">
      <alignment/>
      <protection/>
    </xf>
    <xf numFmtId="0" fontId="43" fillId="0" borderId="10" xfId="56" applyFont="1" applyBorder="1" applyAlignment="1">
      <alignment horizontal="right"/>
      <protection/>
    </xf>
    <xf numFmtId="173" fontId="42" fillId="0" borderId="10" xfId="56" applyNumberFormat="1" applyFont="1" applyBorder="1" applyAlignment="1">
      <alignment horizontal="right"/>
      <protection/>
    </xf>
    <xf numFmtId="173" fontId="42" fillId="0" borderId="10" xfId="56" applyNumberFormat="1" applyFont="1" applyBorder="1">
      <alignment/>
      <protection/>
    </xf>
    <xf numFmtId="0" fontId="42" fillId="0" borderId="10" xfId="56" applyFont="1" applyBorder="1">
      <alignment/>
      <protection/>
    </xf>
    <xf numFmtId="0" fontId="41" fillId="0" borderId="0" xfId="56" applyFont="1" applyBorder="1" applyAlignment="1">
      <alignment/>
      <protection/>
    </xf>
    <xf numFmtId="0" fontId="42" fillId="0" borderId="0" xfId="56" applyFont="1" applyBorder="1" applyAlignment="1">
      <alignment/>
      <protection/>
    </xf>
    <xf numFmtId="0" fontId="42" fillId="0" borderId="0" xfId="56" applyFont="1" applyBorder="1">
      <alignment/>
      <protection/>
    </xf>
    <xf numFmtId="0" fontId="44" fillId="0" borderId="10" xfId="56" applyFont="1" applyBorder="1" applyAlignment="1">
      <alignment horizontal="center"/>
      <protection/>
    </xf>
    <xf numFmtId="0" fontId="45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wrapText="1"/>
      <protection/>
    </xf>
    <xf numFmtId="0" fontId="46" fillId="0" borderId="10" xfId="56" applyFont="1" applyBorder="1">
      <alignment/>
      <protection/>
    </xf>
    <xf numFmtId="173" fontId="43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173" fontId="43" fillId="0" borderId="10" xfId="56" applyNumberFormat="1" applyFont="1" applyBorder="1">
      <alignment/>
      <protection/>
    </xf>
    <xf numFmtId="0" fontId="48" fillId="25" borderId="0" xfId="56" applyFont="1" applyFill="1">
      <alignment/>
      <protection/>
    </xf>
    <xf numFmtId="0" fontId="1" fillId="0" borderId="0" xfId="56" applyAlignment="1">
      <alignment horizontal="right"/>
      <protection/>
    </xf>
    <xf numFmtId="0" fontId="49" fillId="23" borderId="0" xfId="56" applyFont="1" applyFill="1" applyBorder="1" applyAlignment="1">
      <alignment wrapText="1"/>
      <protection/>
    </xf>
    <xf numFmtId="0" fontId="50" fillId="0" borderId="11" xfId="56" applyFont="1" applyBorder="1" applyAlignment="1">
      <alignment horizontal="right" wrapText="1"/>
      <protection/>
    </xf>
    <xf numFmtId="0" fontId="50" fillId="0" borderId="12" xfId="56" applyFont="1" applyBorder="1" applyAlignment="1">
      <alignment horizontal="right" wrapText="1"/>
      <protection/>
    </xf>
    <xf numFmtId="0" fontId="51" fillId="0" borderId="13" xfId="59" applyFont="1" applyFill="1" applyBorder="1" applyAlignment="1">
      <alignment vertical="center" wrapText="1"/>
      <protection/>
    </xf>
    <xf numFmtId="0" fontId="52" fillId="0" borderId="10" xfId="56" applyFont="1" applyFill="1" applyBorder="1">
      <alignment/>
      <protection/>
    </xf>
    <xf numFmtId="0" fontId="52" fillId="0" borderId="14" xfId="56" applyFont="1" applyFill="1" applyBorder="1">
      <alignment/>
      <protection/>
    </xf>
    <xf numFmtId="0" fontId="52" fillId="0" borderId="13" xfId="56" applyFont="1" applyFill="1" applyBorder="1" applyAlignment="1">
      <alignment wrapText="1"/>
      <protection/>
    </xf>
    <xf numFmtId="0" fontId="1" fillId="0" borderId="0" xfId="56" applyBorder="1">
      <alignment/>
      <protection/>
    </xf>
    <xf numFmtId="0" fontId="53" fillId="0" borderId="15" xfId="56" applyFont="1" applyFill="1" applyBorder="1">
      <alignment/>
      <protection/>
    </xf>
    <xf numFmtId="0" fontId="53" fillId="0" borderId="16" xfId="56" applyFont="1" applyFill="1" applyBorder="1">
      <alignment/>
      <protection/>
    </xf>
    <xf numFmtId="0" fontId="53" fillId="0" borderId="17" xfId="56" applyFont="1" applyFill="1" applyBorder="1">
      <alignment/>
      <protection/>
    </xf>
    <xf numFmtId="0" fontId="49" fillId="23" borderId="18" xfId="56" applyFont="1" applyFill="1" applyBorder="1" applyAlignment="1">
      <alignment wrapText="1"/>
      <protection/>
    </xf>
    <xf numFmtId="0" fontId="50" fillId="0" borderId="19" xfId="56" applyFont="1" applyFill="1" applyBorder="1" applyAlignment="1">
      <alignment horizontal="right" wrapText="1"/>
      <protection/>
    </xf>
    <xf numFmtId="0" fontId="50" fillId="0" borderId="20" xfId="56" applyFont="1" applyBorder="1" applyAlignment="1">
      <alignment horizontal="right" wrapText="1"/>
      <protection/>
    </xf>
    <xf numFmtId="0" fontId="50" fillId="0" borderId="21" xfId="56" applyFont="1" applyFill="1" applyBorder="1" applyAlignment="1">
      <alignment horizontal="right" wrapText="1"/>
      <protection/>
    </xf>
    <xf numFmtId="0" fontId="49" fillId="0" borderId="13" xfId="56" applyFont="1" applyBorder="1" applyAlignment="1">
      <alignment wrapText="1"/>
      <protection/>
    </xf>
    <xf numFmtId="0" fontId="50" fillId="0" borderId="10" xfId="56" applyFont="1" applyFill="1" applyBorder="1" applyAlignment="1">
      <alignment horizontal="right" wrapText="1"/>
      <protection/>
    </xf>
    <xf numFmtId="0" fontId="50" fillId="0" borderId="14" xfId="56" applyFont="1" applyFill="1" applyBorder="1" applyAlignment="1">
      <alignment horizontal="right" wrapText="1"/>
      <protection/>
    </xf>
    <xf numFmtId="0" fontId="52" fillId="0" borderId="13" xfId="56" applyFont="1" applyFill="1" applyBorder="1">
      <alignment/>
      <protection/>
    </xf>
    <xf numFmtId="0" fontId="54" fillId="0" borderId="15" xfId="56" applyFont="1" applyFill="1" applyBorder="1">
      <alignment/>
      <protection/>
    </xf>
    <xf numFmtId="0" fontId="54" fillId="0" borderId="16" xfId="56" applyFont="1" applyFill="1" applyBorder="1">
      <alignment/>
      <protection/>
    </xf>
    <xf numFmtId="0" fontId="54" fillId="0" borderId="17" xfId="56" applyFont="1" applyFill="1" applyBorder="1">
      <alignment/>
      <protection/>
    </xf>
    <xf numFmtId="0" fontId="49" fillId="0" borderId="13" xfId="56" applyFont="1" applyFill="1" applyBorder="1" applyAlignment="1">
      <alignment wrapText="1"/>
      <protection/>
    </xf>
    <xf numFmtId="0" fontId="55" fillId="0" borderId="17" xfId="56" applyFont="1" applyFill="1" applyBorder="1">
      <alignment/>
      <protection/>
    </xf>
    <xf numFmtId="0" fontId="49" fillId="23" borderId="22" xfId="56" applyFont="1" applyFill="1" applyBorder="1" applyAlignment="1">
      <alignment wrapText="1"/>
      <protection/>
    </xf>
    <xf numFmtId="0" fontId="42" fillId="0" borderId="13" xfId="56" applyFont="1" applyFill="1" applyBorder="1">
      <alignment/>
      <protection/>
    </xf>
    <xf numFmtId="0" fontId="42" fillId="0" borderId="10" xfId="56" applyFont="1" applyFill="1" applyBorder="1">
      <alignment/>
      <protection/>
    </xf>
    <xf numFmtId="0" fontId="42" fillId="0" borderId="14" xfId="56" applyFont="1" applyFill="1" applyBorder="1">
      <alignment/>
      <protection/>
    </xf>
    <xf numFmtId="0" fontId="42" fillId="0" borderId="14" xfId="56" applyFont="1" applyFill="1" applyBorder="1" applyAlignment="1">
      <alignment wrapText="1"/>
      <protection/>
    </xf>
    <xf numFmtId="0" fontId="41" fillId="0" borderId="13" xfId="56" applyFont="1" applyFill="1" applyBorder="1">
      <alignment/>
      <protection/>
    </xf>
    <xf numFmtId="0" fontId="56" fillId="0" borderId="23" xfId="56" applyFont="1" applyFill="1" applyBorder="1" applyAlignment="1">
      <alignment wrapText="1"/>
      <protection/>
    </xf>
    <xf numFmtId="0" fontId="57" fillId="0" borderId="11" xfId="56" applyFont="1" applyFill="1" applyBorder="1">
      <alignment/>
      <protection/>
    </xf>
    <xf numFmtId="0" fontId="48" fillId="0" borderId="0" xfId="56" applyFont="1" applyFill="1">
      <alignment/>
      <protection/>
    </xf>
    <xf numFmtId="0" fontId="58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42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 wrapText="1"/>
      <protection/>
    </xf>
    <xf numFmtId="0" fontId="41" fillId="0" borderId="10" xfId="56" applyFont="1" applyBorder="1" applyAlignment="1">
      <alignment horizontal="center" wrapText="1"/>
      <protection/>
    </xf>
    <xf numFmtId="0" fontId="48" fillId="0" borderId="10" xfId="56" applyFont="1" applyFill="1" applyBorder="1" applyAlignment="1">
      <alignment wrapText="1"/>
      <protection/>
    </xf>
    <xf numFmtId="0" fontId="50" fillId="0" borderId="10" xfId="56" applyFont="1" applyFill="1" applyBorder="1" applyAlignment="1">
      <alignment wrapText="1"/>
      <protection/>
    </xf>
    <xf numFmtId="3" fontId="42" fillId="0" borderId="10" xfId="56" applyNumberFormat="1" applyFont="1" applyFill="1" applyBorder="1">
      <alignment/>
      <protection/>
    </xf>
    <xf numFmtId="0" fontId="48" fillId="0" borderId="10" xfId="56" applyFont="1" applyFill="1" applyBorder="1">
      <alignment/>
      <protection/>
    </xf>
    <xf numFmtId="3" fontId="43" fillId="0" borderId="10" xfId="56" applyNumberFormat="1" applyFont="1" applyFill="1" applyBorder="1">
      <alignment/>
      <protection/>
    </xf>
    <xf numFmtId="3" fontId="48" fillId="0" borderId="10" xfId="56" applyNumberFormat="1" applyFont="1" applyFill="1" applyBorder="1">
      <alignment/>
      <protection/>
    </xf>
    <xf numFmtId="0" fontId="46" fillId="0" borderId="10" xfId="56" applyFont="1" applyFill="1" applyBorder="1">
      <alignment/>
      <protection/>
    </xf>
    <xf numFmtId="3" fontId="59" fillId="0" borderId="10" xfId="56" applyNumberFormat="1" applyFont="1" applyFill="1" applyBorder="1">
      <alignment/>
      <protection/>
    </xf>
    <xf numFmtId="0" fontId="43" fillId="0" borderId="10" xfId="56" applyFont="1" applyFill="1" applyBorder="1">
      <alignment/>
      <protection/>
    </xf>
    <xf numFmtId="0" fontId="42" fillId="0" borderId="10" xfId="56" applyFont="1" applyFill="1" applyBorder="1">
      <alignment/>
      <protection/>
    </xf>
    <xf numFmtId="0" fontId="48" fillId="0" borderId="10" xfId="56" applyFont="1" applyFill="1" applyBorder="1">
      <alignment/>
      <protection/>
    </xf>
    <xf numFmtId="3" fontId="42" fillId="0" borderId="10" xfId="56" applyNumberFormat="1" applyFont="1" applyFill="1" applyBorder="1">
      <alignment/>
      <protection/>
    </xf>
    <xf numFmtId="3" fontId="43" fillId="0" borderId="10" xfId="56" applyNumberFormat="1" applyFont="1" applyFill="1" applyBorder="1">
      <alignment/>
      <protection/>
    </xf>
    <xf numFmtId="0" fontId="60" fillId="0" borderId="0" xfId="56" applyFont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0" fontId="61" fillId="0" borderId="10" xfId="56" applyFont="1" applyBorder="1" applyAlignment="1">
      <alignment horizontal="center"/>
      <protection/>
    </xf>
    <xf numFmtId="0" fontId="62" fillId="0" borderId="10" xfId="56" applyFont="1" applyBorder="1">
      <alignment/>
      <protection/>
    </xf>
    <xf numFmtId="0" fontId="42" fillId="0" borderId="11" xfId="56" applyFont="1" applyBorder="1" applyAlignment="1">
      <alignment wrapText="1"/>
      <protection/>
    </xf>
    <xf numFmtId="0" fontId="42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wrapText="1"/>
      <protection/>
    </xf>
    <xf numFmtId="0" fontId="52" fillId="0" borderId="10" xfId="56" applyFont="1" applyBorder="1">
      <alignment/>
      <protection/>
    </xf>
    <xf numFmtId="0" fontId="63" fillId="0" borderId="10" xfId="56" applyFont="1" applyBorder="1">
      <alignment/>
      <protection/>
    </xf>
    <xf numFmtId="0" fontId="52" fillId="0" borderId="0" xfId="56" applyFont="1">
      <alignment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1" fontId="15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1" fontId="10" fillId="0" borderId="10" xfId="0" applyNumberFormat="1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62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24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173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173" fontId="43" fillId="0" borderId="10" xfId="0" applyNumberFormat="1" applyFont="1" applyBorder="1" applyAlignment="1">
      <alignment/>
    </xf>
    <xf numFmtId="0" fontId="42" fillId="0" borderId="24" xfId="56" applyFont="1" applyBorder="1" applyAlignment="1">
      <alignment horizontal="left"/>
      <protection/>
    </xf>
    <xf numFmtId="0" fontId="42" fillId="0" borderId="13" xfId="56" applyFont="1" applyBorder="1" applyAlignment="1">
      <alignment horizontal="left"/>
      <protection/>
    </xf>
    <xf numFmtId="0" fontId="39" fillId="0" borderId="0" xfId="60" applyFont="1" applyAlignment="1">
      <alignment horizontal="center"/>
      <protection/>
    </xf>
    <xf numFmtId="0" fontId="1" fillId="0" borderId="24" xfId="56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6" applyFont="1" applyAlignment="1">
      <alignment horizontal="center"/>
      <protection/>
    </xf>
    <xf numFmtId="0" fontId="43" fillId="0" borderId="24" xfId="56" applyFont="1" applyBorder="1" applyAlignment="1">
      <alignment horizontal="left"/>
      <protection/>
    </xf>
    <xf numFmtId="0" fontId="43" fillId="0" borderId="13" xfId="56" applyFont="1" applyBorder="1" applyAlignment="1">
      <alignment horizontal="left"/>
      <protection/>
    </xf>
    <xf numFmtId="0" fontId="41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7" fillId="0" borderId="24" xfId="56" applyFont="1" applyBorder="1" applyAlignment="1">
      <alignment horizontal="left" wrapText="1"/>
      <protection/>
    </xf>
    <xf numFmtId="0" fontId="47" fillId="0" borderId="13" xfId="56" applyFont="1" applyBorder="1" applyAlignment="1">
      <alignment horizontal="left" wrapText="1"/>
      <protection/>
    </xf>
    <xf numFmtId="0" fontId="41" fillId="0" borderId="24" xfId="56" applyFont="1" applyBorder="1" applyAlignment="1">
      <alignment/>
      <protection/>
    </xf>
    <xf numFmtId="0" fontId="41" fillId="0" borderId="13" xfId="56" applyFont="1" applyBorder="1" applyAlignment="1">
      <alignment/>
      <protection/>
    </xf>
    <xf numFmtId="0" fontId="42" fillId="0" borderId="24" xfId="56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42" fillId="0" borderId="13" xfId="56" applyFont="1" applyBorder="1" applyAlignment="1">
      <alignment horizontal="left" wrapText="1"/>
      <protection/>
    </xf>
    <xf numFmtId="0" fontId="1" fillId="0" borderId="13" xfId="56" applyBorder="1" applyAlignment="1">
      <alignment horizontal="center"/>
      <protection/>
    </xf>
    <xf numFmtId="0" fontId="39" fillId="0" borderId="0" xfId="57" applyFont="1" applyAlignment="1">
      <alignment horizontal="center"/>
      <protection/>
    </xf>
    <xf numFmtId="0" fontId="39" fillId="0" borderId="0" xfId="61" applyFont="1" applyAlignment="1">
      <alignment horizontal="center"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ál_közvet.tám.12 mell" xfId="57"/>
    <cellStyle name="Normal_KTRSZJ" xfId="58"/>
    <cellStyle name="Normál_Munka1" xfId="59"/>
    <cellStyle name="Normál_Munkafüzet14 mell" xfId="60"/>
    <cellStyle name="Normál_többéves kihatás. 7 mel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ht="14.25">
      <c r="E1" t="s">
        <v>747</v>
      </c>
    </row>
    <row r="2" spans="1:7" ht="36" customHeight="1">
      <c r="A2" s="236" t="s">
        <v>184</v>
      </c>
      <c r="B2" s="237"/>
      <c r="C2" s="237"/>
      <c r="D2" s="237"/>
      <c r="E2" s="237"/>
      <c r="F2" s="237"/>
      <c r="G2" s="237"/>
    </row>
    <row r="3" spans="1:7" ht="24" customHeight="1">
      <c r="A3" s="238" t="s">
        <v>510</v>
      </c>
      <c r="B3" s="237"/>
      <c r="C3" s="237"/>
      <c r="D3" s="237"/>
      <c r="E3" s="237"/>
      <c r="F3" s="237"/>
      <c r="G3" s="237"/>
    </row>
    <row r="4" ht="14.25">
      <c r="G4" s="80" t="s">
        <v>434</v>
      </c>
    </row>
    <row r="5" spans="1:12" ht="42">
      <c r="A5" s="27"/>
      <c r="B5" s="64" t="s">
        <v>185</v>
      </c>
      <c r="C5" s="64" t="s">
        <v>150</v>
      </c>
      <c r="D5" s="64" t="s">
        <v>151</v>
      </c>
      <c r="E5" s="64" t="s">
        <v>115</v>
      </c>
      <c r="F5" s="64" t="s">
        <v>116</v>
      </c>
      <c r="G5" s="42" t="s">
        <v>175</v>
      </c>
      <c r="H5" s="3"/>
      <c r="I5" s="3"/>
      <c r="J5" s="3"/>
      <c r="K5" s="3"/>
      <c r="L5" s="3"/>
    </row>
    <row r="6" spans="1:12" ht="14.25">
      <c r="A6" s="76" t="s">
        <v>187</v>
      </c>
      <c r="B6" s="42">
        <v>12169</v>
      </c>
      <c r="C6" s="42">
        <v>12673</v>
      </c>
      <c r="D6" s="42">
        <v>151612</v>
      </c>
      <c r="E6" s="42">
        <v>104560</v>
      </c>
      <c r="F6" s="42">
        <v>110643</v>
      </c>
      <c r="G6" s="42">
        <f aca="true" t="shared" si="0" ref="G6:G12">SUM(B6:F6)</f>
        <v>391657</v>
      </c>
      <c r="H6" s="3"/>
      <c r="I6" s="3"/>
      <c r="J6" s="3"/>
      <c r="K6" s="3"/>
      <c r="L6" s="3"/>
    </row>
    <row r="7" spans="1:12" ht="14.25">
      <c r="A7" s="42" t="s">
        <v>188</v>
      </c>
      <c r="B7" s="42">
        <v>3280</v>
      </c>
      <c r="C7" s="42">
        <v>3422</v>
      </c>
      <c r="D7" s="42">
        <v>43881</v>
      </c>
      <c r="E7" s="42">
        <v>29911</v>
      </c>
      <c r="F7" s="42">
        <v>22033</v>
      </c>
      <c r="G7" s="42">
        <f t="shared" si="0"/>
        <v>102527</v>
      </c>
      <c r="H7" s="3"/>
      <c r="I7" s="3"/>
      <c r="J7" s="3"/>
      <c r="K7" s="3"/>
      <c r="L7" s="3"/>
    </row>
    <row r="8" spans="1:12" ht="14.25">
      <c r="A8" s="42" t="s">
        <v>189</v>
      </c>
      <c r="B8" s="42">
        <v>5685</v>
      </c>
      <c r="C8" s="42">
        <v>11452</v>
      </c>
      <c r="D8" s="42">
        <v>124162</v>
      </c>
      <c r="E8" s="42">
        <v>45005</v>
      </c>
      <c r="F8" s="42">
        <v>314987</v>
      </c>
      <c r="G8" s="42">
        <f t="shared" si="0"/>
        <v>501291</v>
      </c>
      <c r="H8" s="3"/>
      <c r="I8" s="3"/>
      <c r="J8" s="3"/>
      <c r="K8" s="3"/>
      <c r="L8" s="3"/>
    </row>
    <row r="9" spans="1:12" ht="14.25">
      <c r="A9" s="42" t="s">
        <v>190</v>
      </c>
      <c r="B9" s="42"/>
      <c r="C9" s="42"/>
      <c r="D9" s="42"/>
      <c r="E9" s="42"/>
      <c r="F9" s="42">
        <v>172400</v>
      </c>
      <c r="G9" s="42">
        <f t="shared" si="0"/>
        <v>172400</v>
      </c>
      <c r="H9" s="3"/>
      <c r="I9" s="3"/>
      <c r="J9" s="3"/>
      <c r="K9" s="3"/>
      <c r="L9" s="3"/>
    </row>
    <row r="10" spans="1:12" ht="14.25">
      <c r="A10" s="42" t="s">
        <v>191</v>
      </c>
      <c r="B10" s="42"/>
      <c r="C10" s="42"/>
      <c r="D10" s="42"/>
      <c r="E10" s="42"/>
      <c r="F10" s="42">
        <v>333350</v>
      </c>
      <c r="G10" s="42">
        <f>F10-B17-C17-D17-E17</f>
        <v>333350</v>
      </c>
      <c r="H10" s="3"/>
      <c r="I10" s="3"/>
      <c r="J10" s="3"/>
      <c r="K10" s="3"/>
      <c r="L10" s="3"/>
    </row>
    <row r="11" spans="1:12" ht="14.25">
      <c r="A11" s="42" t="s">
        <v>192</v>
      </c>
      <c r="B11" s="42">
        <v>56</v>
      </c>
      <c r="C11" s="42">
        <v>1200</v>
      </c>
      <c r="D11" s="42"/>
      <c r="E11" s="42">
        <v>2907</v>
      </c>
      <c r="F11" s="42">
        <v>87410</v>
      </c>
      <c r="G11" s="42">
        <f t="shared" si="0"/>
        <v>91573</v>
      </c>
      <c r="H11" s="3"/>
      <c r="I11" s="3"/>
      <c r="J11" s="3"/>
      <c r="K11" s="3"/>
      <c r="L11" s="3"/>
    </row>
    <row r="12" spans="1:12" ht="14.25">
      <c r="A12" s="42" t="s">
        <v>193</v>
      </c>
      <c r="B12" s="42"/>
      <c r="C12" s="42"/>
      <c r="D12" s="42"/>
      <c r="E12" s="42"/>
      <c r="F12" s="42">
        <v>3600</v>
      </c>
      <c r="G12" s="42">
        <f t="shared" si="0"/>
        <v>3600</v>
      </c>
      <c r="H12" s="3"/>
      <c r="I12" s="3"/>
      <c r="J12" s="3"/>
      <c r="K12" s="3"/>
      <c r="L12" s="3"/>
    </row>
    <row r="13" spans="1:12" ht="14.25">
      <c r="A13" s="42" t="s">
        <v>194</v>
      </c>
      <c r="B13" s="42"/>
      <c r="C13" s="42"/>
      <c r="D13" s="42"/>
      <c r="E13" s="42"/>
      <c r="F13" s="42">
        <v>4155</v>
      </c>
      <c r="G13" s="42">
        <f>F13-C18-E18</f>
        <v>4155</v>
      </c>
      <c r="H13" s="3"/>
      <c r="I13" s="3"/>
      <c r="J13" s="3"/>
      <c r="K13" s="3"/>
      <c r="L13" s="3"/>
    </row>
    <row r="14" spans="1:12" ht="14.25">
      <c r="A14" s="43" t="s">
        <v>186</v>
      </c>
      <c r="B14" s="78">
        <f aca="true" t="shared" si="1" ref="B14:G14">SUM(B6:B13)</f>
        <v>21190</v>
      </c>
      <c r="C14" s="78">
        <f t="shared" si="1"/>
        <v>28747</v>
      </c>
      <c r="D14" s="78">
        <f t="shared" si="1"/>
        <v>319655</v>
      </c>
      <c r="E14" s="78">
        <f t="shared" si="1"/>
        <v>182383</v>
      </c>
      <c r="F14" s="78">
        <f t="shared" si="1"/>
        <v>1048578</v>
      </c>
      <c r="G14" s="79">
        <f t="shared" si="1"/>
        <v>1600553</v>
      </c>
      <c r="H14" s="3"/>
      <c r="I14" s="3"/>
      <c r="J14" s="3"/>
      <c r="K14" s="3"/>
      <c r="L14" s="3"/>
    </row>
    <row r="15" spans="1:12" ht="14.25">
      <c r="A15" s="43" t="s">
        <v>195</v>
      </c>
      <c r="B15" s="42"/>
      <c r="C15" s="42"/>
      <c r="D15" s="42"/>
      <c r="E15" s="42"/>
      <c r="F15" s="42">
        <v>516299</v>
      </c>
      <c r="G15" s="42">
        <f>F15-503691</f>
        <v>12608</v>
      </c>
      <c r="H15" s="3"/>
      <c r="I15" s="3"/>
      <c r="J15" s="3"/>
      <c r="K15" s="3"/>
      <c r="L15" s="3"/>
    </row>
    <row r="16" spans="1:12" ht="14.25">
      <c r="A16" s="62" t="s">
        <v>628</v>
      </c>
      <c r="B16" s="77">
        <f>SUM(B14)</f>
        <v>21190</v>
      </c>
      <c r="C16" s="77">
        <f>SUM(C14)</f>
        <v>28747</v>
      </c>
      <c r="D16" s="77">
        <f>SUM(D14:D15)</f>
        <v>319655</v>
      </c>
      <c r="E16" s="77">
        <f>SUM(E14:E15)</f>
        <v>182383</v>
      </c>
      <c r="F16" s="77">
        <f>SUM(F14:F15)</f>
        <v>1564877</v>
      </c>
      <c r="G16" s="77">
        <f>SUM(G14,G15)</f>
        <v>1613161</v>
      </c>
      <c r="H16" s="3"/>
      <c r="I16" s="3"/>
      <c r="J16" s="3"/>
      <c r="K16" s="3"/>
      <c r="L16" s="3"/>
    </row>
    <row r="17" spans="1:12" ht="14.25">
      <c r="A17" s="42" t="s">
        <v>197</v>
      </c>
      <c r="B17" s="42"/>
      <c r="C17" s="42"/>
      <c r="D17" s="42"/>
      <c r="E17" s="42"/>
      <c r="F17" s="42">
        <v>1002604</v>
      </c>
      <c r="G17" s="42">
        <f>SUM(F17)</f>
        <v>1002604</v>
      </c>
      <c r="H17" s="3"/>
      <c r="I17" s="3"/>
      <c r="J17" s="3"/>
      <c r="K17" s="3"/>
      <c r="L17" s="3"/>
    </row>
    <row r="18" spans="1:12" ht="14.25">
      <c r="A18" s="42" t="s">
        <v>198</v>
      </c>
      <c r="B18" s="42"/>
      <c r="C18" s="42"/>
      <c r="D18" s="42"/>
      <c r="E18" s="42"/>
      <c r="F18" s="42">
        <v>70083</v>
      </c>
      <c r="G18" s="42">
        <f>F18</f>
        <v>70083</v>
      </c>
      <c r="H18" s="3"/>
      <c r="I18" s="3"/>
      <c r="J18" s="3"/>
      <c r="K18" s="3"/>
      <c r="L18" s="3"/>
    </row>
    <row r="19" spans="1:12" ht="14.25">
      <c r="A19" s="42" t="s">
        <v>199</v>
      </c>
      <c r="B19" s="42"/>
      <c r="C19" s="42"/>
      <c r="D19" s="42"/>
      <c r="E19" s="42">
        <v>800</v>
      </c>
      <c r="F19" s="42">
        <v>263705</v>
      </c>
      <c r="G19" s="42">
        <f>SUM(E19:F19)</f>
        <v>264505</v>
      </c>
      <c r="H19" s="3"/>
      <c r="I19" s="3"/>
      <c r="J19" s="3"/>
      <c r="K19" s="3"/>
      <c r="L19" s="3"/>
    </row>
    <row r="20" spans="1:12" ht="14.25">
      <c r="A20" s="42" t="s">
        <v>200</v>
      </c>
      <c r="B20" s="42">
        <v>1865</v>
      </c>
      <c r="C20" s="42">
        <v>1702</v>
      </c>
      <c r="D20" s="42">
        <v>31579</v>
      </c>
      <c r="E20" s="42">
        <v>12338</v>
      </c>
      <c r="F20" s="42">
        <v>120599</v>
      </c>
      <c r="G20" s="42">
        <f>SUM(B20:F20)</f>
        <v>168083</v>
      </c>
      <c r="H20" s="3"/>
      <c r="I20" s="3"/>
      <c r="J20" s="3"/>
      <c r="K20" s="3"/>
      <c r="L20" s="3"/>
    </row>
    <row r="21" spans="1:12" ht="14.25">
      <c r="A21" s="42" t="s">
        <v>201</v>
      </c>
      <c r="B21" s="42"/>
      <c r="C21" s="42"/>
      <c r="D21" s="42"/>
      <c r="E21" s="42"/>
      <c r="F21" s="42">
        <v>11386</v>
      </c>
      <c r="G21" s="42">
        <f>SUM(B21:F21)</f>
        <v>11386</v>
      </c>
      <c r="H21" s="3"/>
      <c r="I21" s="3"/>
      <c r="J21" s="3"/>
      <c r="K21" s="3"/>
      <c r="L21" s="3"/>
    </row>
    <row r="22" spans="1:12" ht="14.25">
      <c r="A22" s="42" t="s">
        <v>202</v>
      </c>
      <c r="B22" s="42"/>
      <c r="C22" s="42"/>
      <c r="D22" s="42"/>
      <c r="E22" s="42"/>
      <c r="F22" s="42"/>
      <c r="G22" s="42">
        <f>SUM(B22:F22)</f>
        <v>0</v>
      </c>
      <c r="H22" s="3"/>
      <c r="I22" s="3"/>
      <c r="J22" s="3"/>
      <c r="K22" s="3"/>
      <c r="L22" s="3"/>
    </row>
    <row r="23" spans="1:12" ht="14.25">
      <c r="A23" s="42" t="s">
        <v>203</v>
      </c>
      <c r="B23" s="42"/>
      <c r="C23" s="42"/>
      <c r="D23" s="42"/>
      <c r="E23" s="42"/>
      <c r="F23" s="42">
        <v>5000</v>
      </c>
      <c r="G23" s="42">
        <f>SUM(B23:F23)</f>
        <v>5000</v>
      </c>
      <c r="H23" s="3"/>
      <c r="I23" s="3"/>
      <c r="J23" s="3"/>
      <c r="K23" s="3"/>
      <c r="L23" s="3"/>
    </row>
    <row r="24" spans="1:12" ht="14.25">
      <c r="A24" s="43" t="s">
        <v>196</v>
      </c>
      <c r="B24" s="78">
        <f aca="true" t="shared" si="2" ref="B24:G24">SUM(B17:B23)</f>
        <v>1865</v>
      </c>
      <c r="C24" s="78">
        <f t="shared" si="2"/>
        <v>1702</v>
      </c>
      <c r="D24" s="78">
        <f t="shared" si="2"/>
        <v>31579</v>
      </c>
      <c r="E24" s="78">
        <f t="shared" si="2"/>
        <v>13138</v>
      </c>
      <c r="F24" s="78">
        <f t="shared" si="2"/>
        <v>1473377</v>
      </c>
      <c r="G24" s="78">
        <f t="shared" si="2"/>
        <v>1521661</v>
      </c>
      <c r="H24" s="3"/>
      <c r="I24" s="3"/>
      <c r="J24" s="3"/>
      <c r="K24" s="3"/>
      <c r="L24" s="3"/>
    </row>
    <row r="25" spans="1:12" ht="14.25">
      <c r="A25" s="43" t="s">
        <v>204</v>
      </c>
      <c r="B25" s="42">
        <v>19325</v>
      </c>
      <c r="C25" s="42">
        <v>27045</v>
      </c>
      <c r="D25" s="42">
        <v>288076</v>
      </c>
      <c r="E25" s="42">
        <v>169245</v>
      </c>
      <c r="F25" s="79">
        <v>91500</v>
      </c>
      <c r="G25" s="79">
        <f>SUM(F25)</f>
        <v>91500</v>
      </c>
      <c r="H25" s="3"/>
      <c r="I25" s="3"/>
      <c r="J25" s="3"/>
      <c r="K25" s="3"/>
      <c r="L25" s="3"/>
    </row>
    <row r="26" spans="1:12" ht="14.25">
      <c r="A26" s="62" t="s">
        <v>629</v>
      </c>
      <c r="B26" s="77">
        <f>SUM(B24:B25)</f>
        <v>21190</v>
      </c>
      <c r="C26" s="77">
        <f>SUM(C24:C25)</f>
        <v>28747</v>
      </c>
      <c r="D26" s="77">
        <f>SUM(D24:D25)</f>
        <v>319655</v>
      </c>
      <c r="E26" s="77">
        <f>SUM(E24:E25)</f>
        <v>182383</v>
      </c>
      <c r="F26" s="77">
        <f>SUM(F24:F25)</f>
        <v>1564877</v>
      </c>
      <c r="G26" s="77">
        <f>SUM(G24,G25)</f>
        <v>1613161</v>
      </c>
      <c r="H26" s="3"/>
      <c r="I26" s="3"/>
      <c r="J26" s="3"/>
      <c r="K26" s="3"/>
      <c r="L26" s="3"/>
    </row>
    <row r="27" spans="1:1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4" ht="14.25">
      <c r="C34" s="3"/>
      <c r="D34" s="3"/>
    </row>
    <row r="35" spans="3:4" ht="14.25">
      <c r="C35" s="3"/>
      <c r="D35" s="3"/>
    </row>
    <row r="36" spans="3:4" ht="14.25">
      <c r="C36" s="3"/>
      <c r="D36" s="3"/>
    </row>
    <row r="37" ht="14.25">
      <c r="D37" s="3"/>
    </row>
    <row r="38" ht="14.25">
      <c r="D38" s="3"/>
    </row>
    <row r="39" ht="14.25">
      <c r="D39" s="3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4/2014.(II. 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B1" t="s">
        <v>752</v>
      </c>
    </row>
    <row r="2" spans="1:6" ht="27" customHeight="1">
      <c r="A2" s="239" t="s">
        <v>125</v>
      </c>
      <c r="B2" s="240"/>
      <c r="C2" s="240"/>
      <c r="D2" s="240"/>
      <c r="E2" s="240"/>
      <c r="F2" s="241"/>
    </row>
    <row r="3" spans="1:6" ht="23.25" customHeight="1">
      <c r="A3" s="238" t="s">
        <v>40</v>
      </c>
      <c r="B3" s="243"/>
      <c r="C3" s="243"/>
      <c r="D3" s="243"/>
      <c r="E3" s="243"/>
      <c r="F3" s="241"/>
    </row>
    <row r="4" ht="18">
      <c r="A4" s="47"/>
    </row>
    <row r="5" ht="14.25">
      <c r="A5" t="s">
        <v>62</v>
      </c>
    </row>
    <row r="6" spans="1:6" ht="39.75">
      <c r="A6" s="1" t="s">
        <v>205</v>
      </c>
      <c r="B6" s="2" t="s">
        <v>170</v>
      </c>
      <c r="C6" s="55" t="s">
        <v>44</v>
      </c>
      <c r="D6" s="55" t="s">
        <v>45</v>
      </c>
      <c r="E6" s="55" t="s">
        <v>46</v>
      </c>
      <c r="F6" s="75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>
        <v>885076</v>
      </c>
      <c r="D13" s="79"/>
      <c r="E13" s="79"/>
      <c r="F13" s="79">
        <f>SUM(C13:E13)</f>
        <v>885076</v>
      </c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>
        <v>117528</v>
      </c>
      <c r="D18" s="81"/>
      <c r="E18" s="81"/>
      <c r="F18" s="81">
        <f>SUM(C18:E18)</f>
        <v>117528</v>
      </c>
    </row>
    <row r="19" spans="1:6" ht="15" customHeight="1">
      <c r="A19" s="39" t="s">
        <v>631</v>
      </c>
      <c r="B19" s="49" t="s">
        <v>397</v>
      </c>
      <c r="C19" s="79">
        <f>SUM(C13:C18)</f>
        <v>1002604</v>
      </c>
      <c r="D19" s="79"/>
      <c r="E19" s="79"/>
      <c r="F19" s="79">
        <f>SUM(F13:F18)</f>
        <v>1002604</v>
      </c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>
        <v>195558</v>
      </c>
      <c r="D26" s="81">
        <v>23572</v>
      </c>
      <c r="E26" s="81">
        <v>870</v>
      </c>
      <c r="F26" s="81">
        <f>SUM(C26:E26)</f>
        <v>220000</v>
      </c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>
        <v>37400</v>
      </c>
      <c r="D29" s="81"/>
      <c r="E29" s="81"/>
      <c r="F29" s="81">
        <f>SUM(C29:E29)</f>
        <v>37400</v>
      </c>
    </row>
    <row r="30" spans="1:6" ht="15" customHeight="1">
      <c r="A30" s="4" t="s">
        <v>606</v>
      </c>
      <c r="B30" s="5" t="s">
        <v>423</v>
      </c>
      <c r="C30" s="81">
        <v>3080</v>
      </c>
      <c r="D30" s="81"/>
      <c r="E30" s="81"/>
      <c r="F30" s="81">
        <f>SUM(C30:E30)</f>
        <v>3080</v>
      </c>
    </row>
    <row r="31" spans="1:6" ht="15" customHeight="1">
      <c r="A31" s="6" t="s">
        <v>2</v>
      </c>
      <c r="B31" s="7" t="s">
        <v>426</v>
      </c>
      <c r="C31" s="81">
        <f>SUM(C26:C30)</f>
        <v>236038</v>
      </c>
      <c r="D31" s="81">
        <f>SUM(D26:D30)</f>
        <v>23572</v>
      </c>
      <c r="E31" s="81">
        <f>SUM(E26:E30)</f>
        <v>870</v>
      </c>
      <c r="F31" s="81">
        <f>SUM(F26:F30)</f>
        <v>260480</v>
      </c>
    </row>
    <row r="32" spans="1:6" ht="15" customHeight="1">
      <c r="A32" s="4" t="s">
        <v>607</v>
      </c>
      <c r="B32" s="5" t="s">
        <v>427</v>
      </c>
      <c r="C32" s="81">
        <v>3225</v>
      </c>
      <c r="D32" s="81"/>
      <c r="E32" s="81"/>
      <c r="F32" s="81">
        <f>SUM(C32:E32)</f>
        <v>3225</v>
      </c>
    </row>
    <row r="33" spans="1:6" ht="15" customHeight="1">
      <c r="A33" s="39" t="s">
        <v>3</v>
      </c>
      <c r="B33" s="49" t="s">
        <v>428</v>
      </c>
      <c r="C33" s="79">
        <f>SUM(C31:C32)</f>
        <v>239263</v>
      </c>
      <c r="D33" s="79">
        <f>SUM(D31:D32)</f>
        <v>23572</v>
      </c>
      <c r="E33" s="79">
        <f>SUM(E31:E32)</f>
        <v>870</v>
      </c>
      <c r="F33" s="79">
        <f>SUM(F31:F32)</f>
        <v>263705</v>
      </c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113032</v>
      </c>
      <c r="D44" s="79">
        <v>7567</v>
      </c>
      <c r="E44" s="79"/>
      <c r="F44" s="79">
        <f>SUM(C44:E44)</f>
        <v>120599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>
        <f>SUM(C47:E47)</f>
        <v>0</v>
      </c>
    </row>
    <row r="48" spans="1:6" ht="15" customHeight="1">
      <c r="A48" s="39" t="s">
        <v>6</v>
      </c>
      <c r="B48" s="49" t="s">
        <v>457</v>
      </c>
      <c r="C48" s="79">
        <f>SUM(C45:C47)</f>
        <v>0</v>
      </c>
      <c r="D48" s="79"/>
      <c r="E48" s="79"/>
      <c r="F48" s="79">
        <f>SUM(F45:F47)</f>
        <v>0</v>
      </c>
    </row>
    <row r="49" spans="1:6" ht="15" customHeight="1">
      <c r="A49" s="53" t="s">
        <v>43</v>
      </c>
      <c r="B49" s="217"/>
      <c r="C49" s="79">
        <f>C48+C44+C33+C19</f>
        <v>1354899</v>
      </c>
      <c r="D49" s="79">
        <f>D44+D33+D19</f>
        <v>31139</v>
      </c>
      <c r="E49" s="79">
        <f>E44+E33+E19</f>
        <v>870</v>
      </c>
      <c r="F49" s="79">
        <f>F48+F44+F33+F19</f>
        <v>1386908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>
        <v>70083</v>
      </c>
      <c r="D54" s="81"/>
      <c r="E54" s="81"/>
      <c r="F54" s="81">
        <f>SUM(C54:E54)</f>
        <v>70083</v>
      </c>
    </row>
    <row r="55" spans="1:6" ht="15" customHeight="1">
      <c r="A55" s="39" t="s">
        <v>0</v>
      </c>
      <c r="B55" s="49" t="s">
        <v>405</v>
      </c>
      <c r="C55" s="79">
        <f>SUM(C54)</f>
        <v>70083</v>
      </c>
      <c r="D55" s="79"/>
      <c r="E55" s="79"/>
      <c r="F55" s="79">
        <f>SUM(F54)</f>
        <v>70083</v>
      </c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>
        <v>11386</v>
      </c>
      <c r="D57" s="81"/>
      <c r="E57" s="81"/>
      <c r="F57" s="81">
        <f>SUM(C57:E57)</f>
        <v>11386</v>
      </c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>
        <f>SUM(C56:C60)</f>
        <v>11386</v>
      </c>
      <c r="D61" s="79"/>
      <c r="E61" s="79"/>
      <c r="F61" s="79">
        <f>SUM(F56:F60)</f>
        <v>11386</v>
      </c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>
        <v>5000</v>
      </c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>
        <f>SUM(C64)</f>
        <v>5000</v>
      </c>
      <c r="D65" s="79"/>
      <c r="E65" s="79"/>
      <c r="F65" s="79">
        <f>SUM(C65:E65)</f>
        <v>5000</v>
      </c>
    </row>
    <row r="66" spans="1:6" ht="15" customHeight="1">
      <c r="A66" s="53" t="s">
        <v>42</v>
      </c>
      <c r="B66" s="218"/>
      <c r="C66" s="79">
        <f>C65+C61+C55</f>
        <v>86469</v>
      </c>
      <c r="D66" s="79">
        <f>D65+D61+D55</f>
        <v>0</v>
      </c>
      <c r="E66" s="79">
        <f>E65+E61+E55</f>
        <v>0</v>
      </c>
      <c r="F66" s="79">
        <f>F65+F61+F55</f>
        <v>86469</v>
      </c>
    </row>
    <row r="67" spans="1:6" ht="15">
      <c r="A67" s="46" t="s">
        <v>7</v>
      </c>
      <c r="B67" s="35" t="s">
        <v>463</v>
      </c>
      <c r="C67" s="79">
        <f>C65+C48+C61+C44+C33+C19+C55</f>
        <v>1441368</v>
      </c>
      <c r="D67" s="79">
        <f>D65+D48+D61+D44+D33</f>
        <v>31139</v>
      </c>
      <c r="E67" s="79">
        <f>E65+E48+E61+E44+E33</f>
        <v>870</v>
      </c>
      <c r="F67" s="79">
        <f>F65+F48+F61+F44+F33+F19+F55</f>
        <v>1473377</v>
      </c>
    </row>
    <row r="68" spans="1:6" ht="15">
      <c r="A68" s="57" t="s">
        <v>108</v>
      </c>
      <c r="B68" s="56"/>
      <c r="C68" s="81">
        <f>C49-'kiadások működés önkormányzat'!C75</f>
        <v>433495</v>
      </c>
      <c r="D68" s="81">
        <f>D49-'kiadások működés önkormányzat'!D75</f>
        <v>0</v>
      </c>
      <c r="E68" s="81">
        <f>E49-'kiadások működés önkormányzat'!E75</f>
        <v>0</v>
      </c>
      <c r="F68" s="81">
        <f>SUM(C68:E68)</f>
        <v>433495</v>
      </c>
    </row>
    <row r="69" spans="1:6" ht="15">
      <c r="A69" s="57" t="s">
        <v>109</v>
      </c>
      <c r="B69" s="56"/>
      <c r="C69" s="81">
        <f>C66-'kiadások működés önkormányzat'!C98</f>
        <v>-8696</v>
      </c>
      <c r="D69" s="81">
        <f>D66-'kiadások működés önkormányzat'!D98</f>
        <v>0</v>
      </c>
      <c r="E69" s="81">
        <f>E66-'kiadások működés önkormányzat'!E98</f>
        <v>0</v>
      </c>
      <c r="F69" s="81">
        <f>SUM(C69:E69)</f>
        <v>-8696</v>
      </c>
    </row>
    <row r="70" spans="1:6" ht="14.2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4.2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4.2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4.25">
      <c r="A73" s="14" t="s">
        <v>9</v>
      </c>
      <c r="B73" s="6" t="s">
        <v>468</v>
      </c>
      <c r="C73" s="81">
        <v>11500</v>
      </c>
      <c r="D73" s="81"/>
      <c r="E73" s="81"/>
      <c r="F73" s="81">
        <f>SUM(C73:E73)</f>
        <v>11500</v>
      </c>
    </row>
    <row r="74" spans="1:6" ht="14.2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4.2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4.2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4.2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4.25">
      <c r="A78" s="13" t="s">
        <v>10</v>
      </c>
      <c r="B78" s="6" t="s">
        <v>475</v>
      </c>
      <c r="C78" s="81"/>
      <c r="D78" s="81"/>
      <c r="E78" s="81"/>
      <c r="F78" s="81"/>
    </row>
    <row r="79" spans="1:6" ht="14.2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4.2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4.2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4.2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4.25">
      <c r="A83" s="6" t="s">
        <v>11</v>
      </c>
      <c r="B83" s="6" t="s">
        <v>478</v>
      </c>
      <c r="C83" s="81">
        <v>80000</v>
      </c>
      <c r="D83" s="81"/>
      <c r="E83" s="81"/>
      <c r="F83" s="81">
        <f>SUM(C83:E83)</f>
        <v>80000</v>
      </c>
    </row>
    <row r="84" spans="1:6" ht="14.25">
      <c r="A84" s="37" t="s">
        <v>479</v>
      </c>
      <c r="B84" s="4" t="s">
        <v>480</v>
      </c>
      <c r="C84" s="81"/>
      <c r="D84" s="81"/>
      <c r="E84" s="81"/>
      <c r="F84" s="81"/>
    </row>
    <row r="85" spans="1:6" ht="14.25">
      <c r="A85" s="37" t="s">
        <v>481</v>
      </c>
      <c r="B85" s="4" t="s">
        <v>482</v>
      </c>
      <c r="C85" s="81"/>
      <c r="D85" s="81"/>
      <c r="E85" s="81"/>
      <c r="F85" s="81"/>
    </row>
    <row r="86" spans="1:6" ht="14.25">
      <c r="A86" s="37" t="s">
        <v>483</v>
      </c>
      <c r="B86" s="4" t="s">
        <v>484</v>
      </c>
      <c r="C86" s="81"/>
      <c r="D86" s="81"/>
      <c r="E86" s="81"/>
      <c r="F86" s="81"/>
    </row>
    <row r="87" spans="1:6" ht="14.25">
      <c r="A87" s="37" t="s">
        <v>485</v>
      </c>
      <c r="B87" s="4" t="s">
        <v>486</v>
      </c>
      <c r="C87" s="81"/>
      <c r="D87" s="81"/>
      <c r="E87" s="81"/>
      <c r="F87" s="81"/>
    </row>
    <row r="88" spans="1:6" ht="14.25">
      <c r="A88" s="12" t="s">
        <v>626</v>
      </c>
      <c r="B88" s="4" t="s">
        <v>487</v>
      </c>
      <c r="C88" s="81"/>
      <c r="D88" s="81"/>
      <c r="E88" s="81"/>
      <c r="F88" s="81"/>
    </row>
    <row r="89" spans="1:6" ht="14.25">
      <c r="A89" s="14" t="s">
        <v>12</v>
      </c>
      <c r="B89" s="6" t="s">
        <v>488</v>
      </c>
      <c r="C89" s="79">
        <f>SUM(C73:C88)</f>
        <v>91500</v>
      </c>
      <c r="D89" s="79"/>
      <c r="E89" s="79"/>
      <c r="F89" s="79">
        <f>SUM(F73:F88)</f>
        <v>91500</v>
      </c>
    </row>
    <row r="90" spans="1:6" ht="14.25">
      <c r="A90" s="12" t="s">
        <v>489</v>
      </c>
      <c r="B90" s="4" t="s">
        <v>490</v>
      </c>
      <c r="C90" s="81"/>
      <c r="D90" s="81"/>
      <c r="E90" s="81"/>
      <c r="F90" s="81"/>
    </row>
    <row r="91" spans="1:6" ht="14.25">
      <c r="A91" s="12" t="s">
        <v>491</v>
      </c>
      <c r="B91" s="4" t="s">
        <v>492</v>
      </c>
      <c r="C91" s="81"/>
      <c r="D91" s="81"/>
      <c r="E91" s="81"/>
      <c r="F91" s="81"/>
    </row>
    <row r="92" spans="1:6" ht="14.25">
      <c r="A92" s="37" t="s">
        <v>493</v>
      </c>
      <c r="B92" s="4" t="s">
        <v>494</v>
      </c>
      <c r="C92" s="81"/>
      <c r="D92" s="81"/>
      <c r="E92" s="81"/>
      <c r="F92" s="81"/>
    </row>
    <row r="93" spans="1:6" ht="14.25">
      <c r="A93" s="37" t="s">
        <v>627</v>
      </c>
      <c r="B93" s="4" t="s">
        <v>495</v>
      </c>
      <c r="C93" s="81"/>
      <c r="D93" s="81"/>
      <c r="E93" s="81"/>
      <c r="F93" s="81"/>
    </row>
    <row r="94" spans="1:6" ht="14.25">
      <c r="A94" s="13" t="s">
        <v>13</v>
      </c>
      <c r="B94" s="6" t="s">
        <v>496</v>
      </c>
      <c r="C94" s="81"/>
      <c r="D94" s="81"/>
      <c r="E94" s="81"/>
      <c r="F94" s="81"/>
    </row>
    <row r="95" spans="1:6" ht="14.25">
      <c r="A95" s="14" t="s">
        <v>497</v>
      </c>
      <c r="B95" s="6" t="s">
        <v>498</v>
      </c>
      <c r="C95" s="81"/>
      <c r="D95" s="81"/>
      <c r="E95" s="81"/>
      <c r="F95" s="81"/>
    </row>
    <row r="96" spans="1:6" ht="15">
      <c r="A96" s="40" t="s">
        <v>14</v>
      </c>
      <c r="B96" s="41" t="s">
        <v>499</v>
      </c>
      <c r="C96" s="79">
        <f>SUM(C89:C95)</f>
        <v>91500</v>
      </c>
      <c r="D96" s="79"/>
      <c r="E96" s="79"/>
      <c r="F96" s="79">
        <f>SUM(F89:F95)</f>
        <v>91500</v>
      </c>
    </row>
    <row r="97" spans="1:6" ht="15">
      <c r="A97" s="44" t="s">
        <v>629</v>
      </c>
      <c r="B97" s="45"/>
      <c r="C97" s="79">
        <f>C67+C96</f>
        <v>1532868</v>
      </c>
      <c r="D97" s="79">
        <f>D96+D67</f>
        <v>31139</v>
      </c>
      <c r="E97" s="79">
        <f>E96+E67</f>
        <v>870</v>
      </c>
      <c r="F97" s="79">
        <f>F96+F67</f>
        <v>1564877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4/2014. (II. 18.)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ht="14.25">
      <c r="B1" t="s">
        <v>752</v>
      </c>
    </row>
    <row r="2" spans="1:6" ht="21" customHeight="1">
      <c r="A2" s="239" t="s">
        <v>39</v>
      </c>
      <c r="B2" s="243"/>
      <c r="C2" s="243"/>
      <c r="D2" s="243"/>
      <c r="E2" s="243"/>
      <c r="F2" s="241"/>
    </row>
    <row r="3" spans="1:6" ht="18.75" customHeight="1">
      <c r="A3" s="238" t="s">
        <v>41</v>
      </c>
      <c r="B3" s="243"/>
      <c r="C3" s="243"/>
      <c r="D3" s="243"/>
      <c r="E3" s="243"/>
      <c r="F3" s="241"/>
    </row>
    <row r="4" ht="18">
      <c r="A4" s="47"/>
    </row>
    <row r="5" ht="14.25">
      <c r="A5" s="3" t="s">
        <v>126</v>
      </c>
    </row>
    <row r="6" spans="1:6" ht="39.75">
      <c r="A6" s="1" t="s">
        <v>205</v>
      </c>
      <c r="B6" s="2" t="s">
        <v>206</v>
      </c>
      <c r="C6" s="55" t="s">
        <v>44</v>
      </c>
      <c r="D6" s="55" t="s">
        <v>45</v>
      </c>
      <c r="E6" s="55" t="s">
        <v>46</v>
      </c>
      <c r="F6" s="75" t="s">
        <v>158</v>
      </c>
    </row>
    <row r="7" spans="1:6" ht="14.25" hidden="1">
      <c r="A7" s="28" t="s">
        <v>207</v>
      </c>
      <c r="B7" s="29" t="s">
        <v>208</v>
      </c>
      <c r="C7" s="42"/>
      <c r="D7" s="42"/>
      <c r="E7" s="42"/>
      <c r="F7" s="27"/>
    </row>
    <row r="8" spans="1:6" ht="14.25" hidden="1">
      <c r="A8" s="28" t="s">
        <v>209</v>
      </c>
      <c r="B8" s="30" t="s">
        <v>210</v>
      </c>
      <c r="C8" s="42"/>
      <c r="D8" s="42"/>
      <c r="E8" s="42"/>
      <c r="F8" s="27"/>
    </row>
    <row r="9" spans="1:6" ht="14.25" hidden="1">
      <c r="A9" s="28" t="s">
        <v>211</v>
      </c>
      <c r="B9" s="30" t="s">
        <v>212</v>
      </c>
      <c r="C9" s="42"/>
      <c r="D9" s="42"/>
      <c r="E9" s="42"/>
      <c r="F9" s="27"/>
    </row>
    <row r="10" spans="1:6" ht="14.25" hidden="1">
      <c r="A10" s="31" t="s">
        <v>213</v>
      </c>
      <c r="B10" s="30" t="s">
        <v>214</v>
      </c>
      <c r="C10" s="42"/>
      <c r="D10" s="42"/>
      <c r="E10" s="42"/>
      <c r="F10" s="27"/>
    </row>
    <row r="11" spans="1:6" ht="14.25" hidden="1">
      <c r="A11" s="31" t="s">
        <v>215</v>
      </c>
      <c r="B11" s="30" t="s">
        <v>216</v>
      </c>
      <c r="C11" s="42"/>
      <c r="D11" s="42"/>
      <c r="E11" s="42"/>
      <c r="F11" s="27"/>
    </row>
    <row r="12" spans="1:6" ht="14.25" hidden="1">
      <c r="A12" s="31" t="s">
        <v>217</v>
      </c>
      <c r="B12" s="30" t="s">
        <v>218</v>
      </c>
      <c r="C12" s="42"/>
      <c r="D12" s="42"/>
      <c r="E12" s="42"/>
      <c r="F12" s="27"/>
    </row>
    <row r="13" spans="1:6" ht="14.25" hidden="1">
      <c r="A13" s="31" t="s">
        <v>219</v>
      </c>
      <c r="B13" s="30" t="s">
        <v>220</v>
      </c>
      <c r="C13" s="42"/>
      <c r="D13" s="42"/>
      <c r="E13" s="42"/>
      <c r="F13" s="27"/>
    </row>
    <row r="14" spans="1:6" ht="14.25" hidden="1">
      <c r="A14" s="31" t="s">
        <v>221</v>
      </c>
      <c r="B14" s="30" t="s">
        <v>222</v>
      </c>
      <c r="C14" s="42"/>
      <c r="D14" s="42"/>
      <c r="E14" s="42"/>
      <c r="F14" s="27"/>
    </row>
    <row r="15" spans="1:6" ht="14.25" hidden="1">
      <c r="A15" s="4" t="s">
        <v>223</v>
      </c>
      <c r="B15" s="30" t="s">
        <v>224</v>
      </c>
      <c r="C15" s="42"/>
      <c r="D15" s="42"/>
      <c r="E15" s="42"/>
      <c r="F15" s="27"/>
    </row>
    <row r="16" spans="1:6" ht="14.25" hidden="1">
      <c r="A16" s="4" t="s">
        <v>225</v>
      </c>
      <c r="B16" s="30" t="s">
        <v>226</v>
      </c>
      <c r="C16" s="42"/>
      <c r="D16" s="42"/>
      <c r="E16" s="42"/>
      <c r="F16" s="27"/>
    </row>
    <row r="17" spans="1:6" ht="14.25" hidden="1">
      <c r="A17" s="4" t="s">
        <v>227</v>
      </c>
      <c r="B17" s="30" t="s">
        <v>228</v>
      </c>
      <c r="C17" s="42"/>
      <c r="D17" s="42"/>
      <c r="E17" s="42"/>
      <c r="F17" s="27"/>
    </row>
    <row r="18" spans="1:6" ht="14.25" hidden="1">
      <c r="A18" s="4" t="s">
        <v>229</v>
      </c>
      <c r="B18" s="30" t="s">
        <v>230</v>
      </c>
      <c r="C18" s="42"/>
      <c r="D18" s="42"/>
      <c r="E18" s="42"/>
      <c r="F18" s="27"/>
    </row>
    <row r="19" spans="1:6" ht="14.25" hidden="1">
      <c r="A19" s="4" t="s">
        <v>558</v>
      </c>
      <c r="B19" s="30" t="s">
        <v>231</v>
      </c>
      <c r="C19" s="42"/>
      <c r="D19" s="42"/>
      <c r="E19" s="42"/>
      <c r="F19" s="27"/>
    </row>
    <row r="20" spans="1:6" ht="14.25">
      <c r="A20" s="32" t="s">
        <v>500</v>
      </c>
      <c r="B20" s="33" t="s">
        <v>232</v>
      </c>
      <c r="C20" s="42">
        <v>76238</v>
      </c>
      <c r="D20" s="42"/>
      <c r="E20" s="42"/>
      <c r="F20" s="81">
        <f>SUM(C20:E20)</f>
        <v>76238</v>
      </c>
    </row>
    <row r="21" spans="1:6" ht="14.25" hidden="1">
      <c r="A21" s="4" t="s">
        <v>233</v>
      </c>
      <c r="B21" s="30" t="s">
        <v>234</v>
      </c>
      <c r="C21" s="42"/>
      <c r="D21" s="42"/>
      <c r="E21" s="42"/>
      <c r="F21" s="81"/>
    </row>
    <row r="22" spans="1:6" ht="14.25" hidden="1">
      <c r="A22" s="4" t="s">
        <v>235</v>
      </c>
      <c r="B22" s="30" t="s">
        <v>236</v>
      </c>
      <c r="C22" s="42"/>
      <c r="D22" s="42"/>
      <c r="E22" s="42"/>
      <c r="F22" s="81"/>
    </row>
    <row r="23" spans="1:6" ht="14.25" hidden="1">
      <c r="A23" s="5" t="s">
        <v>237</v>
      </c>
      <c r="B23" s="30" t="s">
        <v>238</v>
      </c>
      <c r="C23" s="42"/>
      <c r="D23" s="42"/>
      <c r="E23" s="42"/>
      <c r="F23" s="81"/>
    </row>
    <row r="24" spans="1:6" ht="14.25">
      <c r="A24" s="6" t="s">
        <v>501</v>
      </c>
      <c r="B24" s="33" t="s">
        <v>239</v>
      </c>
      <c r="C24" s="42">
        <v>21905</v>
      </c>
      <c r="D24" s="42">
        <v>12500</v>
      </c>
      <c r="E24" s="42"/>
      <c r="F24" s="81">
        <f>SUM(C24:E24)</f>
        <v>34405</v>
      </c>
    </row>
    <row r="25" spans="1:6" ht="14.25">
      <c r="A25" s="50" t="s">
        <v>588</v>
      </c>
      <c r="B25" s="51" t="s">
        <v>240</v>
      </c>
      <c r="C25" s="79">
        <f>SUM(C20:C24)</f>
        <v>98143</v>
      </c>
      <c r="D25" s="79">
        <v>12500</v>
      </c>
      <c r="E25" s="42"/>
      <c r="F25" s="79">
        <f>SUM(C25:E25)</f>
        <v>110643</v>
      </c>
    </row>
    <row r="26" spans="1:6" ht="14.25">
      <c r="A26" s="39" t="s">
        <v>559</v>
      </c>
      <c r="B26" s="51" t="s">
        <v>241</v>
      </c>
      <c r="C26" s="79">
        <v>18658</v>
      </c>
      <c r="D26" s="79">
        <v>3375</v>
      </c>
      <c r="E26" s="42"/>
      <c r="F26" s="79">
        <f>SUM(C26:E26)</f>
        <v>22033</v>
      </c>
    </row>
    <row r="27" spans="1:6" ht="14.25" hidden="1">
      <c r="A27" s="4" t="s">
        <v>242</v>
      </c>
      <c r="B27" s="30" t="s">
        <v>243</v>
      </c>
      <c r="C27" s="42"/>
      <c r="D27" s="42"/>
      <c r="E27" s="42"/>
      <c r="F27" s="81"/>
    </row>
    <row r="28" spans="1:6" ht="14.25" hidden="1">
      <c r="A28" s="4" t="s">
        <v>244</v>
      </c>
      <c r="B28" s="30" t="s">
        <v>245</v>
      </c>
      <c r="C28" s="42"/>
      <c r="D28" s="42"/>
      <c r="E28" s="42"/>
      <c r="F28" s="81"/>
    </row>
    <row r="29" spans="1:6" ht="14.25" hidden="1">
      <c r="A29" s="4" t="s">
        <v>246</v>
      </c>
      <c r="B29" s="30" t="s">
        <v>247</v>
      </c>
      <c r="C29" s="42"/>
      <c r="D29" s="42"/>
      <c r="E29" s="42"/>
      <c r="F29" s="81"/>
    </row>
    <row r="30" spans="1:6" ht="14.25">
      <c r="A30" s="6" t="s">
        <v>502</v>
      </c>
      <c r="B30" s="33" t="s">
        <v>248</v>
      </c>
      <c r="C30" s="42">
        <v>16068</v>
      </c>
      <c r="D30" s="42">
        <v>5300</v>
      </c>
      <c r="E30" s="42">
        <v>380</v>
      </c>
      <c r="F30" s="81">
        <f>SUM(C30:E30)</f>
        <v>21748</v>
      </c>
    </row>
    <row r="31" spans="1:6" ht="14.25" hidden="1">
      <c r="A31" s="4" t="s">
        <v>249</v>
      </c>
      <c r="B31" s="30" t="s">
        <v>250</v>
      </c>
      <c r="C31" s="42"/>
      <c r="D31" s="42"/>
      <c r="E31" s="42"/>
      <c r="F31" s="81"/>
    </row>
    <row r="32" spans="1:6" ht="14.25" hidden="1">
      <c r="A32" s="4" t="s">
        <v>251</v>
      </c>
      <c r="B32" s="30" t="s">
        <v>252</v>
      </c>
      <c r="C32" s="42"/>
      <c r="D32" s="42"/>
      <c r="E32" s="42"/>
      <c r="F32" s="81"/>
    </row>
    <row r="33" spans="1:6" ht="15" customHeight="1">
      <c r="A33" s="6" t="s">
        <v>589</v>
      </c>
      <c r="B33" s="33" t="s">
        <v>253</v>
      </c>
      <c r="C33" s="42">
        <v>1932</v>
      </c>
      <c r="D33" s="42"/>
      <c r="E33" s="42">
        <v>130</v>
      </c>
      <c r="F33" s="81">
        <f>SUM(C33:E33)</f>
        <v>2062</v>
      </c>
    </row>
    <row r="34" spans="1:6" ht="14.25" hidden="1">
      <c r="A34" s="4" t="s">
        <v>254</v>
      </c>
      <c r="B34" s="30" t="s">
        <v>255</v>
      </c>
      <c r="C34" s="42"/>
      <c r="D34" s="42"/>
      <c r="E34" s="42"/>
      <c r="F34" s="81"/>
    </row>
    <row r="35" spans="1:6" ht="14.25" hidden="1">
      <c r="A35" s="4" t="s">
        <v>256</v>
      </c>
      <c r="B35" s="30" t="s">
        <v>257</v>
      </c>
      <c r="C35" s="42"/>
      <c r="D35" s="42"/>
      <c r="E35" s="42"/>
      <c r="F35" s="81"/>
    </row>
    <row r="36" spans="1:6" ht="14.25" hidden="1">
      <c r="A36" s="4" t="s">
        <v>560</v>
      </c>
      <c r="B36" s="30" t="s">
        <v>258</v>
      </c>
      <c r="C36" s="42"/>
      <c r="D36" s="42"/>
      <c r="E36" s="42"/>
      <c r="F36" s="81"/>
    </row>
    <row r="37" spans="1:6" ht="14.25" hidden="1">
      <c r="A37" s="4" t="s">
        <v>259</v>
      </c>
      <c r="B37" s="30" t="s">
        <v>260</v>
      </c>
      <c r="C37" s="42"/>
      <c r="D37" s="42"/>
      <c r="E37" s="42"/>
      <c r="F37" s="81"/>
    </row>
    <row r="38" spans="1:6" ht="14.25" hidden="1">
      <c r="A38" s="9" t="s">
        <v>561</v>
      </c>
      <c r="B38" s="30" t="s">
        <v>261</v>
      </c>
      <c r="C38" s="42"/>
      <c r="D38" s="42"/>
      <c r="E38" s="42"/>
      <c r="F38" s="81"/>
    </row>
    <row r="39" spans="1:6" ht="14.25" hidden="1">
      <c r="A39" s="5" t="s">
        <v>262</v>
      </c>
      <c r="B39" s="30" t="s">
        <v>263</v>
      </c>
      <c r="C39" s="42"/>
      <c r="D39" s="42"/>
      <c r="E39" s="42"/>
      <c r="F39" s="81"/>
    </row>
    <row r="40" spans="1:6" ht="14.25" hidden="1">
      <c r="A40" s="4" t="s">
        <v>562</v>
      </c>
      <c r="B40" s="30" t="s">
        <v>264</v>
      </c>
      <c r="C40" s="42"/>
      <c r="D40" s="42"/>
      <c r="E40" s="42"/>
      <c r="F40" s="81"/>
    </row>
    <row r="41" spans="1:6" ht="14.25">
      <c r="A41" s="6" t="s">
        <v>503</v>
      </c>
      <c r="B41" s="33" t="s">
        <v>265</v>
      </c>
      <c r="C41" s="42">
        <v>224560</v>
      </c>
      <c r="D41" s="42"/>
      <c r="E41" s="42">
        <v>160</v>
      </c>
      <c r="F41" s="81">
        <f>SUM(C41:E41)</f>
        <v>224720</v>
      </c>
    </row>
    <row r="42" spans="1:6" ht="14.25" hidden="1">
      <c r="A42" s="4" t="s">
        <v>266</v>
      </c>
      <c r="B42" s="30" t="s">
        <v>267</v>
      </c>
      <c r="C42" s="42"/>
      <c r="D42" s="42"/>
      <c r="E42" s="42"/>
      <c r="F42" s="81"/>
    </row>
    <row r="43" spans="1:6" ht="14.25" hidden="1">
      <c r="A43" s="4" t="s">
        <v>268</v>
      </c>
      <c r="B43" s="30" t="s">
        <v>269</v>
      </c>
      <c r="C43" s="42"/>
      <c r="D43" s="42"/>
      <c r="E43" s="42"/>
      <c r="F43" s="81"/>
    </row>
    <row r="44" spans="1:6" ht="14.25">
      <c r="A44" s="6" t="s">
        <v>504</v>
      </c>
      <c r="B44" s="33" t="s">
        <v>270</v>
      </c>
      <c r="C44" s="42">
        <v>45</v>
      </c>
      <c r="D44" s="42"/>
      <c r="E44" s="42"/>
      <c r="F44" s="81">
        <f>SUM(C44:E44)</f>
        <v>45</v>
      </c>
    </row>
    <row r="45" spans="1:6" ht="14.25" hidden="1">
      <c r="A45" s="4" t="s">
        <v>271</v>
      </c>
      <c r="B45" s="30" t="s">
        <v>272</v>
      </c>
      <c r="C45" s="42"/>
      <c r="D45" s="42"/>
      <c r="E45" s="42"/>
      <c r="F45" s="81"/>
    </row>
    <row r="46" spans="1:6" ht="14.25" hidden="1">
      <c r="A46" s="4" t="s">
        <v>273</v>
      </c>
      <c r="B46" s="30" t="s">
        <v>274</v>
      </c>
      <c r="C46" s="42"/>
      <c r="D46" s="42"/>
      <c r="E46" s="42"/>
      <c r="F46" s="81"/>
    </row>
    <row r="47" spans="1:6" ht="14.25" hidden="1">
      <c r="A47" s="4" t="s">
        <v>563</v>
      </c>
      <c r="B47" s="30" t="s">
        <v>275</v>
      </c>
      <c r="C47" s="42"/>
      <c r="D47" s="42"/>
      <c r="E47" s="42"/>
      <c r="F47" s="81"/>
    </row>
    <row r="48" spans="1:6" ht="14.25" hidden="1">
      <c r="A48" s="4" t="s">
        <v>564</v>
      </c>
      <c r="B48" s="30" t="s">
        <v>276</v>
      </c>
      <c r="C48" s="42"/>
      <c r="D48" s="42"/>
      <c r="E48" s="42"/>
      <c r="F48" s="81"/>
    </row>
    <row r="49" spans="1:6" ht="14.25" hidden="1">
      <c r="A49" s="4" t="s">
        <v>277</v>
      </c>
      <c r="B49" s="30" t="s">
        <v>278</v>
      </c>
      <c r="C49" s="42"/>
      <c r="D49" s="42"/>
      <c r="E49" s="42"/>
      <c r="F49" s="81"/>
    </row>
    <row r="50" spans="1:6" ht="14.25">
      <c r="A50" s="6" t="s">
        <v>505</v>
      </c>
      <c r="B50" s="33" t="s">
        <v>279</v>
      </c>
      <c r="C50" s="42">
        <v>66212</v>
      </c>
      <c r="D50" s="42"/>
      <c r="E50" s="42">
        <v>200</v>
      </c>
      <c r="F50" s="81">
        <f>SUM(C50:E50)</f>
        <v>66412</v>
      </c>
    </row>
    <row r="51" spans="1:6" ht="14.25">
      <c r="A51" s="39" t="s">
        <v>506</v>
      </c>
      <c r="B51" s="51" t="s">
        <v>280</v>
      </c>
      <c r="C51" s="79">
        <f>SUM(C30:C50)</f>
        <v>308817</v>
      </c>
      <c r="D51" s="79">
        <f>SUM(D30:D50)</f>
        <v>5300</v>
      </c>
      <c r="E51" s="79">
        <f>SUM(E30:E50)</f>
        <v>870</v>
      </c>
      <c r="F51" s="79">
        <f>SUM(F30:F50)</f>
        <v>314987</v>
      </c>
    </row>
    <row r="52" spans="1:6" ht="14.25" hidden="1">
      <c r="A52" s="12" t="s">
        <v>281</v>
      </c>
      <c r="B52" s="30" t="s">
        <v>282</v>
      </c>
      <c r="C52" s="42"/>
      <c r="D52" s="42"/>
      <c r="E52" s="42"/>
      <c r="F52" s="81"/>
    </row>
    <row r="53" spans="1:6" ht="14.25" hidden="1">
      <c r="A53" s="12" t="s">
        <v>507</v>
      </c>
      <c r="B53" s="30" t="s">
        <v>283</v>
      </c>
      <c r="C53" s="42"/>
      <c r="D53" s="42"/>
      <c r="E53" s="42"/>
      <c r="F53" s="81"/>
    </row>
    <row r="54" spans="1:6" ht="14.25" hidden="1">
      <c r="A54" s="16" t="s">
        <v>565</v>
      </c>
      <c r="B54" s="30" t="s">
        <v>284</v>
      </c>
      <c r="C54" s="42"/>
      <c r="D54" s="42"/>
      <c r="E54" s="42"/>
      <c r="F54" s="81"/>
    </row>
    <row r="55" spans="1:6" ht="14.25" hidden="1">
      <c r="A55" s="16" t="s">
        <v>566</v>
      </c>
      <c r="B55" s="30" t="s">
        <v>285</v>
      </c>
      <c r="C55" s="42"/>
      <c r="D55" s="42"/>
      <c r="E55" s="42"/>
      <c r="F55" s="81"/>
    </row>
    <row r="56" spans="1:6" ht="14.25" hidden="1">
      <c r="A56" s="16" t="s">
        <v>567</v>
      </c>
      <c r="B56" s="30" t="s">
        <v>286</v>
      </c>
      <c r="C56" s="42"/>
      <c r="D56" s="42"/>
      <c r="E56" s="42"/>
      <c r="F56" s="81"/>
    </row>
    <row r="57" spans="1:6" ht="14.25" hidden="1">
      <c r="A57" s="12" t="s">
        <v>568</v>
      </c>
      <c r="B57" s="30" t="s">
        <v>287</v>
      </c>
      <c r="C57" s="42"/>
      <c r="D57" s="42"/>
      <c r="E57" s="42"/>
      <c r="F57" s="81"/>
    </row>
    <row r="58" spans="1:6" ht="14.25" hidden="1">
      <c r="A58" s="12" t="s">
        <v>569</v>
      </c>
      <c r="B58" s="30" t="s">
        <v>288</v>
      </c>
      <c r="C58" s="42"/>
      <c r="D58" s="42"/>
      <c r="E58" s="42"/>
      <c r="F58" s="81"/>
    </row>
    <row r="59" spans="1:6" ht="14.25" hidden="1">
      <c r="A59" s="12" t="s">
        <v>570</v>
      </c>
      <c r="B59" s="30" t="s">
        <v>289</v>
      </c>
      <c r="C59" s="42"/>
      <c r="D59" s="42"/>
      <c r="E59" s="42"/>
      <c r="F59" s="81"/>
    </row>
    <row r="60" spans="1:6" ht="14.25">
      <c r="A60" s="48" t="s">
        <v>537</v>
      </c>
      <c r="B60" s="51" t="s">
        <v>290</v>
      </c>
      <c r="C60" s="79">
        <v>172400</v>
      </c>
      <c r="D60" s="79"/>
      <c r="E60" s="79"/>
      <c r="F60" s="79">
        <f>SUM(C60:E60)</f>
        <v>172400</v>
      </c>
    </row>
    <row r="61" spans="1:6" ht="14.25">
      <c r="A61" s="11" t="s">
        <v>571</v>
      </c>
      <c r="B61" s="30" t="s">
        <v>291</v>
      </c>
      <c r="C61" s="42"/>
      <c r="D61" s="42"/>
      <c r="E61" s="42"/>
      <c r="F61" s="81"/>
    </row>
    <row r="62" spans="1:6" ht="14.25">
      <c r="A62" s="11" t="s">
        <v>292</v>
      </c>
      <c r="B62" s="30" t="s">
        <v>293</v>
      </c>
      <c r="C62" s="42">
        <v>106992</v>
      </c>
      <c r="D62" s="42"/>
      <c r="E62" s="42"/>
      <c r="F62" s="81">
        <f>SUM(C62:E62)</f>
        <v>106992</v>
      </c>
    </row>
    <row r="63" spans="1:6" ht="14.25">
      <c r="A63" s="11" t="s">
        <v>294</v>
      </c>
      <c r="B63" s="30" t="s">
        <v>295</v>
      </c>
      <c r="C63" s="42"/>
      <c r="D63" s="42"/>
      <c r="E63" s="42"/>
      <c r="F63" s="81"/>
    </row>
    <row r="64" spans="1:6" ht="14.25">
      <c r="A64" s="11" t="s">
        <v>538</v>
      </c>
      <c r="B64" s="30" t="s">
        <v>296</v>
      </c>
      <c r="C64" s="42"/>
      <c r="D64" s="42"/>
      <c r="E64" s="42"/>
      <c r="F64" s="81"/>
    </row>
    <row r="65" spans="1:6" ht="14.25">
      <c r="A65" s="11" t="s">
        <v>572</v>
      </c>
      <c r="B65" s="30" t="s">
        <v>297</v>
      </c>
      <c r="C65" s="42"/>
      <c r="D65" s="42"/>
      <c r="E65" s="42"/>
      <c r="F65" s="81"/>
    </row>
    <row r="66" spans="1:6" ht="14.25">
      <c r="A66" s="11" t="s">
        <v>540</v>
      </c>
      <c r="B66" s="30" t="s">
        <v>298</v>
      </c>
      <c r="C66" s="42">
        <v>172677</v>
      </c>
      <c r="D66" s="42">
        <v>100</v>
      </c>
      <c r="E66" s="42"/>
      <c r="F66" s="81">
        <f>SUM(C66:E66)</f>
        <v>172777</v>
      </c>
    </row>
    <row r="67" spans="1:6" ht="14.25">
      <c r="A67" s="11" t="s">
        <v>573</v>
      </c>
      <c r="B67" s="30" t="s">
        <v>299</v>
      </c>
      <c r="C67" s="42"/>
      <c r="D67" s="42"/>
      <c r="E67" s="42"/>
      <c r="F67" s="81"/>
    </row>
    <row r="68" spans="1:6" ht="14.25">
      <c r="A68" s="11" t="s">
        <v>574</v>
      </c>
      <c r="B68" s="30" t="s">
        <v>300</v>
      </c>
      <c r="C68" s="42"/>
      <c r="D68" s="42"/>
      <c r="E68" s="42"/>
      <c r="F68" s="81"/>
    </row>
    <row r="69" spans="1:6" ht="14.25">
      <c r="A69" s="11" t="s">
        <v>301</v>
      </c>
      <c r="B69" s="30" t="s">
        <v>302</v>
      </c>
      <c r="C69" s="42"/>
      <c r="D69" s="42"/>
      <c r="E69" s="42"/>
      <c r="F69" s="81"/>
    </row>
    <row r="70" spans="1:6" ht="14.25">
      <c r="A70" s="19" t="s">
        <v>303</v>
      </c>
      <c r="B70" s="30" t="s">
        <v>304</v>
      </c>
      <c r="C70" s="42"/>
      <c r="D70" s="42"/>
      <c r="E70" s="42"/>
      <c r="F70" s="81"/>
    </row>
    <row r="71" spans="1:6" ht="14.25">
      <c r="A71" s="11" t="s">
        <v>575</v>
      </c>
      <c r="B71" s="30" t="s">
        <v>305</v>
      </c>
      <c r="C71" s="42">
        <v>38217</v>
      </c>
      <c r="D71" s="42">
        <v>9864</v>
      </c>
      <c r="E71" s="42"/>
      <c r="F71" s="81">
        <f>SUM(C71:E71)</f>
        <v>48081</v>
      </c>
    </row>
    <row r="72" spans="1:6" ht="14.25">
      <c r="A72" s="19" t="s">
        <v>110</v>
      </c>
      <c r="B72" s="30" t="s">
        <v>306</v>
      </c>
      <c r="C72" s="42">
        <v>5500</v>
      </c>
      <c r="D72" s="42"/>
      <c r="E72" s="42"/>
      <c r="F72" s="81">
        <f>SUM(C72:E72)</f>
        <v>5500</v>
      </c>
    </row>
    <row r="73" spans="1:6" ht="14.25">
      <c r="A73" s="19" t="s">
        <v>111</v>
      </c>
      <c r="B73" s="30" t="s">
        <v>306</v>
      </c>
      <c r="C73" s="42"/>
      <c r="D73" s="42"/>
      <c r="E73" s="42"/>
      <c r="F73" s="81"/>
    </row>
    <row r="74" spans="1:6" ht="14.25">
      <c r="A74" s="48" t="s">
        <v>543</v>
      </c>
      <c r="B74" s="51" t="s">
        <v>307</v>
      </c>
      <c r="C74" s="79">
        <f>SUM(C61:C73)</f>
        <v>323386</v>
      </c>
      <c r="D74" s="79">
        <f>SUM(D61:D73)</f>
        <v>9964</v>
      </c>
      <c r="E74" s="79"/>
      <c r="F74" s="79">
        <f>SUM(F61:F73)</f>
        <v>333350</v>
      </c>
    </row>
    <row r="75" spans="1:6" ht="15">
      <c r="A75" s="53" t="s">
        <v>43</v>
      </c>
      <c r="B75" s="51"/>
      <c r="C75" s="79">
        <f>C74+C60+C51+C26+C25</f>
        <v>921404</v>
      </c>
      <c r="D75" s="79">
        <f>D74+D60+D51+D26+D25</f>
        <v>31139</v>
      </c>
      <c r="E75" s="79">
        <f>E74+E60+E51+E26+E25</f>
        <v>870</v>
      </c>
      <c r="F75" s="79">
        <f>F74+F60+F51+F26+F25</f>
        <v>953413</v>
      </c>
    </row>
    <row r="76" spans="1:6" ht="14.25">
      <c r="A76" s="34" t="s">
        <v>308</v>
      </c>
      <c r="B76" s="30" t="s">
        <v>309</v>
      </c>
      <c r="C76" s="42"/>
      <c r="D76" s="42"/>
      <c r="E76" s="42"/>
      <c r="F76" s="81"/>
    </row>
    <row r="77" spans="1:6" ht="14.25">
      <c r="A77" s="34" t="s">
        <v>576</v>
      </c>
      <c r="B77" s="30" t="s">
        <v>310</v>
      </c>
      <c r="C77" s="42"/>
      <c r="D77" s="42"/>
      <c r="E77" s="42"/>
      <c r="F77" s="81"/>
    </row>
    <row r="78" spans="1:6" ht="14.25">
      <c r="A78" s="34" t="s">
        <v>311</v>
      </c>
      <c r="B78" s="30" t="s">
        <v>312</v>
      </c>
      <c r="C78" s="42">
        <v>1481</v>
      </c>
      <c r="D78" s="42"/>
      <c r="E78" s="42"/>
      <c r="F78" s="81">
        <f>SUM(C78:E78)</f>
        <v>1481</v>
      </c>
    </row>
    <row r="79" spans="1:6" ht="14.25">
      <c r="A79" s="34" t="s">
        <v>313</v>
      </c>
      <c r="B79" s="30" t="s">
        <v>314</v>
      </c>
      <c r="C79" s="42">
        <v>38584</v>
      </c>
      <c r="D79" s="42"/>
      <c r="E79" s="42"/>
      <c r="F79" s="81">
        <f>SUM(C79:E79)</f>
        <v>38584</v>
      </c>
    </row>
    <row r="80" spans="1:6" ht="14.25">
      <c r="A80" s="5" t="s">
        <v>315</v>
      </c>
      <c r="B80" s="30" t="s">
        <v>316</v>
      </c>
      <c r="C80" s="42">
        <v>28762</v>
      </c>
      <c r="D80" s="42"/>
      <c r="E80" s="42"/>
      <c r="F80" s="81">
        <f>SUM(C80:E80)</f>
        <v>28762</v>
      </c>
    </row>
    <row r="81" spans="1:6" ht="14.25">
      <c r="A81" s="5" t="s">
        <v>317</v>
      </c>
      <c r="B81" s="30" t="s">
        <v>318</v>
      </c>
      <c r="C81" s="42"/>
      <c r="D81" s="42"/>
      <c r="E81" s="42"/>
      <c r="F81" s="81"/>
    </row>
    <row r="82" spans="1:6" ht="14.25">
      <c r="A82" s="5" t="s">
        <v>319</v>
      </c>
      <c r="B82" s="30" t="s">
        <v>320</v>
      </c>
      <c r="C82" s="42">
        <v>18583</v>
      </c>
      <c r="D82" s="42"/>
      <c r="E82" s="42"/>
      <c r="F82" s="81">
        <f>SUM(C82:E82)</f>
        <v>18583</v>
      </c>
    </row>
    <row r="83" spans="1:6" ht="14.25">
      <c r="A83" s="49" t="s">
        <v>545</v>
      </c>
      <c r="B83" s="51" t="s">
        <v>321</v>
      </c>
      <c r="C83" s="79">
        <f>SUM(C76:C82)</f>
        <v>87410</v>
      </c>
      <c r="D83" s="79"/>
      <c r="E83" s="79"/>
      <c r="F83" s="79">
        <f>SUM(F76:F82)</f>
        <v>87410</v>
      </c>
    </row>
    <row r="84" spans="1:6" ht="14.25">
      <c r="A84" s="12" t="s">
        <v>322</v>
      </c>
      <c r="B84" s="30" t="s">
        <v>323</v>
      </c>
      <c r="C84" s="42">
        <v>2835</v>
      </c>
      <c r="D84" s="42"/>
      <c r="E84" s="42"/>
      <c r="F84" s="81">
        <f>SUM(C84:E84)</f>
        <v>2835</v>
      </c>
    </row>
    <row r="85" spans="1:6" ht="14.25">
      <c r="A85" s="12" t="s">
        <v>324</v>
      </c>
      <c r="B85" s="30" t="s">
        <v>325</v>
      </c>
      <c r="C85" s="42"/>
      <c r="D85" s="42"/>
      <c r="E85" s="42"/>
      <c r="F85" s="81"/>
    </row>
    <row r="86" spans="1:6" ht="14.25">
      <c r="A86" s="12" t="s">
        <v>326</v>
      </c>
      <c r="B86" s="30" t="s">
        <v>327</v>
      </c>
      <c r="C86" s="42"/>
      <c r="D86" s="42"/>
      <c r="E86" s="42"/>
      <c r="F86" s="81"/>
    </row>
    <row r="87" spans="1:6" ht="14.25">
      <c r="A87" s="12" t="s">
        <v>328</v>
      </c>
      <c r="B87" s="30" t="s">
        <v>329</v>
      </c>
      <c r="C87" s="42">
        <v>765</v>
      </c>
      <c r="D87" s="42"/>
      <c r="E87" s="42"/>
      <c r="F87" s="81">
        <f>SUM(C87:E87)</f>
        <v>765</v>
      </c>
    </row>
    <row r="88" spans="1:6" ht="14.25">
      <c r="A88" s="48" t="s">
        <v>546</v>
      </c>
      <c r="B88" s="51" t="s">
        <v>330</v>
      </c>
      <c r="C88" s="79">
        <f>SUM(C84:C87)</f>
        <v>3600</v>
      </c>
      <c r="D88" s="79"/>
      <c r="E88" s="79"/>
      <c r="F88" s="79">
        <f>SUM(F84:F87)</f>
        <v>3600</v>
      </c>
    </row>
    <row r="89" spans="1:6" ht="14.25">
      <c r="A89" s="12" t="s">
        <v>331</v>
      </c>
      <c r="B89" s="30" t="s">
        <v>332</v>
      </c>
      <c r="C89" s="42"/>
      <c r="D89" s="42"/>
      <c r="E89" s="42"/>
      <c r="F89" s="81"/>
    </row>
    <row r="90" spans="1:6" ht="14.25">
      <c r="A90" s="12" t="s">
        <v>577</v>
      </c>
      <c r="B90" s="30" t="s">
        <v>333</v>
      </c>
      <c r="C90" s="42"/>
      <c r="D90" s="42"/>
      <c r="E90" s="42"/>
      <c r="F90" s="81"/>
    </row>
    <row r="91" spans="1:6" ht="14.25">
      <c r="A91" s="12" t="s">
        <v>578</v>
      </c>
      <c r="B91" s="30" t="s">
        <v>334</v>
      </c>
      <c r="C91" s="42"/>
      <c r="D91" s="42"/>
      <c r="E91" s="42"/>
      <c r="F91" s="81"/>
    </row>
    <row r="92" spans="1:6" ht="14.25">
      <c r="A92" s="12" t="s">
        <v>579</v>
      </c>
      <c r="B92" s="30" t="s">
        <v>335</v>
      </c>
      <c r="C92" s="42">
        <v>4155</v>
      </c>
      <c r="D92" s="42"/>
      <c r="E92" s="42"/>
      <c r="F92" s="81">
        <f>SUM(C92:E92)</f>
        <v>4155</v>
      </c>
    </row>
    <row r="93" spans="1:6" ht="14.25">
      <c r="A93" s="12" t="s">
        <v>580</v>
      </c>
      <c r="B93" s="30" t="s">
        <v>336</v>
      </c>
      <c r="C93" s="42"/>
      <c r="D93" s="42"/>
      <c r="E93" s="42"/>
      <c r="F93" s="81"/>
    </row>
    <row r="94" spans="1:6" ht="14.25">
      <c r="A94" s="12" t="s">
        <v>581</v>
      </c>
      <c r="B94" s="30" t="s">
        <v>337</v>
      </c>
      <c r="C94" s="42"/>
      <c r="D94" s="42"/>
      <c r="E94" s="42"/>
      <c r="F94" s="81"/>
    </row>
    <row r="95" spans="1:6" ht="14.25">
      <c r="A95" s="12" t="s">
        <v>338</v>
      </c>
      <c r="B95" s="30" t="s">
        <v>339</v>
      </c>
      <c r="C95" s="42"/>
      <c r="D95" s="42"/>
      <c r="E95" s="42"/>
      <c r="F95" s="81"/>
    </row>
    <row r="96" spans="1:6" ht="14.25">
      <c r="A96" s="12" t="s">
        <v>582</v>
      </c>
      <c r="B96" s="30" t="s">
        <v>340</v>
      </c>
      <c r="C96" s="42"/>
      <c r="D96" s="42"/>
      <c r="E96" s="42"/>
      <c r="F96" s="81"/>
    </row>
    <row r="97" spans="1:6" ht="14.25">
      <c r="A97" s="48" t="s">
        <v>547</v>
      </c>
      <c r="B97" s="51" t="s">
        <v>341</v>
      </c>
      <c r="C97" s="79">
        <f>SUM(C89:C96)</f>
        <v>4155</v>
      </c>
      <c r="D97" s="79"/>
      <c r="E97" s="79"/>
      <c r="F97" s="79">
        <f>SUM(F89:F96)</f>
        <v>4155</v>
      </c>
    </row>
    <row r="98" spans="1:6" ht="15">
      <c r="A98" s="53" t="s">
        <v>42</v>
      </c>
      <c r="B98" s="51"/>
      <c r="C98" s="42">
        <f>C97+C88+C83</f>
        <v>95165</v>
      </c>
      <c r="D98" s="42">
        <f>D97+D88+D83</f>
        <v>0</v>
      </c>
      <c r="E98" s="42">
        <f>E97+E88+E83</f>
        <v>0</v>
      </c>
      <c r="F98" s="81">
        <f>F97+F88+F83</f>
        <v>95165</v>
      </c>
    </row>
    <row r="99" spans="1:6" ht="15">
      <c r="A99" s="35" t="s">
        <v>590</v>
      </c>
      <c r="B99" s="36" t="s">
        <v>342</v>
      </c>
      <c r="C99" s="79">
        <f>C97+C88+C83+C74+C60+C51+C26+C25</f>
        <v>1016569</v>
      </c>
      <c r="D99" s="79">
        <f>D74+D51+D26+D25</f>
        <v>31139</v>
      </c>
      <c r="E99" s="79">
        <f>E51</f>
        <v>870</v>
      </c>
      <c r="F99" s="79">
        <f>F97+F88+F83+F74+F60+F51+F26+F25</f>
        <v>1048578</v>
      </c>
    </row>
    <row r="100" spans="1:25" ht="14.25">
      <c r="A100" s="12" t="s">
        <v>583</v>
      </c>
      <c r="B100" s="4" t="s">
        <v>343</v>
      </c>
      <c r="C100" s="86">
        <v>12608</v>
      </c>
      <c r="D100" s="86"/>
      <c r="E100" s="86"/>
      <c r="F100" s="86">
        <f>SUM(C100:E100)</f>
        <v>12608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2" t="s">
        <v>344</v>
      </c>
      <c r="B101" s="4" t="s">
        <v>345</v>
      </c>
      <c r="C101" s="86"/>
      <c r="D101" s="86"/>
      <c r="E101" s="86"/>
      <c r="F101" s="8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2" t="s">
        <v>584</v>
      </c>
      <c r="B102" s="4" t="s">
        <v>346</v>
      </c>
      <c r="C102" s="86"/>
      <c r="D102" s="86"/>
      <c r="E102" s="86"/>
      <c r="F102" s="8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4" t="s">
        <v>552</v>
      </c>
      <c r="B103" s="6" t="s">
        <v>347</v>
      </c>
      <c r="C103" s="87">
        <f>SUM(C100:C102)</f>
        <v>12608</v>
      </c>
      <c r="D103" s="87"/>
      <c r="E103" s="87"/>
      <c r="F103" s="87">
        <f>SUM(F100:F102)</f>
        <v>12608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585</v>
      </c>
      <c r="B104" s="4" t="s">
        <v>348</v>
      </c>
      <c r="C104" s="88"/>
      <c r="D104" s="88"/>
      <c r="E104" s="88"/>
      <c r="F104" s="88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555</v>
      </c>
      <c r="B105" s="4" t="s">
        <v>349</v>
      </c>
      <c r="C105" s="88"/>
      <c r="D105" s="88"/>
      <c r="E105" s="88"/>
      <c r="F105" s="88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2" t="s">
        <v>350</v>
      </c>
      <c r="B106" s="4" t="s">
        <v>351</v>
      </c>
      <c r="C106" s="86"/>
      <c r="D106" s="86"/>
      <c r="E106" s="86"/>
      <c r="F106" s="8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2" t="s">
        <v>586</v>
      </c>
      <c r="B107" s="4" t="s">
        <v>352</v>
      </c>
      <c r="C107" s="86"/>
      <c r="D107" s="86"/>
      <c r="E107" s="86"/>
      <c r="F107" s="8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3" t="s">
        <v>553</v>
      </c>
      <c r="B108" s="6" t="s">
        <v>353</v>
      </c>
      <c r="C108" s="89"/>
      <c r="D108" s="89"/>
      <c r="E108" s="89"/>
      <c r="F108" s="89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354</v>
      </c>
      <c r="B109" s="4" t="s">
        <v>355</v>
      </c>
      <c r="C109" s="88"/>
      <c r="D109" s="88"/>
      <c r="E109" s="88"/>
      <c r="F109" s="88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356</v>
      </c>
      <c r="B110" s="4" t="s">
        <v>357</v>
      </c>
      <c r="C110" s="88"/>
      <c r="D110" s="88"/>
      <c r="E110" s="88"/>
      <c r="F110" s="88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3" t="s">
        <v>358</v>
      </c>
      <c r="B111" s="6" t="s">
        <v>359</v>
      </c>
      <c r="C111" s="89">
        <v>503691</v>
      </c>
      <c r="D111" s="89"/>
      <c r="E111" s="89"/>
      <c r="F111" s="89">
        <f>SUM(C111:E111)</f>
        <v>503691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360</v>
      </c>
      <c r="B112" s="4" t="s">
        <v>361</v>
      </c>
      <c r="C112" s="88"/>
      <c r="D112" s="88"/>
      <c r="E112" s="88"/>
      <c r="F112" s="88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362</v>
      </c>
      <c r="B113" s="4" t="s">
        <v>363</v>
      </c>
      <c r="C113" s="88"/>
      <c r="D113" s="88"/>
      <c r="E113" s="88"/>
      <c r="F113" s="88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364</v>
      </c>
      <c r="B114" s="4" t="s">
        <v>365</v>
      </c>
      <c r="C114" s="88"/>
      <c r="D114" s="88"/>
      <c r="E114" s="88"/>
      <c r="F114" s="8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554</v>
      </c>
      <c r="B115" s="39" t="s">
        <v>366</v>
      </c>
      <c r="C115" s="89"/>
      <c r="D115" s="89"/>
      <c r="E115" s="89"/>
      <c r="F115" s="89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367</v>
      </c>
      <c r="B116" s="4" t="s">
        <v>368</v>
      </c>
      <c r="C116" s="88"/>
      <c r="D116" s="88"/>
      <c r="E116" s="88"/>
      <c r="F116" s="88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2" t="s">
        <v>369</v>
      </c>
      <c r="B117" s="4" t="s">
        <v>370</v>
      </c>
      <c r="C117" s="86"/>
      <c r="D117" s="86"/>
      <c r="E117" s="86"/>
      <c r="F117" s="8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587</v>
      </c>
      <c r="B118" s="4" t="s">
        <v>371</v>
      </c>
      <c r="C118" s="88"/>
      <c r="D118" s="88"/>
      <c r="E118" s="88"/>
      <c r="F118" s="88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556</v>
      </c>
      <c r="B119" s="4" t="s">
        <v>372</v>
      </c>
      <c r="C119" s="88"/>
      <c r="D119" s="88"/>
      <c r="E119" s="88"/>
      <c r="F119" s="8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557</v>
      </c>
      <c r="B120" s="39" t="s">
        <v>373</v>
      </c>
      <c r="C120" s="89"/>
      <c r="D120" s="89"/>
      <c r="E120" s="89"/>
      <c r="F120" s="89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2" t="s">
        <v>374</v>
      </c>
      <c r="B121" s="4" t="s">
        <v>375</v>
      </c>
      <c r="C121" s="86"/>
      <c r="D121" s="86"/>
      <c r="E121" s="86"/>
      <c r="F121" s="8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591</v>
      </c>
      <c r="B122" s="41" t="s">
        <v>376</v>
      </c>
      <c r="C122" s="89">
        <f>C111+C103</f>
        <v>516299</v>
      </c>
      <c r="D122" s="89"/>
      <c r="E122" s="89"/>
      <c r="F122" s="89">
        <f>F111+F103</f>
        <v>516299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44" t="s">
        <v>628</v>
      </c>
      <c r="B123" s="45"/>
      <c r="C123" s="90">
        <f>C99+C122</f>
        <v>1532868</v>
      </c>
      <c r="D123" s="90">
        <f>D99</f>
        <v>31139</v>
      </c>
      <c r="E123" s="90">
        <f>E99</f>
        <v>870</v>
      </c>
      <c r="F123" s="90">
        <f>F122+F99</f>
        <v>1564877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&amp;R1/5. melléklet a 4/2014. (II. 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D1" sqref="D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B1" t="s">
        <v>753</v>
      </c>
    </row>
    <row r="2" spans="1:6" ht="27" customHeight="1">
      <c r="A2" s="239" t="s">
        <v>125</v>
      </c>
      <c r="B2" s="240"/>
      <c r="C2" s="240"/>
      <c r="D2" s="240"/>
      <c r="E2" s="240"/>
      <c r="F2" s="241"/>
    </row>
    <row r="3" spans="1:6" ht="23.25" customHeight="1">
      <c r="A3" s="242" t="s">
        <v>40</v>
      </c>
      <c r="B3" s="243"/>
      <c r="C3" s="243"/>
      <c r="D3" s="243"/>
      <c r="E3" s="243"/>
      <c r="F3" s="241"/>
    </row>
    <row r="4" ht="18">
      <c r="A4" s="91"/>
    </row>
    <row r="5" ht="14.25">
      <c r="A5" t="s">
        <v>57</v>
      </c>
    </row>
    <row r="6" spans="1:6" ht="39.7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>
        <v>885076</v>
      </c>
      <c r="D13" s="79"/>
      <c r="E13" s="79"/>
      <c r="F13" s="79">
        <f>SUM(C13:E13)</f>
        <v>885076</v>
      </c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>
        <v>117528</v>
      </c>
      <c r="D18" s="81"/>
      <c r="E18" s="81"/>
      <c r="F18" s="81">
        <f>SUM(C18:E18)</f>
        <v>117528</v>
      </c>
    </row>
    <row r="19" spans="1:6" ht="15" customHeight="1">
      <c r="A19" s="39" t="s">
        <v>631</v>
      </c>
      <c r="B19" s="49" t="s">
        <v>397</v>
      </c>
      <c r="C19" s="79">
        <f>SUM(C13:C18)</f>
        <v>1002604</v>
      </c>
      <c r="D19" s="79"/>
      <c r="E19" s="79"/>
      <c r="F19" s="79">
        <f>SUM(F13:F18)</f>
        <v>1002604</v>
      </c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>
        <v>195558</v>
      </c>
      <c r="D26" s="81">
        <v>23572</v>
      </c>
      <c r="E26" s="81">
        <v>870</v>
      </c>
      <c r="F26" s="81">
        <f>SUM(C26:E26)</f>
        <v>220000</v>
      </c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>
        <v>37400</v>
      </c>
      <c r="D29" s="81"/>
      <c r="E29" s="81"/>
      <c r="F29" s="81">
        <f>SUM(C29:E29)</f>
        <v>37400</v>
      </c>
    </row>
    <row r="30" spans="1:6" ht="15" customHeight="1">
      <c r="A30" s="4" t="s">
        <v>606</v>
      </c>
      <c r="B30" s="5" t="s">
        <v>423</v>
      </c>
      <c r="C30" s="81">
        <v>3080</v>
      </c>
      <c r="D30" s="81"/>
      <c r="E30" s="81"/>
      <c r="F30" s="81">
        <f>SUM(C30:E30)</f>
        <v>3080</v>
      </c>
    </row>
    <row r="31" spans="1:6" ht="15" customHeight="1">
      <c r="A31" s="6" t="s">
        <v>2</v>
      </c>
      <c r="B31" s="7" t="s">
        <v>426</v>
      </c>
      <c r="C31" s="81">
        <f>SUM(C26:C30)</f>
        <v>236038</v>
      </c>
      <c r="D31" s="81">
        <f>SUM(D26:D30)</f>
        <v>23572</v>
      </c>
      <c r="E31" s="81">
        <f>SUM(E26:E30)</f>
        <v>870</v>
      </c>
      <c r="F31" s="81">
        <f>SUM(F26:F30)</f>
        <v>260480</v>
      </c>
    </row>
    <row r="32" spans="1:6" ht="15" customHeight="1">
      <c r="A32" s="4" t="s">
        <v>607</v>
      </c>
      <c r="B32" s="5" t="s">
        <v>427</v>
      </c>
      <c r="C32" s="81">
        <v>3825</v>
      </c>
      <c r="D32" s="81"/>
      <c r="E32" s="81">
        <v>200</v>
      </c>
      <c r="F32" s="81">
        <f>SUM(C32:E32)</f>
        <v>4025</v>
      </c>
    </row>
    <row r="33" spans="1:6" ht="15" customHeight="1">
      <c r="A33" s="39" t="s">
        <v>3</v>
      </c>
      <c r="B33" s="49" t="s">
        <v>428</v>
      </c>
      <c r="C33" s="79">
        <f>SUM(C31:C32)</f>
        <v>239863</v>
      </c>
      <c r="D33" s="79">
        <f>SUM(D31:D32)</f>
        <v>23572</v>
      </c>
      <c r="E33" s="79">
        <f>SUM(E31:E32)</f>
        <v>1070</v>
      </c>
      <c r="F33" s="79">
        <f>SUM(F31:F32)</f>
        <v>264505</v>
      </c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160516</v>
      </c>
      <c r="D44" s="79">
        <v>7567</v>
      </c>
      <c r="E44" s="79"/>
      <c r="F44" s="79">
        <f>SUM(C44:E44)</f>
        <v>168083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>
        <f>SUM(C47:E47)</f>
        <v>0</v>
      </c>
    </row>
    <row r="48" spans="1:6" ht="15" customHeight="1">
      <c r="A48" s="39" t="s">
        <v>6</v>
      </c>
      <c r="B48" s="49" t="s">
        <v>457</v>
      </c>
      <c r="C48" s="79">
        <f>SUM(C45:C47)</f>
        <v>0</v>
      </c>
      <c r="D48" s="79"/>
      <c r="E48" s="79"/>
      <c r="F48" s="79">
        <f>SUM(F45:F47)</f>
        <v>0</v>
      </c>
    </row>
    <row r="49" spans="1:6" ht="15" customHeight="1">
      <c r="A49" s="53" t="s">
        <v>43</v>
      </c>
      <c r="B49" s="217"/>
      <c r="C49" s="79">
        <f>C48+C44+C33+C19</f>
        <v>1402983</v>
      </c>
      <c r="D49" s="79">
        <f>D48+D44+D33+D19</f>
        <v>31139</v>
      </c>
      <c r="E49" s="79">
        <f>E44+E33+E19</f>
        <v>1070</v>
      </c>
      <c r="F49" s="79">
        <f>F48+F44+F33+F19</f>
        <v>1435192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>
        <v>70083</v>
      </c>
      <c r="D54" s="81"/>
      <c r="E54" s="81"/>
      <c r="F54" s="81">
        <f>SUM(C54:E54)</f>
        <v>70083</v>
      </c>
    </row>
    <row r="55" spans="1:6" ht="15" customHeight="1">
      <c r="A55" s="39" t="s">
        <v>0</v>
      </c>
      <c r="B55" s="49" t="s">
        <v>405</v>
      </c>
      <c r="C55" s="79">
        <f>SUM(C54)</f>
        <v>70083</v>
      </c>
      <c r="D55" s="79"/>
      <c r="E55" s="79"/>
      <c r="F55" s="79">
        <f>SUM(F54)</f>
        <v>70083</v>
      </c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>
        <v>11386</v>
      </c>
      <c r="D57" s="81"/>
      <c r="E57" s="81"/>
      <c r="F57" s="81">
        <f>SUM(C57:E57)</f>
        <v>11386</v>
      </c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>
        <f>SUM(C56:C60)</f>
        <v>11386</v>
      </c>
      <c r="D61" s="79"/>
      <c r="E61" s="79"/>
      <c r="F61" s="79">
        <f>SUM(F56:F60)</f>
        <v>11386</v>
      </c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>
        <v>5000</v>
      </c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>
        <f>SUM(C64)</f>
        <v>5000</v>
      </c>
      <c r="D65" s="79"/>
      <c r="E65" s="79"/>
      <c r="F65" s="79">
        <f>SUM(C65:E65)</f>
        <v>5000</v>
      </c>
    </row>
    <row r="66" spans="1:6" ht="15" customHeight="1">
      <c r="A66" s="53" t="s">
        <v>42</v>
      </c>
      <c r="B66" s="217"/>
      <c r="C66" s="79">
        <f>C65+C61+C55</f>
        <v>86469</v>
      </c>
      <c r="D66" s="79">
        <f>D65+D61+D55</f>
        <v>0</v>
      </c>
      <c r="E66" s="79">
        <f>E65+E61+E55</f>
        <v>0</v>
      </c>
      <c r="F66" s="79">
        <f>F65+F61+F55</f>
        <v>86469</v>
      </c>
    </row>
    <row r="67" spans="1:6" ht="15">
      <c r="A67" s="46" t="s">
        <v>7</v>
      </c>
      <c r="B67" s="35" t="s">
        <v>463</v>
      </c>
      <c r="C67" s="79">
        <f>C65+C48+C61+C44+C33+C19+C55</f>
        <v>1489452</v>
      </c>
      <c r="D67" s="79">
        <f>D65+D48+D61+D44+D33</f>
        <v>31139</v>
      </c>
      <c r="E67" s="79">
        <f>E65+E48+E61+E44+E33</f>
        <v>1070</v>
      </c>
      <c r="F67" s="79">
        <f>F65+F48+F61+F44+F33+F19+F55</f>
        <v>1521661</v>
      </c>
    </row>
    <row r="68" spans="1:6" ht="15">
      <c r="A68" s="98" t="s">
        <v>108</v>
      </c>
      <c r="B68" s="56"/>
      <c r="C68" s="81">
        <f>C49-'kiadások működés önk+költs.szer'!C75</f>
        <v>-21363</v>
      </c>
      <c r="D68" s="81">
        <f>D49-'kiadások működés önk+költs.szer'!D75</f>
        <v>0</v>
      </c>
      <c r="E68" s="81">
        <f>E49-'kiadások működés önk+költs.szer'!E75</f>
        <v>-44670</v>
      </c>
      <c r="F68" s="81">
        <f>F49-'kiadások működés önk+költs.szer'!F75</f>
        <v>-66033</v>
      </c>
    </row>
    <row r="69" spans="1:6" ht="15">
      <c r="A69" s="98" t="s">
        <v>109</v>
      </c>
      <c r="B69" s="56"/>
      <c r="C69" s="81">
        <f>C66-'kiadások működés önk+költs.szer'!C99</f>
        <v>-12859</v>
      </c>
      <c r="D69" s="81">
        <f>D66-'kiadások működés önk+költs.szer'!D99</f>
        <v>0</v>
      </c>
      <c r="E69" s="81">
        <f>E66-'kiadások működés önk+költs.szer'!E99</f>
        <v>0</v>
      </c>
      <c r="F69" s="81">
        <f>F66-'kiadások működés önk+költs.szer'!F99</f>
        <v>-12859</v>
      </c>
    </row>
    <row r="70" spans="1:6" ht="14.2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4.2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4.2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4.25">
      <c r="A73" s="14" t="s">
        <v>9</v>
      </c>
      <c r="B73" s="6" t="s">
        <v>468</v>
      </c>
      <c r="C73" s="81">
        <v>11500</v>
      </c>
      <c r="D73" s="81"/>
      <c r="E73" s="81"/>
      <c r="F73" s="81">
        <f>SUM(C73:E73)</f>
        <v>11500</v>
      </c>
    </row>
    <row r="74" spans="1:6" ht="14.2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4.2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4.2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4.2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4.25">
      <c r="A78" s="13" t="s">
        <v>10</v>
      </c>
      <c r="B78" s="6" t="s">
        <v>475</v>
      </c>
      <c r="C78" s="81"/>
      <c r="D78" s="81"/>
      <c r="E78" s="81"/>
      <c r="F78" s="81"/>
    </row>
    <row r="79" spans="1:6" ht="14.2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4.2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4.2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4.2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4.25">
      <c r="A83" s="6" t="s">
        <v>11</v>
      </c>
      <c r="B83" s="6" t="s">
        <v>478</v>
      </c>
      <c r="C83" s="81">
        <v>80000</v>
      </c>
      <c r="D83" s="81"/>
      <c r="E83" s="81"/>
      <c r="F83" s="81">
        <f>SUM(C83:E83)</f>
        <v>80000</v>
      </c>
    </row>
    <row r="84" spans="1:6" ht="14.25">
      <c r="A84" s="37" t="s">
        <v>479</v>
      </c>
      <c r="B84" s="4" t="s">
        <v>480</v>
      </c>
      <c r="C84" s="81"/>
      <c r="D84" s="81"/>
      <c r="E84" s="81"/>
      <c r="F84" s="81"/>
    </row>
    <row r="85" spans="1:6" ht="14.25">
      <c r="A85" s="37" t="s">
        <v>481</v>
      </c>
      <c r="B85" s="4" t="s">
        <v>482</v>
      </c>
      <c r="C85" s="81"/>
      <c r="D85" s="81"/>
      <c r="E85" s="81"/>
      <c r="F85" s="81"/>
    </row>
    <row r="86" spans="1:6" ht="14.25">
      <c r="A86" s="37" t="s">
        <v>483</v>
      </c>
      <c r="B86" s="4" t="s">
        <v>484</v>
      </c>
      <c r="C86" s="81"/>
      <c r="D86" s="81"/>
      <c r="E86" s="81"/>
      <c r="F86" s="81"/>
    </row>
    <row r="87" spans="1:6" ht="14.25">
      <c r="A87" s="37" t="s">
        <v>485</v>
      </c>
      <c r="B87" s="4" t="s">
        <v>486</v>
      </c>
      <c r="C87" s="81"/>
      <c r="D87" s="81"/>
      <c r="E87" s="81"/>
      <c r="F87" s="81"/>
    </row>
    <row r="88" spans="1:6" ht="14.25">
      <c r="A88" s="12" t="s">
        <v>626</v>
      </c>
      <c r="B88" s="4" t="s">
        <v>487</v>
      </c>
      <c r="C88" s="81"/>
      <c r="D88" s="81"/>
      <c r="E88" s="81"/>
      <c r="F88" s="81"/>
    </row>
    <row r="89" spans="1:6" ht="14.25">
      <c r="A89" s="14" t="s">
        <v>12</v>
      </c>
      <c r="B89" s="6" t="s">
        <v>488</v>
      </c>
      <c r="C89" s="79">
        <f>SUM(C73:C83)</f>
        <v>91500</v>
      </c>
      <c r="D89" s="79"/>
      <c r="E89" s="79"/>
      <c r="F89" s="79">
        <f>SUM(F73:F83)</f>
        <v>91500</v>
      </c>
    </row>
    <row r="90" spans="1:6" ht="14.25">
      <c r="A90" s="12" t="s">
        <v>489</v>
      </c>
      <c r="B90" s="4" t="s">
        <v>490</v>
      </c>
      <c r="C90" s="81"/>
      <c r="D90" s="81"/>
      <c r="E90" s="81"/>
      <c r="F90" s="81"/>
    </row>
    <row r="91" spans="1:6" ht="14.25">
      <c r="A91" s="12" t="s">
        <v>491</v>
      </c>
      <c r="B91" s="4" t="s">
        <v>492</v>
      </c>
      <c r="C91" s="81"/>
      <c r="D91" s="81"/>
      <c r="E91" s="81"/>
      <c r="F91" s="81"/>
    </row>
    <row r="92" spans="1:6" ht="14.25">
      <c r="A92" s="37" t="s">
        <v>493</v>
      </c>
      <c r="B92" s="4" t="s">
        <v>494</v>
      </c>
      <c r="C92" s="81"/>
      <c r="D92" s="81"/>
      <c r="E92" s="81"/>
      <c r="F92" s="81"/>
    </row>
    <row r="93" spans="1:6" ht="14.25">
      <c r="A93" s="37" t="s">
        <v>627</v>
      </c>
      <c r="B93" s="4" t="s">
        <v>495</v>
      </c>
      <c r="C93" s="81"/>
      <c r="D93" s="81"/>
      <c r="E93" s="81"/>
      <c r="F93" s="81"/>
    </row>
    <row r="94" spans="1:6" ht="14.25">
      <c r="A94" s="13" t="s">
        <v>13</v>
      </c>
      <c r="B94" s="6" t="s">
        <v>496</v>
      </c>
      <c r="C94" s="81"/>
      <c r="D94" s="81"/>
      <c r="E94" s="81"/>
      <c r="F94" s="81"/>
    </row>
    <row r="95" spans="1:6" ht="14.25">
      <c r="A95" s="14" t="s">
        <v>497</v>
      </c>
      <c r="B95" s="6" t="s">
        <v>498</v>
      </c>
      <c r="C95" s="81"/>
      <c r="D95" s="81"/>
      <c r="E95" s="81"/>
      <c r="F95" s="81"/>
    </row>
    <row r="96" spans="1:6" ht="15">
      <c r="A96" s="40" t="s">
        <v>14</v>
      </c>
      <c r="B96" s="41" t="s">
        <v>499</v>
      </c>
      <c r="C96" s="79">
        <f>SUM(C89:C95)</f>
        <v>91500</v>
      </c>
      <c r="D96" s="79"/>
      <c r="E96" s="79"/>
      <c r="F96" s="79">
        <f>SUM(F89:F95)</f>
        <v>91500</v>
      </c>
    </row>
    <row r="97" spans="1:6" ht="15">
      <c r="A97" s="96" t="s">
        <v>629</v>
      </c>
      <c r="B97" s="97"/>
      <c r="C97" s="79">
        <f>C67+C96</f>
        <v>1580952</v>
      </c>
      <c r="D97" s="79">
        <f>D96+D67</f>
        <v>31139</v>
      </c>
      <c r="E97" s="79">
        <f>E96+E67</f>
        <v>1070</v>
      </c>
      <c r="F97" s="79">
        <f>F96+F67</f>
        <v>1613161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4/2014.(II. 18.)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 topLeftCell="A1">
      <selection activeCell="C1" sqref="C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ht="14.25">
      <c r="B1" t="s">
        <v>753</v>
      </c>
    </row>
    <row r="2" spans="1:6" ht="21" customHeight="1">
      <c r="A2" s="239" t="s">
        <v>125</v>
      </c>
      <c r="B2" s="243"/>
      <c r="C2" s="243"/>
      <c r="D2" s="243"/>
      <c r="E2" s="243"/>
      <c r="F2" s="241"/>
    </row>
    <row r="3" spans="1:6" ht="18.75" customHeight="1">
      <c r="A3" s="242" t="s">
        <v>41</v>
      </c>
      <c r="B3" s="243"/>
      <c r="C3" s="243"/>
      <c r="D3" s="243"/>
      <c r="E3" s="243"/>
      <c r="F3" s="241"/>
    </row>
    <row r="4" ht="18">
      <c r="A4" s="91"/>
    </row>
    <row r="5" ht="14.25">
      <c r="A5" s="3" t="s">
        <v>128</v>
      </c>
    </row>
    <row r="6" spans="1:6" ht="39.7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4.25" hidden="1">
      <c r="A7" s="28" t="s">
        <v>207</v>
      </c>
      <c r="B7" s="29" t="s">
        <v>208</v>
      </c>
      <c r="C7" s="95"/>
      <c r="D7" s="95"/>
      <c r="E7" s="95"/>
      <c r="F7" s="27"/>
    </row>
    <row r="8" spans="1:6" ht="14.25" hidden="1">
      <c r="A8" s="28" t="s">
        <v>209</v>
      </c>
      <c r="B8" s="30" t="s">
        <v>210</v>
      </c>
      <c r="C8" s="95"/>
      <c r="D8" s="95"/>
      <c r="E8" s="95"/>
      <c r="F8" s="27"/>
    </row>
    <row r="9" spans="1:6" ht="14.25" hidden="1">
      <c r="A9" s="28" t="s">
        <v>211</v>
      </c>
      <c r="B9" s="30" t="s">
        <v>212</v>
      </c>
      <c r="C9" s="95"/>
      <c r="D9" s="95"/>
      <c r="E9" s="95"/>
      <c r="F9" s="27"/>
    </row>
    <row r="10" spans="1:6" ht="14.2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4.2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4.2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4.2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4.2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4.2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4.2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4.2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4.2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4.2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4.25">
      <c r="A20" s="32" t="s">
        <v>500</v>
      </c>
      <c r="B20" s="33" t="s">
        <v>232</v>
      </c>
      <c r="C20" s="95">
        <v>328968</v>
      </c>
      <c r="D20" s="95"/>
      <c r="E20" s="95">
        <v>25840</v>
      </c>
      <c r="F20" s="81">
        <f>SUM(C20:E20)</f>
        <v>354808</v>
      </c>
    </row>
    <row r="21" spans="1:6" ht="14.2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4.2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4.2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4.25">
      <c r="A24" s="6" t="s">
        <v>501</v>
      </c>
      <c r="B24" s="33" t="s">
        <v>239</v>
      </c>
      <c r="C24" s="95">
        <v>24049</v>
      </c>
      <c r="D24" s="95">
        <v>12500</v>
      </c>
      <c r="E24" s="95">
        <v>300</v>
      </c>
      <c r="F24" s="81">
        <f>SUM(C24:E24)</f>
        <v>36849</v>
      </c>
    </row>
    <row r="25" spans="1:6" ht="14.25">
      <c r="A25" s="50" t="s">
        <v>588</v>
      </c>
      <c r="B25" s="51" t="s">
        <v>240</v>
      </c>
      <c r="C25" s="79">
        <f>SUM(C20:C24)</f>
        <v>353017</v>
      </c>
      <c r="D25" s="79">
        <v>12500</v>
      </c>
      <c r="E25" s="79">
        <f>SUM(E20:E24)</f>
        <v>26140</v>
      </c>
      <c r="F25" s="79">
        <f>SUM(C25:E25)</f>
        <v>391657</v>
      </c>
    </row>
    <row r="26" spans="1:6" ht="14.25">
      <c r="A26" s="39" t="s">
        <v>559</v>
      </c>
      <c r="B26" s="51" t="s">
        <v>241</v>
      </c>
      <c r="C26" s="79">
        <v>91674</v>
      </c>
      <c r="D26" s="79">
        <v>3375</v>
      </c>
      <c r="E26" s="79">
        <v>7478</v>
      </c>
      <c r="F26" s="79">
        <f>SUM(C26:E26)</f>
        <v>102527</v>
      </c>
    </row>
    <row r="27" spans="1:6" ht="14.2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4.2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4.2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4.25">
      <c r="A30" s="6" t="s">
        <v>502</v>
      </c>
      <c r="B30" s="33" t="s">
        <v>248</v>
      </c>
      <c r="C30" s="95">
        <v>28605</v>
      </c>
      <c r="D30" s="95">
        <v>5300</v>
      </c>
      <c r="E30" s="95">
        <v>1408</v>
      </c>
      <c r="F30" s="81">
        <f>SUM(C30:E30)</f>
        <v>35313</v>
      </c>
    </row>
    <row r="31" spans="1:6" ht="14.25" hidden="1">
      <c r="A31" s="4" t="s">
        <v>249</v>
      </c>
      <c r="B31" s="30" t="s">
        <v>250</v>
      </c>
      <c r="C31" s="95"/>
      <c r="D31" s="95"/>
      <c r="E31" s="95"/>
      <c r="F31" s="81"/>
    </row>
    <row r="32" spans="1:6" ht="14.25" hidden="1">
      <c r="A32" s="4" t="s">
        <v>251</v>
      </c>
      <c r="B32" s="30" t="s">
        <v>252</v>
      </c>
      <c r="C32" s="95"/>
      <c r="D32" s="95"/>
      <c r="E32" s="95"/>
      <c r="F32" s="81"/>
    </row>
    <row r="33" spans="1:6" ht="15" customHeight="1">
      <c r="A33" s="6" t="s">
        <v>589</v>
      </c>
      <c r="B33" s="33" t="s">
        <v>253</v>
      </c>
      <c r="C33" s="95">
        <v>6626</v>
      </c>
      <c r="D33" s="95"/>
      <c r="E33" s="95">
        <v>822</v>
      </c>
      <c r="F33" s="81">
        <f>SUM(C33:E33)</f>
        <v>7448</v>
      </c>
    </row>
    <row r="34" spans="1:6" ht="14.25" hidden="1">
      <c r="A34" s="4" t="s">
        <v>254</v>
      </c>
      <c r="B34" s="30" t="s">
        <v>255</v>
      </c>
      <c r="C34" s="95"/>
      <c r="D34" s="95"/>
      <c r="E34" s="95"/>
      <c r="F34" s="81"/>
    </row>
    <row r="35" spans="1:6" ht="14.25" hidden="1">
      <c r="A35" s="4" t="s">
        <v>256</v>
      </c>
      <c r="B35" s="30" t="s">
        <v>257</v>
      </c>
      <c r="C35" s="95"/>
      <c r="D35" s="95"/>
      <c r="E35" s="95"/>
      <c r="F35" s="81"/>
    </row>
    <row r="36" spans="1:6" ht="14.25" hidden="1">
      <c r="A36" s="4" t="s">
        <v>560</v>
      </c>
      <c r="B36" s="30" t="s">
        <v>258</v>
      </c>
      <c r="C36" s="95"/>
      <c r="D36" s="95"/>
      <c r="E36" s="95"/>
      <c r="F36" s="81"/>
    </row>
    <row r="37" spans="1:6" ht="14.25" hidden="1">
      <c r="A37" s="4" t="s">
        <v>259</v>
      </c>
      <c r="B37" s="30" t="s">
        <v>260</v>
      </c>
      <c r="C37" s="95"/>
      <c r="D37" s="95"/>
      <c r="E37" s="95"/>
      <c r="F37" s="81"/>
    </row>
    <row r="38" spans="1:6" ht="14.25" hidden="1">
      <c r="A38" s="9" t="s">
        <v>561</v>
      </c>
      <c r="B38" s="30" t="s">
        <v>261</v>
      </c>
      <c r="C38" s="95"/>
      <c r="D38" s="95"/>
      <c r="E38" s="95"/>
      <c r="F38" s="81"/>
    </row>
    <row r="39" spans="1:6" ht="14.25" hidden="1">
      <c r="A39" s="5" t="s">
        <v>262</v>
      </c>
      <c r="B39" s="30" t="s">
        <v>263</v>
      </c>
      <c r="C39" s="95"/>
      <c r="D39" s="95"/>
      <c r="E39" s="95"/>
      <c r="F39" s="81"/>
    </row>
    <row r="40" spans="1:6" ht="14.25" hidden="1">
      <c r="A40" s="4" t="s">
        <v>562</v>
      </c>
      <c r="B40" s="30" t="s">
        <v>264</v>
      </c>
      <c r="C40" s="95"/>
      <c r="D40" s="95"/>
      <c r="E40" s="95"/>
      <c r="F40" s="81"/>
    </row>
    <row r="41" spans="1:6" ht="14.25">
      <c r="A41" s="6" t="s">
        <v>503</v>
      </c>
      <c r="B41" s="33" t="s">
        <v>265</v>
      </c>
      <c r="C41" s="95">
        <v>346943</v>
      </c>
      <c r="D41" s="95"/>
      <c r="E41" s="95">
        <v>7715</v>
      </c>
      <c r="F41" s="81">
        <f>SUM(C41:E41)</f>
        <v>354658</v>
      </c>
    </row>
    <row r="42" spans="1:6" ht="14.25" hidden="1">
      <c r="A42" s="4" t="s">
        <v>266</v>
      </c>
      <c r="B42" s="30" t="s">
        <v>267</v>
      </c>
      <c r="C42" s="95"/>
      <c r="D42" s="95"/>
      <c r="E42" s="95"/>
      <c r="F42" s="81"/>
    </row>
    <row r="43" spans="1:6" ht="14.25" hidden="1">
      <c r="A43" s="4" t="s">
        <v>268</v>
      </c>
      <c r="B43" s="30" t="s">
        <v>269</v>
      </c>
      <c r="C43" s="95"/>
      <c r="D43" s="95"/>
      <c r="E43" s="95"/>
      <c r="F43" s="81"/>
    </row>
    <row r="44" spans="1:6" ht="14.25">
      <c r="A44" s="6" t="s">
        <v>504</v>
      </c>
      <c r="B44" s="33" t="s">
        <v>270</v>
      </c>
      <c r="C44" s="95">
        <v>193</v>
      </c>
      <c r="D44" s="95"/>
      <c r="E44" s="95">
        <v>12</v>
      </c>
      <c r="F44" s="81">
        <f>SUM(C44:E44)</f>
        <v>205</v>
      </c>
    </row>
    <row r="45" spans="1:6" ht="14.25" hidden="1">
      <c r="A45" s="4" t="s">
        <v>271</v>
      </c>
      <c r="B45" s="30" t="s">
        <v>272</v>
      </c>
      <c r="C45" s="95"/>
      <c r="D45" s="95"/>
      <c r="E45" s="95"/>
      <c r="F45" s="81"/>
    </row>
    <row r="46" spans="1:6" ht="14.25" hidden="1">
      <c r="A46" s="4" t="s">
        <v>273</v>
      </c>
      <c r="B46" s="30" t="s">
        <v>274</v>
      </c>
      <c r="C46" s="95"/>
      <c r="D46" s="95"/>
      <c r="E46" s="95"/>
      <c r="F46" s="81"/>
    </row>
    <row r="47" spans="1:6" ht="14.25" hidden="1">
      <c r="A47" s="4" t="s">
        <v>563</v>
      </c>
      <c r="B47" s="30" t="s">
        <v>275</v>
      </c>
      <c r="C47" s="95"/>
      <c r="D47" s="95"/>
      <c r="E47" s="95"/>
      <c r="F47" s="81"/>
    </row>
    <row r="48" spans="1:6" ht="14.25" hidden="1">
      <c r="A48" s="4" t="s">
        <v>564</v>
      </c>
      <c r="B48" s="30" t="s">
        <v>276</v>
      </c>
      <c r="C48" s="95"/>
      <c r="D48" s="95"/>
      <c r="E48" s="95"/>
      <c r="F48" s="81"/>
    </row>
    <row r="49" spans="1:6" ht="14.25" hidden="1">
      <c r="A49" s="4" t="s">
        <v>277</v>
      </c>
      <c r="B49" s="30" t="s">
        <v>278</v>
      </c>
      <c r="C49" s="95"/>
      <c r="D49" s="95"/>
      <c r="E49" s="95"/>
      <c r="F49" s="81"/>
    </row>
    <row r="50" spans="1:6" ht="14.25">
      <c r="A50" s="6" t="s">
        <v>505</v>
      </c>
      <c r="B50" s="33" t="s">
        <v>279</v>
      </c>
      <c r="C50" s="95">
        <v>101502</v>
      </c>
      <c r="D50" s="95"/>
      <c r="E50" s="95">
        <v>2165</v>
      </c>
      <c r="F50" s="81">
        <f>SUM(C50:E50)</f>
        <v>103667</v>
      </c>
    </row>
    <row r="51" spans="1:6" ht="14.25">
      <c r="A51" s="39" t="s">
        <v>506</v>
      </c>
      <c r="B51" s="51" t="s">
        <v>280</v>
      </c>
      <c r="C51" s="79">
        <f>SUM(C30:C50)</f>
        <v>483869</v>
      </c>
      <c r="D51" s="79">
        <f>SUM(D30:D50)</f>
        <v>5300</v>
      </c>
      <c r="E51" s="79">
        <f>SUM(E30:E50)</f>
        <v>12122</v>
      </c>
      <c r="F51" s="79">
        <f>SUM(F30:F50)</f>
        <v>501291</v>
      </c>
    </row>
    <row r="52" spans="1:6" ht="14.25" hidden="1">
      <c r="A52" s="12" t="s">
        <v>281</v>
      </c>
      <c r="B52" s="30" t="s">
        <v>282</v>
      </c>
      <c r="C52" s="95"/>
      <c r="D52" s="95"/>
      <c r="E52" s="95"/>
      <c r="F52" s="81"/>
    </row>
    <row r="53" spans="1:6" ht="14.25" hidden="1">
      <c r="A53" s="12" t="s">
        <v>507</v>
      </c>
      <c r="B53" s="30" t="s">
        <v>283</v>
      </c>
      <c r="C53" s="95"/>
      <c r="D53" s="95"/>
      <c r="E53" s="95"/>
      <c r="F53" s="81"/>
    </row>
    <row r="54" spans="1:6" ht="14.25" hidden="1">
      <c r="A54" s="16" t="s">
        <v>565</v>
      </c>
      <c r="B54" s="30" t="s">
        <v>284</v>
      </c>
      <c r="C54" s="95"/>
      <c r="D54" s="95"/>
      <c r="E54" s="95"/>
      <c r="F54" s="81"/>
    </row>
    <row r="55" spans="1:6" ht="14.25" hidden="1">
      <c r="A55" s="16" t="s">
        <v>566</v>
      </c>
      <c r="B55" s="30" t="s">
        <v>285</v>
      </c>
      <c r="C55" s="95"/>
      <c r="D55" s="95"/>
      <c r="E55" s="95"/>
      <c r="F55" s="81"/>
    </row>
    <row r="56" spans="1:6" ht="14.25" hidden="1">
      <c r="A56" s="16" t="s">
        <v>567</v>
      </c>
      <c r="B56" s="30" t="s">
        <v>286</v>
      </c>
      <c r="C56" s="95"/>
      <c r="D56" s="95"/>
      <c r="E56" s="95"/>
      <c r="F56" s="81"/>
    </row>
    <row r="57" spans="1:6" ht="14.25" hidden="1">
      <c r="A57" s="12" t="s">
        <v>568</v>
      </c>
      <c r="B57" s="30" t="s">
        <v>287</v>
      </c>
      <c r="C57" s="95"/>
      <c r="D57" s="95"/>
      <c r="E57" s="95"/>
      <c r="F57" s="81"/>
    </row>
    <row r="58" spans="1:6" ht="14.25" hidden="1">
      <c r="A58" s="12" t="s">
        <v>569</v>
      </c>
      <c r="B58" s="30" t="s">
        <v>288</v>
      </c>
      <c r="C58" s="95"/>
      <c r="D58" s="95"/>
      <c r="E58" s="95"/>
      <c r="F58" s="81"/>
    </row>
    <row r="59" spans="1:6" ht="14.25" hidden="1">
      <c r="A59" s="12" t="s">
        <v>570</v>
      </c>
      <c r="B59" s="30" t="s">
        <v>289</v>
      </c>
      <c r="C59" s="95"/>
      <c r="D59" s="95"/>
      <c r="E59" s="95"/>
      <c r="F59" s="81"/>
    </row>
    <row r="60" spans="1:6" ht="14.25">
      <c r="A60" s="48" t="s">
        <v>537</v>
      </c>
      <c r="B60" s="51" t="s">
        <v>290</v>
      </c>
      <c r="C60" s="79">
        <v>172400</v>
      </c>
      <c r="D60" s="79"/>
      <c r="E60" s="79"/>
      <c r="F60" s="79">
        <f>SUM(C60:E60)</f>
        <v>172400</v>
      </c>
    </row>
    <row r="61" spans="1:6" ht="14.25">
      <c r="A61" s="11" t="s">
        <v>571</v>
      </c>
      <c r="B61" s="30" t="s">
        <v>291</v>
      </c>
      <c r="C61" s="95"/>
      <c r="D61" s="95"/>
      <c r="E61" s="95"/>
      <c r="F61" s="81"/>
    </row>
    <row r="62" spans="1:6" ht="14.25">
      <c r="A62" s="11" t="s">
        <v>292</v>
      </c>
      <c r="B62" s="30" t="s">
        <v>293</v>
      </c>
      <c r="C62" s="95">
        <v>106992</v>
      </c>
      <c r="D62" s="95"/>
      <c r="E62" s="95"/>
      <c r="F62" s="81">
        <f>SUM(C62:E62)</f>
        <v>106992</v>
      </c>
    </row>
    <row r="63" spans="1:6" ht="14.25">
      <c r="A63" s="11" t="s">
        <v>294</v>
      </c>
      <c r="B63" s="30" t="s">
        <v>295</v>
      </c>
      <c r="C63" s="95"/>
      <c r="D63" s="95"/>
      <c r="E63" s="95"/>
      <c r="F63" s="81"/>
    </row>
    <row r="64" spans="1:6" ht="14.25">
      <c r="A64" s="11" t="s">
        <v>538</v>
      </c>
      <c r="B64" s="30" t="s">
        <v>296</v>
      </c>
      <c r="C64" s="95"/>
      <c r="D64" s="95"/>
      <c r="E64" s="95"/>
      <c r="F64" s="81"/>
    </row>
    <row r="65" spans="1:6" ht="14.25">
      <c r="A65" s="11" t="s">
        <v>572</v>
      </c>
      <c r="B65" s="30" t="s">
        <v>297</v>
      </c>
      <c r="C65" s="95"/>
      <c r="D65" s="95"/>
      <c r="E65" s="95"/>
      <c r="F65" s="81"/>
    </row>
    <row r="66" spans="1:6" ht="14.25">
      <c r="A66" s="11" t="s">
        <v>540</v>
      </c>
      <c r="B66" s="30" t="s">
        <v>298</v>
      </c>
      <c r="C66" s="95">
        <v>172677</v>
      </c>
      <c r="D66" s="95">
        <v>100</v>
      </c>
      <c r="E66" s="95"/>
      <c r="F66" s="81">
        <f>SUM(C66:E66)</f>
        <v>172777</v>
      </c>
    </row>
    <row r="67" spans="1:6" ht="14.25">
      <c r="A67" s="11" t="s">
        <v>573</v>
      </c>
      <c r="B67" s="30" t="s">
        <v>299</v>
      </c>
      <c r="C67" s="95"/>
      <c r="D67" s="95"/>
      <c r="E67" s="95"/>
      <c r="F67" s="81"/>
    </row>
    <row r="68" spans="1:6" ht="14.25">
      <c r="A68" s="11" t="s">
        <v>574</v>
      </c>
      <c r="B68" s="30" t="s">
        <v>300</v>
      </c>
      <c r="C68" s="95"/>
      <c r="D68" s="95"/>
      <c r="E68" s="95"/>
      <c r="F68" s="81"/>
    </row>
    <row r="69" spans="1:6" ht="14.25">
      <c r="A69" s="11" t="s">
        <v>301</v>
      </c>
      <c r="B69" s="30" t="s">
        <v>302</v>
      </c>
      <c r="C69" s="95"/>
      <c r="D69" s="95"/>
      <c r="E69" s="95"/>
      <c r="F69" s="81"/>
    </row>
    <row r="70" spans="1:6" ht="14.25">
      <c r="A70" s="19" t="s">
        <v>303</v>
      </c>
      <c r="B70" s="30" t="s">
        <v>304</v>
      </c>
      <c r="C70" s="95"/>
      <c r="D70" s="95"/>
      <c r="E70" s="95"/>
      <c r="F70" s="81"/>
    </row>
    <row r="71" spans="1:6" ht="14.25">
      <c r="A71" s="11" t="s">
        <v>575</v>
      </c>
      <c r="B71" s="30" t="s">
        <v>305</v>
      </c>
      <c r="C71" s="95">
        <v>38217</v>
      </c>
      <c r="D71" s="95">
        <v>9864</v>
      </c>
      <c r="E71" s="95"/>
      <c r="F71" s="81">
        <f>SUM(C71:E71)</f>
        <v>48081</v>
      </c>
    </row>
    <row r="72" spans="1:6" ht="14.25">
      <c r="A72" s="19" t="s">
        <v>110</v>
      </c>
      <c r="B72" s="30" t="s">
        <v>306</v>
      </c>
      <c r="C72" s="95">
        <v>5500</v>
      </c>
      <c r="D72" s="95"/>
      <c r="E72" s="95"/>
      <c r="F72" s="81">
        <f>SUM(C72:E72)</f>
        <v>5500</v>
      </c>
    </row>
    <row r="73" spans="1:6" ht="14.25">
      <c r="A73" s="19" t="s">
        <v>111</v>
      </c>
      <c r="B73" s="30" t="s">
        <v>306</v>
      </c>
      <c r="C73" s="95"/>
      <c r="D73" s="95"/>
      <c r="E73" s="95"/>
      <c r="F73" s="81"/>
    </row>
    <row r="74" spans="1:6" ht="14.25">
      <c r="A74" s="48" t="s">
        <v>543</v>
      </c>
      <c r="B74" s="51" t="s">
        <v>307</v>
      </c>
      <c r="C74" s="79">
        <f>SUM(C61:C73)</f>
        <v>323386</v>
      </c>
      <c r="D74" s="79">
        <f>SUM(D61:D73)</f>
        <v>9964</v>
      </c>
      <c r="E74" s="79"/>
      <c r="F74" s="79">
        <f>SUM(F61:F73)</f>
        <v>333350</v>
      </c>
    </row>
    <row r="75" spans="1:6" ht="15">
      <c r="A75" s="53" t="s">
        <v>43</v>
      </c>
      <c r="B75" s="219"/>
      <c r="C75" s="79">
        <f>C74+C60+C51+C26+C25</f>
        <v>1424346</v>
      </c>
      <c r="D75" s="79">
        <f>D74+D60+D51+D26+D25</f>
        <v>31139</v>
      </c>
      <c r="E75" s="79">
        <f>E74+E60+E51+E26+E25</f>
        <v>45740</v>
      </c>
      <c r="F75" s="79">
        <f>F74+F60+F51+F26+F25</f>
        <v>1501225</v>
      </c>
    </row>
    <row r="76" spans="1:6" ht="14.25">
      <c r="A76" s="34" t="s">
        <v>308</v>
      </c>
      <c r="B76" s="30" t="s">
        <v>309</v>
      </c>
      <c r="C76" s="95"/>
      <c r="D76" s="95"/>
      <c r="E76" s="95"/>
      <c r="F76" s="81"/>
    </row>
    <row r="77" spans="1:6" ht="14.25">
      <c r="A77" s="34" t="s">
        <v>576</v>
      </c>
      <c r="B77" s="30" t="s">
        <v>310</v>
      </c>
      <c r="C77" s="95"/>
      <c r="D77" s="95"/>
      <c r="E77" s="95"/>
      <c r="F77" s="81"/>
    </row>
    <row r="78" spans="1:6" ht="14.25">
      <c r="A78" s="34" t="s">
        <v>311</v>
      </c>
      <c r="B78" s="30" t="s">
        <v>312</v>
      </c>
      <c r="C78" s="95">
        <v>4395</v>
      </c>
      <c r="D78" s="95"/>
      <c r="E78" s="95"/>
      <c r="F78" s="81">
        <f>SUM(C78:E78)</f>
        <v>4395</v>
      </c>
    </row>
    <row r="79" spans="1:6" ht="14.25">
      <c r="A79" s="34" t="s">
        <v>313</v>
      </c>
      <c r="B79" s="30" t="s">
        <v>314</v>
      </c>
      <c r="C79" s="95">
        <v>38948</v>
      </c>
      <c r="D79" s="95"/>
      <c r="E79" s="95"/>
      <c r="F79" s="81">
        <f>SUM(C79:E79)</f>
        <v>38948</v>
      </c>
    </row>
    <row r="80" spans="1:6" ht="14.25">
      <c r="A80" s="5" t="s">
        <v>315</v>
      </c>
      <c r="B80" s="30" t="s">
        <v>316</v>
      </c>
      <c r="C80" s="95">
        <v>28762</v>
      </c>
      <c r="D80" s="95"/>
      <c r="E80" s="95"/>
      <c r="F80" s="81">
        <f>SUM(C80:E80)</f>
        <v>28762</v>
      </c>
    </row>
    <row r="81" spans="1:6" ht="14.25">
      <c r="A81" s="5" t="s">
        <v>317</v>
      </c>
      <c r="B81" s="30" t="s">
        <v>318</v>
      </c>
      <c r="C81" s="95"/>
      <c r="D81" s="95"/>
      <c r="E81" s="95"/>
      <c r="F81" s="81"/>
    </row>
    <row r="82" spans="1:6" ht="14.25">
      <c r="A82" s="5" t="s">
        <v>319</v>
      </c>
      <c r="B82" s="30" t="s">
        <v>320</v>
      </c>
      <c r="C82" s="95">
        <v>19468</v>
      </c>
      <c r="D82" s="95"/>
      <c r="E82" s="95"/>
      <c r="F82" s="81">
        <f>SUM(C82:E82)</f>
        <v>19468</v>
      </c>
    </row>
    <row r="83" spans="1:6" ht="14.25">
      <c r="A83" s="49" t="s">
        <v>545</v>
      </c>
      <c r="B83" s="51" t="s">
        <v>321</v>
      </c>
      <c r="C83" s="79">
        <f>SUM(C76:C82)</f>
        <v>91573</v>
      </c>
      <c r="D83" s="79"/>
      <c r="E83" s="79"/>
      <c r="F83" s="79">
        <f>SUM(F76:F82)</f>
        <v>91573</v>
      </c>
    </row>
    <row r="84" spans="1:6" ht="14.25">
      <c r="A84" s="12" t="s">
        <v>322</v>
      </c>
      <c r="B84" s="30" t="s">
        <v>323</v>
      </c>
      <c r="C84" s="95">
        <v>2835</v>
      </c>
      <c r="D84" s="95"/>
      <c r="E84" s="95"/>
      <c r="F84" s="81">
        <f>SUM(C84:E84)</f>
        <v>2835</v>
      </c>
    </row>
    <row r="85" spans="1:6" ht="14.25">
      <c r="A85" s="12" t="s">
        <v>324</v>
      </c>
      <c r="B85" s="30" t="s">
        <v>325</v>
      </c>
      <c r="C85" s="95"/>
      <c r="D85" s="95"/>
      <c r="E85" s="95"/>
      <c r="F85" s="81"/>
    </row>
    <row r="86" spans="1:6" ht="14.25">
      <c r="A86" s="12" t="s">
        <v>326</v>
      </c>
      <c r="B86" s="30" t="s">
        <v>327</v>
      </c>
      <c r="C86" s="95"/>
      <c r="D86" s="95"/>
      <c r="E86" s="95"/>
      <c r="F86" s="81"/>
    </row>
    <row r="87" spans="1:6" ht="14.25">
      <c r="A87" s="12" t="s">
        <v>328</v>
      </c>
      <c r="B87" s="30" t="s">
        <v>329</v>
      </c>
      <c r="C87" s="95">
        <v>765</v>
      </c>
      <c r="D87" s="95"/>
      <c r="E87" s="95"/>
      <c r="F87" s="81">
        <f>SUM(C87:E87)</f>
        <v>765</v>
      </c>
    </row>
    <row r="88" spans="1:6" ht="14.25">
      <c r="A88" s="48" t="s">
        <v>546</v>
      </c>
      <c r="B88" s="51" t="s">
        <v>330</v>
      </c>
      <c r="C88" s="79">
        <f>SUM(C84:C87)</f>
        <v>3600</v>
      </c>
      <c r="D88" s="79"/>
      <c r="E88" s="79"/>
      <c r="F88" s="79">
        <f>SUM(F84:F87)</f>
        <v>3600</v>
      </c>
    </row>
    <row r="89" spans="1:6" ht="14.25">
      <c r="A89" s="12" t="s">
        <v>331</v>
      </c>
      <c r="B89" s="30" t="s">
        <v>332</v>
      </c>
      <c r="C89" s="95"/>
      <c r="D89" s="95"/>
      <c r="E89" s="95"/>
      <c r="F89" s="81"/>
    </row>
    <row r="90" spans="1:6" ht="14.25">
      <c r="A90" s="12" t="s">
        <v>577</v>
      </c>
      <c r="B90" s="30" t="s">
        <v>333</v>
      </c>
      <c r="C90" s="95"/>
      <c r="D90" s="95"/>
      <c r="E90" s="95"/>
      <c r="F90" s="81"/>
    </row>
    <row r="91" spans="1:6" ht="14.25">
      <c r="A91" s="12" t="s">
        <v>578</v>
      </c>
      <c r="B91" s="30" t="s">
        <v>334</v>
      </c>
      <c r="C91" s="95"/>
      <c r="D91" s="95"/>
      <c r="E91" s="95"/>
      <c r="F91" s="81"/>
    </row>
    <row r="92" spans="1:6" ht="14.25">
      <c r="A92" s="12" t="s">
        <v>579</v>
      </c>
      <c r="B92" s="30" t="s">
        <v>335</v>
      </c>
      <c r="C92" s="95">
        <v>4155</v>
      </c>
      <c r="D92" s="95"/>
      <c r="E92" s="95"/>
      <c r="F92" s="81">
        <f>SUM(C92:E92)</f>
        <v>4155</v>
      </c>
    </row>
    <row r="93" spans="1:6" ht="14.25">
      <c r="A93" s="12" t="s">
        <v>580</v>
      </c>
      <c r="B93" s="30" t="s">
        <v>336</v>
      </c>
      <c r="C93" s="95"/>
      <c r="D93" s="95"/>
      <c r="E93" s="95"/>
      <c r="F93" s="81"/>
    </row>
    <row r="94" spans="1:6" ht="14.25">
      <c r="A94" s="12" t="s">
        <v>581</v>
      </c>
      <c r="B94" s="30" t="s">
        <v>337</v>
      </c>
      <c r="C94" s="95"/>
      <c r="D94" s="95"/>
      <c r="E94" s="95"/>
      <c r="F94" s="81"/>
    </row>
    <row r="95" spans="1:6" ht="14.25">
      <c r="A95" s="12" t="s">
        <v>338</v>
      </c>
      <c r="B95" s="30" t="s">
        <v>339</v>
      </c>
      <c r="C95" s="95"/>
      <c r="D95" s="95"/>
      <c r="E95" s="95"/>
      <c r="F95" s="81"/>
    </row>
    <row r="96" spans="1:6" ht="14.25">
      <c r="A96" s="12" t="s">
        <v>582</v>
      </c>
      <c r="B96" s="30" t="s">
        <v>340</v>
      </c>
      <c r="C96" s="95"/>
      <c r="D96" s="95"/>
      <c r="E96" s="95"/>
      <c r="F96" s="81"/>
    </row>
    <row r="97" spans="1:6" ht="14.25">
      <c r="A97" s="48" t="s">
        <v>547</v>
      </c>
      <c r="B97" s="51" t="s">
        <v>341</v>
      </c>
      <c r="C97" s="79">
        <f>SUM(C89:C96)</f>
        <v>4155</v>
      </c>
      <c r="D97" s="79"/>
      <c r="E97" s="79"/>
      <c r="F97" s="79">
        <f>SUM(F89:F96)</f>
        <v>4155</v>
      </c>
    </row>
    <row r="98" spans="1:6" ht="14.25">
      <c r="A98" s="48"/>
      <c r="B98" s="51"/>
      <c r="C98" s="79"/>
      <c r="D98" s="79"/>
      <c r="E98" s="79"/>
      <c r="F98" s="79"/>
    </row>
    <row r="99" spans="1:6" ht="15">
      <c r="A99" s="53" t="s">
        <v>42</v>
      </c>
      <c r="B99" s="219"/>
      <c r="C99" s="79">
        <f>C97+C88+C83</f>
        <v>99328</v>
      </c>
      <c r="D99" s="95">
        <f>D97+D88+D83</f>
        <v>0</v>
      </c>
      <c r="E99" s="95">
        <f>E97+E88+E83</f>
        <v>0</v>
      </c>
      <c r="F99" s="79">
        <f>F97+F88+F83</f>
        <v>99328</v>
      </c>
    </row>
    <row r="100" spans="1:6" ht="15">
      <c r="A100" s="35" t="s">
        <v>590</v>
      </c>
      <c r="B100" s="36" t="s">
        <v>342</v>
      </c>
      <c r="C100" s="79">
        <f>C97+C88+C83+C74+C60+C51+C26+C25</f>
        <v>1523674</v>
      </c>
      <c r="D100" s="79">
        <f>D74+D51+D26+D25</f>
        <v>31139</v>
      </c>
      <c r="E100" s="79">
        <f>E51+E26+E25</f>
        <v>45740</v>
      </c>
      <c r="F100" s="79">
        <f>F97+F88+F83+F74+F60+F51+F26+F25</f>
        <v>1600553</v>
      </c>
    </row>
    <row r="101" spans="1:25" ht="14.25">
      <c r="A101" s="12" t="s">
        <v>583</v>
      </c>
      <c r="B101" s="4" t="s">
        <v>343</v>
      </c>
      <c r="C101" s="86">
        <v>12608</v>
      </c>
      <c r="D101" s="86"/>
      <c r="E101" s="86"/>
      <c r="F101" s="86">
        <f>SUM(C101:E101)</f>
        <v>12608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2" t="s">
        <v>344</v>
      </c>
      <c r="B102" s="4" t="s">
        <v>345</v>
      </c>
      <c r="C102" s="86"/>
      <c r="D102" s="86"/>
      <c r="E102" s="86"/>
      <c r="F102" s="8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2" t="s">
        <v>584</v>
      </c>
      <c r="B103" s="4" t="s">
        <v>346</v>
      </c>
      <c r="C103" s="86"/>
      <c r="D103" s="86"/>
      <c r="E103" s="86"/>
      <c r="F103" s="8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4.25">
      <c r="A104" s="14" t="s">
        <v>552</v>
      </c>
      <c r="B104" s="6" t="s">
        <v>347</v>
      </c>
      <c r="C104" s="87">
        <f>SUM(C101:C103)</f>
        <v>12608</v>
      </c>
      <c r="D104" s="87"/>
      <c r="E104" s="87"/>
      <c r="F104" s="87">
        <f>SUM(F101:F103)</f>
        <v>12608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4.25">
      <c r="A105" s="37" t="s">
        <v>585</v>
      </c>
      <c r="B105" s="4" t="s">
        <v>348</v>
      </c>
      <c r="C105" s="88"/>
      <c r="D105" s="88"/>
      <c r="E105" s="88"/>
      <c r="F105" s="88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37" t="s">
        <v>555</v>
      </c>
      <c r="B106" s="4" t="s">
        <v>349</v>
      </c>
      <c r="C106" s="88"/>
      <c r="D106" s="88"/>
      <c r="E106" s="88"/>
      <c r="F106" s="88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4.25">
      <c r="A107" s="12" t="s">
        <v>350</v>
      </c>
      <c r="B107" s="4" t="s">
        <v>351</v>
      </c>
      <c r="C107" s="86"/>
      <c r="D107" s="86"/>
      <c r="E107" s="86"/>
      <c r="F107" s="8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2" t="s">
        <v>586</v>
      </c>
      <c r="B108" s="4" t="s">
        <v>352</v>
      </c>
      <c r="C108" s="86"/>
      <c r="D108" s="86"/>
      <c r="E108" s="86"/>
      <c r="F108" s="8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4.25">
      <c r="A109" s="13" t="s">
        <v>553</v>
      </c>
      <c r="B109" s="6" t="s">
        <v>353</v>
      </c>
      <c r="C109" s="89"/>
      <c r="D109" s="89"/>
      <c r="E109" s="89"/>
      <c r="F109" s="89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4.25">
      <c r="A110" s="37" t="s">
        <v>354</v>
      </c>
      <c r="B110" s="4" t="s">
        <v>355</v>
      </c>
      <c r="C110" s="88"/>
      <c r="D110" s="88"/>
      <c r="E110" s="88"/>
      <c r="F110" s="88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356</v>
      </c>
      <c r="B111" s="4" t="s">
        <v>357</v>
      </c>
      <c r="C111" s="88"/>
      <c r="D111" s="88"/>
      <c r="E111" s="88"/>
      <c r="F111" s="88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13" t="s">
        <v>358</v>
      </c>
      <c r="B112" s="6" t="s">
        <v>359</v>
      </c>
      <c r="C112" s="89"/>
      <c r="D112" s="89"/>
      <c r="E112" s="89"/>
      <c r="F112" s="89">
        <f>SUM(C112:E112)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360</v>
      </c>
      <c r="B113" s="4" t="s">
        <v>361</v>
      </c>
      <c r="C113" s="88"/>
      <c r="D113" s="88"/>
      <c r="E113" s="88"/>
      <c r="F113" s="88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362</v>
      </c>
      <c r="B114" s="4" t="s">
        <v>363</v>
      </c>
      <c r="C114" s="88"/>
      <c r="D114" s="88"/>
      <c r="E114" s="88"/>
      <c r="F114" s="8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7" t="s">
        <v>364</v>
      </c>
      <c r="B115" s="4" t="s">
        <v>365</v>
      </c>
      <c r="C115" s="88"/>
      <c r="D115" s="88"/>
      <c r="E115" s="88"/>
      <c r="F115" s="88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38" t="s">
        <v>554</v>
      </c>
      <c r="B116" s="39" t="s">
        <v>366</v>
      </c>
      <c r="C116" s="89"/>
      <c r="D116" s="89"/>
      <c r="E116" s="89"/>
      <c r="F116" s="89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4.25">
      <c r="A117" s="37" t="s">
        <v>367</v>
      </c>
      <c r="B117" s="4" t="s">
        <v>368</v>
      </c>
      <c r="C117" s="88"/>
      <c r="D117" s="88"/>
      <c r="E117" s="88"/>
      <c r="F117" s="88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12" t="s">
        <v>369</v>
      </c>
      <c r="B118" s="4" t="s">
        <v>370</v>
      </c>
      <c r="C118" s="86"/>
      <c r="D118" s="86"/>
      <c r="E118" s="86"/>
      <c r="F118" s="8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4.25">
      <c r="A119" s="37" t="s">
        <v>587</v>
      </c>
      <c r="B119" s="4" t="s">
        <v>371</v>
      </c>
      <c r="C119" s="88"/>
      <c r="D119" s="88"/>
      <c r="E119" s="88"/>
      <c r="F119" s="8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7" t="s">
        <v>556</v>
      </c>
      <c r="B120" s="4" t="s">
        <v>372</v>
      </c>
      <c r="C120" s="88"/>
      <c r="D120" s="88"/>
      <c r="E120" s="88"/>
      <c r="F120" s="88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4.25">
      <c r="A121" s="38" t="s">
        <v>557</v>
      </c>
      <c r="B121" s="39" t="s">
        <v>373</v>
      </c>
      <c r="C121" s="89"/>
      <c r="D121" s="89"/>
      <c r="E121" s="89"/>
      <c r="F121" s="89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4.25">
      <c r="A122" s="12" t="s">
        <v>374</v>
      </c>
      <c r="B122" s="4" t="s">
        <v>375</v>
      </c>
      <c r="C122" s="86"/>
      <c r="D122" s="86"/>
      <c r="E122" s="86"/>
      <c r="F122" s="8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">
      <c r="A123" s="40" t="s">
        <v>591</v>
      </c>
      <c r="B123" s="41" t="s">
        <v>376</v>
      </c>
      <c r="C123" s="89">
        <f>C112+C104</f>
        <v>12608</v>
      </c>
      <c r="D123" s="89"/>
      <c r="E123" s="89"/>
      <c r="F123" s="89">
        <f>F112+F104</f>
        <v>12608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">
      <c r="A124" s="96" t="s">
        <v>628</v>
      </c>
      <c r="B124" s="97"/>
      <c r="C124" s="90">
        <f>C100+C123</f>
        <v>1536282</v>
      </c>
      <c r="D124" s="90">
        <f>D100</f>
        <v>31139</v>
      </c>
      <c r="E124" s="90">
        <f>E100</f>
        <v>45740</v>
      </c>
      <c r="F124" s="90">
        <f>F123+F100</f>
        <v>1613161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4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&amp;R1/6. melléklet a .4/2014. (II. 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ht="14.25">
      <c r="B1" t="s">
        <v>754</v>
      </c>
    </row>
    <row r="2" spans="1:3" ht="27" customHeight="1">
      <c r="A2" s="239" t="s">
        <v>125</v>
      </c>
      <c r="B2" s="243"/>
      <c r="C2" s="243"/>
    </row>
    <row r="3" spans="1:3" ht="27" customHeight="1">
      <c r="A3" s="238" t="s">
        <v>168</v>
      </c>
      <c r="B3" s="243"/>
      <c r="C3" s="243"/>
    </row>
    <row r="4" spans="1:3" ht="19.5" customHeight="1">
      <c r="A4" s="59"/>
      <c r="B4" s="60"/>
      <c r="C4" s="60"/>
    </row>
    <row r="5" ht="14.25">
      <c r="A5" s="3" t="s">
        <v>126</v>
      </c>
    </row>
    <row r="6" spans="1:3" ht="26.25">
      <c r="A6" s="43" t="s">
        <v>114</v>
      </c>
      <c r="B6" s="2" t="s">
        <v>206</v>
      </c>
      <c r="C6" s="70" t="s">
        <v>161</v>
      </c>
    </row>
    <row r="7" spans="1:3" ht="14.25" hidden="1">
      <c r="A7" s="12" t="s">
        <v>47</v>
      </c>
      <c r="B7" s="5" t="s">
        <v>296</v>
      </c>
      <c r="C7" s="27"/>
    </row>
    <row r="8" spans="1:3" ht="14.25" hidden="1">
      <c r="A8" s="12" t="s">
        <v>48</v>
      </c>
      <c r="B8" s="5" t="s">
        <v>296</v>
      </c>
      <c r="C8" s="27"/>
    </row>
    <row r="9" spans="1:3" ht="14.25" hidden="1">
      <c r="A9" s="12" t="s">
        <v>49</v>
      </c>
      <c r="B9" s="5" t="s">
        <v>296</v>
      </c>
      <c r="C9" s="27"/>
    </row>
    <row r="10" spans="1:3" ht="14.25" hidden="1">
      <c r="A10" s="12" t="s">
        <v>50</v>
      </c>
      <c r="B10" s="5" t="s">
        <v>296</v>
      </c>
      <c r="C10" s="27"/>
    </row>
    <row r="11" spans="1:3" ht="14.25" hidden="1">
      <c r="A11" s="12" t="s">
        <v>51</v>
      </c>
      <c r="B11" s="5" t="s">
        <v>296</v>
      </c>
      <c r="C11" s="27"/>
    </row>
    <row r="12" spans="1:3" ht="14.25" hidden="1">
      <c r="A12" s="12" t="s">
        <v>52</v>
      </c>
      <c r="B12" s="5" t="s">
        <v>296</v>
      </c>
      <c r="C12" s="27"/>
    </row>
    <row r="13" spans="1:3" ht="14.25" hidden="1">
      <c r="A13" s="12" t="s">
        <v>53</v>
      </c>
      <c r="B13" s="5" t="s">
        <v>296</v>
      </c>
      <c r="C13" s="27"/>
    </row>
    <row r="14" spans="1:3" ht="14.25" hidden="1">
      <c r="A14" s="12" t="s">
        <v>54</v>
      </c>
      <c r="B14" s="5" t="s">
        <v>296</v>
      </c>
      <c r="C14" s="27"/>
    </row>
    <row r="15" spans="1:3" ht="14.25" hidden="1">
      <c r="A15" s="12" t="s">
        <v>55</v>
      </c>
      <c r="B15" s="5" t="s">
        <v>296</v>
      </c>
      <c r="C15" s="27"/>
    </row>
    <row r="16" spans="1:3" ht="14.25" hidden="1">
      <c r="A16" s="12" t="s">
        <v>56</v>
      </c>
      <c r="B16" s="5" t="s">
        <v>296</v>
      </c>
      <c r="C16" s="27"/>
    </row>
    <row r="17" spans="1:3" ht="26.25">
      <c r="A17" s="10" t="s">
        <v>538</v>
      </c>
      <c r="B17" s="7" t="s">
        <v>296</v>
      </c>
      <c r="C17" s="27"/>
    </row>
    <row r="18" spans="1:3" ht="14.25" hidden="1">
      <c r="A18" s="12" t="s">
        <v>47</v>
      </c>
      <c r="B18" s="5" t="s">
        <v>297</v>
      </c>
      <c r="C18" s="27"/>
    </row>
    <row r="19" spans="1:3" ht="14.25" hidden="1">
      <c r="A19" s="12" t="s">
        <v>48</v>
      </c>
      <c r="B19" s="5" t="s">
        <v>297</v>
      </c>
      <c r="C19" s="27"/>
    </row>
    <row r="20" spans="1:3" ht="14.25" hidden="1">
      <c r="A20" s="12" t="s">
        <v>49</v>
      </c>
      <c r="B20" s="5" t="s">
        <v>297</v>
      </c>
      <c r="C20" s="27"/>
    </row>
    <row r="21" spans="1:3" ht="14.25" hidden="1">
      <c r="A21" s="12" t="s">
        <v>50</v>
      </c>
      <c r="B21" s="5" t="s">
        <v>297</v>
      </c>
      <c r="C21" s="27"/>
    </row>
    <row r="22" spans="1:3" ht="14.25" hidden="1">
      <c r="A22" s="12" t="s">
        <v>51</v>
      </c>
      <c r="B22" s="5" t="s">
        <v>297</v>
      </c>
      <c r="C22" s="27"/>
    </row>
    <row r="23" spans="1:3" ht="14.25" hidden="1">
      <c r="A23" s="12" t="s">
        <v>52</v>
      </c>
      <c r="B23" s="5" t="s">
        <v>297</v>
      </c>
      <c r="C23" s="27"/>
    </row>
    <row r="24" spans="1:3" ht="14.25" hidden="1">
      <c r="A24" s="12" t="s">
        <v>53</v>
      </c>
      <c r="B24" s="5" t="s">
        <v>297</v>
      </c>
      <c r="C24" s="27"/>
    </row>
    <row r="25" spans="1:3" ht="14.25" hidden="1">
      <c r="A25" s="12" t="s">
        <v>54</v>
      </c>
      <c r="B25" s="5" t="s">
        <v>297</v>
      </c>
      <c r="C25" s="27"/>
    </row>
    <row r="26" spans="1:3" ht="14.25" hidden="1">
      <c r="A26" s="12" t="s">
        <v>55</v>
      </c>
      <c r="B26" s="5" t="s">
        <v>297</v>
      </c>
      <c r="C26" s="27"/>
    </row>
    <row r="27" spans="1:3" ht="14.25" hidden="1">
      <c r="A27" s="12" t="s">
        <v>56</v>
      </c>
      <c r="B27" s="5" t="s">
        <v>297</v>
      </c>
      <c r="C27" s="27"/>
    </row>
    <row r="28" spans="1:3" ht="26.25">
      <c r="A28" s="10" t="s">
        <v>539</v>
      </c>
      <c r="B28" s="7" t="s">
        <v>297</v>
      </c>
      <c r="C28" s="27"/>
    </row>
    <row r="29" spans="1:3" ht="14.25">
      <c r="A29" s="12" t="s">
        <v>47</v>
      </c>
      <c r="B29" s="5" t="s">
        <v>298</v>
      </c>
      <c r="C29" s="27"/>
    </row>
    <row r="30" spans="1:3" ht="14.25">
      <c r="A30" s="12" t="s">
        <v>48</v>
      </c>
      <c r="B30" s="5" t="s">
        <v>298</v>
      </c>
      <c r="C30" s="27"/>
    </row>
    <row r="31" spans="1:3" ht="14.25">
      <c r="A31" s="12" t="s">
        <v>49</v>
      </c>
      <c r="B31" s="5" t="s">
        <v>298</v>
      </c>
      <c r="C31" s="27"/>
    </row>
    <row r="32" spans="1:3" ht="14.25">
      <c r="A32" s="12" t="s">
        <v>50</v>
      </c>
      <c r="B32" s="5" t="s">
        <v>298</v>
      </c>
      <c r="C32" s="27"/>
    </row>
    <row r="33" spans="1:3" ht="14.25">
      <c r="A33" s="12" t="s">
        <v>51</v>
      </c>
      <c r="B33" s="5" t="s">
        <v>298</v>
      </c>
      <c r="C33" s="27"/>
    </row>
    <row r="34" spans="1:3" ht="14.25">
      <c r="A34" s="12" t="s">
        <v>52</v>
      </c>
      <c r="B34" s="5" t="s">
        <v>298</v>
      </c>
      <c r="C34" s="27"/>
    </row>
    <row r="35" spans="1:3" ht="14.25">
      <c r="A35" s="12" t="s">
        <v>53</v>
      </c>
      <c r="B35" s="5" t="s">
        <v>298</v>
      </c>
      <c r="C35" s="27"/>
    </row>
    <row r="36" spans="1:3" ht="14.25">
      <c r="A36" s="12" t="s">
        <v>54</v>
      </c>
      <c r="B36" s="5" t="s">
        <v>298</v>
      </c>
      <c r="C36" s="27">
        <v>172677</v>
      </c>
    </row>
    <row r="37" spans="1:3" ht="14.25">
      <c r="A37" s="12" t="s">
        <v>55</v>
      </c>
      <c r="B37" s="5" t="s">
        <v>298</v>
      </c>
      <c r="C37" s="27">
        <v>100</v>
      </c>
    </row>
    <row r="38" spans="1:3" ht="14.25">
      <c r="A38" s="12" t="s">
        <v>56</v>
      </c>
      <c r="B38" s="5" t="s">
        <v>298</v>
      </c>
      <c r="C38" s="27"/>
    </row>
    <row r="39" spans="1:3" ht="14.25">
      <c r="A39" s="10" t="s">
        <v>540</v>
      </c>
      <c r="B39" s="7" t="s">
        <v>298</v>
      </c>
      <c r="C39" s="102">
        <f>SUM(C29:C38)</f>
        <v>172777</v>
      </c>
    </row>
    <row r="40" spans="1:3" ht="14.25" hidden="1">
      <c r="A40" s="12" t="s">
        <v>71</v>
      </c>
      <c r="B40" s="4" t="s">
        <v>300</v>
      </c>
      <c r="C40" s="27"/>
    </row>
    <row r="41" spans="1:3" ht="14.25" hidden="1">
      <c r="A41" s="12" t="s">
        <v>72</v>
      </c>
      <c r="B41" s="4" t="s">
        <v>300</v>
      </c>
      <c r="C41" s="27"/>
    </row>
    <row r="42" spans="1:3" ht="14.25" hidden="1">
      <c r="A42" s="12" t="s">
        <v>73</v>
      </c>
      <c r="B42" s="4" t="s">
        <v>300</v>
      </c>
      <c r="C42" s="27"/>
    </row>
    <row r="43" spans="1:3" ht="14.25" hidden="1">
      <c r="A43" s="4" t="s">
        <v>74</v>
      </c>
      <c r="B43" s="4" t="s">
        <v>300</v>
      </c>
      <c r="C43" s="27"/>
    </row>
    <row r="44" spans="1:3" ht="14.25" hidden="1">
      <c r="A44" s="4" t="s">
        <v>75</v>
      </c>
      <c r="B44" s="4" t="s">
        <v>300</v>
      </c>
      <c r="C44" s="27"/>
    </row>
    <row r="45" spans="1:3" ht="14.25" hidden="1">
      <c r="A45" s="4" t="s">
        <v>76</v>
      </c>
      <c r="B45" s="4" t="s">
        <v>300</v>
      </c>
      <c r="C45" s="27"/>
    </row>
    <row r="46" spans="1:3" ht="14.25" hidden="1">
      <c r="A46" s="12" t="s">
        <v>77</v>
      </c>
      <c r="B46" s="4" t="s">
        <v>300</v>
      </c>
      <c r="C46" s="27"/>
    </row>
    <row r="47" spans="1:3" ht="14.25" hidden="1">
      <c r="A47" s="12" t="s">
        <v>78</v>
      </c>
      <c r="B47" s="4" t="s">
        <v>300</v>
      </c>
      <c r="C47" s="27"/>
    </row>
    <row r="48" spans="1:3" ht="14.25" hidden="1">
      <c r="A48" s="12" t="s">
        <v>79</v>
      </c>
      <c r="B48" s="4" t="s">
        <v>300</v>
      </c>
      <c r="C48" s="27"/>
    </row>
    <row r="49" spans="1:3" ht="14.25" hidden="1">
      <c r="A49" s="12" t="s">
        <v>80</v>
      </c>
      <c r="B49" s="4" t="s">
        <v>300</v>
      </c>
      <c r="C49" s="27"/>
    </row>
    <row r="50" spans="1:3" ht="26.25">
      <c r="A50" s="10" t="s">
        <v>541</v>
      </c>
      <c r="B50" s="7" t="s">
        <v>300</v>
      </c>
      <c r="C50" s="27"/>
    </row>
    <row r="51" spans="1:3" ht="14.25">
      <c r="A51" s="12" t="s">
        <v>71</v>
      </c>
      <c r="B51" s="4" t="s">
        <v>305</v>
      </c>
      <c r="C51" s="27"/>
    </row>
    <row r="52" spans="1:3" ht="14.25">
      <c r="A52" s="12" t="s">
        <v>72</v>
      </c>
      <c r="B52" s="4" t="s">
        <v>305</v>
      </c>
      <c r="C52" s="27">
        <v>5326</v>
      </c>
    </row>
    <row r="53" spans="1:3" ht="14.25">
      <c r="A53" s="12" t="s">
        <v>73</v>
      </c>
      <c r="B53" s="4" t="s">
        <v>305</v>
      </c>
      <c r="C53" s="27"/>
    </row>
    <row r="54" spans="1:3" ht="14.25">
      <c r="A54" s="4" t="s">
        <v>74</v>
      </c>
      <c r="B54" s="4" t="s">
        <v>305</v>
      </c>
      <c r="C54" s="27"/>
    </row>
    <row r="55" spans="1:3" ht="14.25">
      <c r="A55" s="4" t="s">
        <v>75</v>
      </c>
      <c r="B55" s="4" t="s">
        <v>305</v>
      </c>
      <c r="C55" s="27"/>
    </row>
    <row r="56" spans="1:3" ht="14.25">
      <c r="A56" s="4" t="s">
        <v>76</v>
      </c>
      <c r="B56" s="4" t="s">
        <v>305</v>
      </c>
      <c r="C56" s="27"/>
    </row>
    <row r="57" spans="1:3" ht="14.25">
      <c r="A57" s="12" t="s">
        <v>77</v>
      </c>
      <c r="B57" s="4" t="s">
        <v>305</v>
      </c>
      <c r="C57" s="27">
        <v>42755</v>
      </c>
    </row>
    <row r="58" spans="1:3" ht="14.25">
      <c r="A58" s="12" t="s">
        <v>81</v>
      </c>
      <c r="B58" s="4" t="s">
        <v>305</v>
      </c>
      <c r="C58" s="27"/>
    </row>
    <row r="59" spans="1:3" ht="14.25">
      <c r="A59" s="12" t="s">
        <v>79</v>
      </c>
      <c r="B59" s="4" t="s">
        <v>305</v>
      </c>
      <c r="C59" s="27"/>
    </row>
    <row r="60" spans="1:3" ht="14.25">
      <c r="A60" s="12" t="s">
        <v>80</v>
      </c>
      <c r="B60" s="4" t="s">
        <v>305</v>
      </c>
      <c r="C60" s="27"/>
    </row>
    <row r="61" spans="1:3" ht="14.25">
      <c r="A61" s="14" t="s">
        <v>542</v>
      </c>
      <c r="B61" s="7" t="s">
        <v>305</v>
      </c>
      <c r="C61" s="102">
        <f>SUM(C51:C60)</f>
        <v>48081</v>
      </c>
    </row>
    <row r="62" spans="1:3" ht="14.25" hidden="1">
      <c r="A62" s="12" t="s">
        <v>47</v>
      </c>
      <c r="B62" s="5" t="s">
        <v>333</v>
      </c>
      <c r="C62" s="27"/>
    </row>
    <row r="63" spans="1:3" ht="14.25" hidden="1">
      <c r="A63" s="12" t="s">
        <v>48</v>
      </c>
      <c r="B63" s="5" t="s">
        <v>333</v>
      </c>
      <c r="C63" s="27"/>
    </row>
    <row r="64" spans="1:3" ht="14.25" hidden="1">
      <c r="A64" s="12" t="s">
        <v>49</v>
      </c>
      <c r="B64" s="5" t="s">
        <v>333</v>
      </c>
      <c r="C64" s="27"/>
    </row>
    <row r="65" spans="1:3" ht="14.25" hidden="1">
      <c r="A65" s="12" t="s">
        <v>50</v>
      </c>
      <c r="B65" s="5" t="s">
        <v>333</v>
      </c>
      <c r="C65" s="27"/>
    </row>
    <row r="66" spans="1:3" ht="14.25" hidden="1">
      <c r="A66" s="12" t="s">
        <v>51</v>
      </c>
      <c r="B66" s="5" t="s">
        <v>333</v>
      </c>
      <c r="C66" s="27"/>
    </row>
    <row r="67" spans="1:3" ht="14.25" hidden="1">
      <c r="A67" s="12" t="s">
        <v>52</v>
      </c>
      <c r="B67" s="5" t="s">
        <v>333</v>
      </c>
      <c r="C67" s="27"/>
    </row>
    <row r="68" spans="1:3" ht="14.25" hidden="1">
      <c r="A68" s="12" t="s">
        <v>53</v>
      </c>
      <c r="B68" s="5" t="s">
        <v>333</v>
      </c>
      <c r="C68" s="27"/>
    </row>
    <row r="69" spans="1:3" ht="14.25" hidden="1">
      <c r="A69" s="12" t="s">
        <v>54</v>
      </c>
      <c r="B69" s="5" t="s">
        <v>333</v>
      </c>
      <c r="C69" s="27"/>
    </row>
    <row r="70" spans="1:3" ht="14.25" hidden="1">
      <c r="A70" s="12" t="s">
        <v>55</v>
      </c>
      <c r="B70" s="5" t="s">
        <v>333</v>
      </c>
      <c r="C70" s="27"/>
    </row>
    <row r="71" spans="1:3" ht="14.25" hidden="1">
      <c r="A71" s="12" t="s">
        <v>56</v>
      </c>
      <c r="B71" s="5" t="s">
        <v>333</v>
      </c>
      <c r="C71" s="27"/>
    </row>
    <row r="72" spans="1:3" ht="26.25">
      <c r="A72" s="10" t="s">
        <v>551</v>
      </c>
      <c r="B72" s="7" t="s">
        <v>333</v>
      </c>
      <c r="C72" s="27"/>
    </row>
    <row r="73" spans="1:3" ht="14.25" hidden="1">
      <c r="A73" s="12" t="s">
        <v>47</v>
      </c>
      <c r="B73" s="5" t="s">
        <v>334</v>
      </c>
      <c r="C73" s="27"/>
    </row>
    <row r="74" spans="1:3" ht="14.25" hidden="1">
      <c r="A74" s="12" t="s">
        <v>48</v>
      </c>
      <c r="B74" s="5" t="s">
        <v>334</v>
      </c>
      <c r="C74" s="27"/>
    </row>
    <row r="75" spans="1:3" ht="14.25" hidden="1">
      <c r="A75" s="12" t="s">
        <v>49</v>
      </c>
      <c r="B75" s="5" t="s">
        <v>334</v>
      </c>
      <c r="C75" s="27"/>
    </row>
    <row r="76" spans="1:3" ht="14.25" hidden="1">
      <c r="A76" s="12" t="s">
        <v>50</v>
      </c>
      <c r="B76" s="5" t="s">
        <v>334</v>
      </c>
      <c r="C76" s="27"/>
    </row>
    <row r="77" spans="1:3" ht="14.25" hidden="1">
      <c r="A77" s="12" t="s">
        <v>51</v>
      </c>
      <c r="B77" s="5" t="s">
        <v>334</v>
      </c>
      <c r="C77" s="27"/>
    </row>
    <row r="78" spans="1:3" ht="14.25" hidden="1">
      <c r="A78" s="12" t="s">
        <v>52</v>
      </c>
      <c r="B78" s="5" t="s">
        <v>334</v>
      </c>
      <c r="C78" s="27"/>
    </row>
    <row r="79" spans="1:3" ht="14.25" hidden="1">
      <c r="A79" s="12" t="s">
        <v>53</v>
      </c>
      <c r="B79" s="5" t="s">
        <v>334</v>
      </c>
      <c r="C79" s="27"/>
    </row>
    <row r="80" spans="1:3" ht="14.25" hidden="1">
      <c r="A80" s="12" t="s">
        <v>54</v>
      </c>
      <c r="B80" s="5" t="s">
        <v>334</v>
      </c>
      <c r="C80" s="27"/>
    </row>
    <row r="81" spans="1:3" ht="14.25" hidden="1">
      <c r="A81" s="12" t="s">
        <v>55</v>
      </c>
      <c r="B81" s="5" t="s">
        <v>334</v>
      </c>
      <c r="C81" s="27"/>
    </row>
    <row r="82" spans="1:3" ht="14.25" hidden="1">
      <c r="A82" s="12" t="s">
        <v>56</v>
      </c>
      <c r="B82" s="5" t="s">
        <v>334</v>
      </c>
      <c r="C82" s="27"/>
    </row>
    <row r="83" spans="1:3" ht="26.25">
      <c r="A83" s="10" t="s">
        <v>550</v>
      </c>
      <c r="B83" s="7" t="s">
        <v>334</v>
      </c>
      <c r="C83" s="27"/>
    </row>
    <row r="84" spans="1:3" ht="14.25">
      <c r="A84" s="12" t="s">
        <v>47</v>
      </c>
      <c r="B84" s="5" t="s">
        <v>335</v>
      </c>
      <c r="C84" s="27"/>
    </row>
    <row r="85" spans="1:3" ht="14.25">
      <c r="A85" s="12" t="s">
        <v>48</v>
      </c>
      <c r="B85" s="5" t="s">
        <v>335</v>
      </c>
      <c r="C85" s="27"/>
    </row>
    <row r="86" spans="1:3" ht="14.25">
      <c r="A86" s="12" t="s">
        <v>49</v>
      </c>
      <c r="B86" s="5" t="s">
        <v>335</v>
      </c>
      <c r="C86" s="27"/>
    </row>
    <row r="87" spans="1:3" ht="14.25">
      <c r="A87" s="12" t="s">
        <v>50</v>
      </c>
      <c r="B87" s="5" t="s">
        <v>335</v>
      </c>
      <c r="C87" s="27"/>
    </row>
    <row r="88" spans="1:3" ht="14.25">
      <c r="A88" s="12" t="s">
        <v>51</v>
      </c>
      <c r="B88" s="5" t="s">
        <v>335</v>
      </c>
      <c r="C88" s="27"/>
    </row>
    <row r="89" spans="1:3" ht="14.25">
      <c r="A89" s="12" t="s">
        <v>52</v>
      </c>
      <c r="B89" s="5" t="s">
        <v>335</v>
      </c>
      <c r="C89" s="27"/>
    </row>
    <row r="90" spans="1:3" ht="14.25">
      <c r="A90" s="12" t="s">
        <v>53</v>
      </c>
      <c r="B90" s="5" t="s">
        <v>335</v>
      </c>
      <c r="C90" s="27"/>
    </row>
    <row r="91" spans="1:3" ht="14.25">
      <c r="A91" s="12" t="s">
        <v>54</v>
      </c>
      <c r="B91" s="5" t="s">
        <v>335</v>
      </c>
      <c r="C91" s="27">
        <v>4155</v>
      </c>
    </row>
    <row r="92" spans="1:3" ht="14.25">
      <c r="A92" s="12" t="s">
        <v>55</v>
      </c>
      <c r="B92" s="5" t="s">
        <v>335</v>
      </c>
      <c r="C92" s="27"/>
    </row>
    <row r="93" spans="1:3" ht="14.25">
      <c r="A93" s="12" t="s">
        <v>56</v>
      </c>
      <c r="B93" s="5" t="s">
        <v>335</v>
      </c>
      <c r="C93" s="27"/>
    </row>
    <row r="94" spans="1:3" ht="14.25">
      <c r="A94" s="10" t="s">
        <v>549</v>
      </c>
      <c r="B94" s="7" t="s">
        <v>335</v>
      </c>
      <c r="C94" s="102">
        <f>SUM(C84:C93)</f>
        <v>4155</v>
      </c>
    </row>
    <row r="95" spans="1:3" ht="14.25" hidden="1">
      <c r="A95" s="12" t="s">
        <v>71</v>
      </c>
      <c r="B95" s="4" t="s">
        <v>337</v>
      </c>
      <c r="C95" s="27"/>
    </row>
    <row r="96" spans="1:3" ht="14.25" hidden="1">
      <c r="A96" s="12" t="s">
        <v>72</v>
      </c>
      <c r="B96" s="5" t="s">
        <v>337</v>
      </c>
      <c r="C96" s="27"/>
    </row>
    <row r="97" spans="1:3" ht="14.25" hidden="1">
      <c r="A97" s="12" t="s">
        <v>73</v>
      </c>
      <c r="B97" s="4" t="s">
        <v>337</v>
      </c>
      <c r="C97" s="27"/>
    </row>
    <row r="98" spans="1:3" ht="14.25" hidden="1">
      <c r="A98" s="4" t="s">
        <v>74</v>
      </c>
      <c r="B98" s="5" t="s">
        <v>337</v>
      </c>
      <c r="C98" s="27"/>
    </row>
    <row r="99" spans="1:3" ht="14.25" hidden="1">
      <c r="A99" s="4" t="s">
        <v>75</v>
      </c>
      <c r="B99" s="4" t="s">
        <v>337</v>
      </c>
      <c r="C99" s="27"/>
    </row>
    <row r="100" spans="1:3" ht="14.25" hidden="1">
      <c r="A100" s="4" t="s">
        <v>76</v>
      </c>
      <c r="B100" s="5" t="s">
        <v>337</v>
      </c>
      <c r="C100" s="27"/>
    </row>
    <row r="101" spans="1:3" ht="14.25" hidden="1">
      <c r="A101" s="12" t="s">
        <v>77</v>
      </c>
      <c r="B101" s="4" t="s">
        <v>337</v>
      </c>
      <c r="C101" s="27"/>
    </row>
    <row r="102" spans="1:3" ht="14.25" hidden="1">
      <c r="A102" s="12" t="s">
        <v>81</v>
      </c>
      <c r="B102" s="5" t="s">
        <v>337</v>
      </c>
      <c r="C102" s="27"/>
    </row>
    <row r="103" spans="1:3" ht="14.25" hidden="1">
      <c r="A103" s="12" t="s">
        <v>79</v>
      </c>
      <c r="B103" s="4" t="s">
        <v>337</v>
      </c>
      <c r="C103" s="27"/>
    </row>
    <row r="104" spans="1:3" ht="14.25" hidden="1">
      <c r="A104" s="12" t="s">
        <v>80</v>
      </c>
      <c r="B104" s="5" t="s">
        <v>337</v>
      </c>
      <c r="C104" s="27"/>
    </row>
    <row r="105" spans="1:3" ht="26.25">
      <c r="A105" s="10" t="s">
        <v>548</v>
      </c>
      <c r="B105" s="7" t="s">
        <v>337</v>
      </c>
      <c r="C105" s="27"/>
    </row>
    <row r="106" spans="1:3" ht="14.25" hidden="1">
      <c r="A106" s="12" t="s">
        <v>71</v>
      </c>
      <c r="B106" s="4" t="s">
        <v>340</v>
      </c>
      <c r="C106" s="27"/>
    </row>
    <row r="107" spans="1:3" ht="14.25" hidden="1">
      <c r="A107" s="12" t="s">
        <v>72</v>
      </c>
      <c r="B107" s="4" t="s">
        <v>340</v>
      </c>
      <c r="C107" s="27"/>
    </row>
    <row r="108" spans="1:3" ht="14.25" hidden="1">
      <c r="A108" s="12" t="s">
        <v>73</v>
      </c>
      <c r="B108" s="4" t="s">
        <v>340</v>
      </c>
      <c r="C108" s="27"/>
    </row>
    <row r="109" spans="1:3" ht="14.25" hidden="1">
      <c r="A109" s="4" t="s">
        <v>74</v>
      </c>
      <c r="B109" s="4" t="s">
        <v>340</v>
      </c>
      <c r="C109" s="27"/>
    </row>
    <row r="110" spans="1:3" ht="14.25" hidden="1">
      <c r="A110" s="4" t="s">
        <v>75</v>
      </c>
      <c r="B110" s="4" t="s">
        <v>340</v>
      </c>
      <c r="C110" s="27"/>
    </row>
    <row r="111" spans="1:3" ht="14.25" hidden="1">
      <c r="A111" s="4" t="s">
        <v>76</v>
      </c>
      <c r="B111" s="4" t="s">
        <v>340</v>
      </c>
      <c r="C111" s="27"/>
    </row>
    <row r="112" spans="1:3" ht="14.25" hidden="1">
      <c r="A112" s="12" t="s">
        <v>77</v>
      </c>
      <c r="B112" s="4" t="s">
        <v>340</v>
      </c>
      <c r="C112" s="27"/>
    </row>
    <row r="113" spans="1:3" ht="14.25" hidden="1">
      <c r="A113" s="12" t="s">
        <v>81</v>
      </c>
      <c r="B113" s="4" t="s">
        <v>340</v>
      </c>
      <c r="C113" s="27"/>
    </row>
    <row r="114" spans="1:3" ht="14.25" hidden="1">
      <c r="A114" s="12" t="s">
        <v>79</v>
      </c>
      <c r="B114" s="4" t="s">
        <v>340</v>
      </c>
      <c r="C114" s="27"/>
    </row>
    <row r="115" spans="1:3" ht="14.25" hidden="1">
      <c r="A115" s="12" t="s">
        <v>80</v>
      </c>
      <c r="B115" s="4" t="s">
        <v>340</v>
      </c>
      <c r="C115" s="27"/>
    </row>
    <row r="116" spans="1:3" ht="14.25">
      <c r="A116" s="14" t="s">
        <v>582</v>
      </c>
      <c r="B116" s="7" t="s">
        <v>340</v>
      </c>
      <c r="C116" s="27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4/2014. (II. 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ht="14.25">
      <c r="B1" t="s">
        <v>755</v>
      </c>
    </row>
    <row r="2" spans="1:3" ht="27" customHeight="1">
      <c r="A2" s="239" t="s">
        <v>125</v>
      </c>
      <c r="B2" s="243"/>
      <c r="C2" s="243"/>
    </row>
    <row r="3" spans="1:3" ht="25.5" customHeight="1">
      <c r="A3" s="238" t="s">
        <v>169</v>
      </c>
      <c r="B3" s="243"/>
      <c r="C3" s="243"/>
    </row>
    <row r="4" spans="1:3" ht="15.75" customHeight="1">
      <c r="A4" s="59"/>
      <c r="B4" s="60"/>
      <c r="C4" s="60"/>
    </row>
    <row r="5" ht="21" customHeight="1">
      <c r="A5" s="3" t="s">
        <v>126</v>
      </c>
    </row>
    <row r="6" spans="1:3" ht="26.25">
      <c r="A6" s="43" t="s">
        <v>114</v>
      </c>
      <c r="B6" s="2" t="s">
        <v>206</v>
      </c>
      <c r="C6" s="70" t="s">
        <v>161</v>
      </c>
    </row>
    <row r="7" spans="1:3" ht="14.25" hidden="1">
      <c r="A7" s="12" t="s">
        <v>82</v>
      </c>
      <c r="B7" s="5" t="s">
        <v>394</v>
      </c>
      <c r="C7" s="27"/>
    </row>
    <row r="8" spans="1:3" ht="14.25" hidden="1">
      <c r="A8" s="12" t="s">
        <v>91</v>
      </c>
      <c r="B8" s="5" t="s">
        <v>394</v>
      </c>
      <c r="C8" s="27"/>
    </row>
    <row r="9" spans="1:3" ht="14.25" hidden="1">
      <c r="A9" s="12" t="s">
        <v>92</v>
      </c>
      <c r="B9" s="5" t="s">
        <v>394</v>
      </c>
      <c r="C9" s="27"/>
    </row>
    <row r="10" spans="1:3" ht="14.25" hidden="1">
      <c r="A10" s="12" t="s">
        <v>90</v>
      </c>
      <c r="B10" s="5" t="s">
        <v>394</v>
      </c>
      <c r="C10" s="27"/>
    </row>
    <row r="11" spans="1:3" ht="14.25" hidden="1">
      <c r="A11" s="12" t="s">
        <v>89</v>
      </c>
      <c r="B11" s="5" t="s">
        <v>394</v>
      </c>
      <c r="C11" s="27"/>
    </row>
    <row r="12" spans="1:3" ht="14.25" hidden="1">
      <c r="A12" s="12" t="s">
        <v>88</v>
      </c>
      <c r="B12" s="5" t="s">
        <v>394</v>
      </c>
      <c r="C12" s="27"/>
    </row>
    <row r="13" spans="1:3" ht="14.25" hidden="1">
      <c r="A13" s="12" t="s">
        <v>83</v>
      </c>
      <c r="B13" s="5" t="s">
        <v>394</v>
      </c>
      <c r="C13" s="27"/>
    </row>
    <row r="14" spans="1:3" ht="14.25" hidden="1">
      <c r="A14" s="12" t="s">
        <v>84</v>
      </c>
      <c r="B14" s="5" t="s">
        <v>394</v>
      </c>
      <c r="C14" s="27"/>
    </row>
    <row r="15" spans="1:3" ht="14.25" hidden="1">
      <c r="A15" s="12" t="s">
        <v>85</v>
      </c>
      <c r="B15" s="5" t="s">
        <v>394</v>
      </c>
      <c r="C15" s="27"/>
    </row>
    <row r="16" spans="1:3" ht="14.25" hidden="1">
      <c r="A16" s="12" t="s">
        <v>86</v>
      </c>
      <c r="B16" s="5" t="s">
        <v>394</v>
      </c>
      <c r="C16" s="27"/>
    </row>
    <row r="17" spans="1:3" ht="26.25">
      <c r="A17" s="6" t="s">
        <v>592</v>
      </c>
      <c r="B17" s="7" t="s">
        <v>394</v>
      </c>
      <c r="C17" s="27"/>
    </row>
    <row r="18" spans="1:3" ht="14.25" hidden="1">
      <c r="A18" s="12" t="s">
        <v>82</v>
      </c>
      <c r="B18" s="5" t="s">
        <v>395</v>
      </c>
      <c r="C18" s="27"/>
    </row>
    <row r="19" spans="1:3" ht="14.25" hidden="1">
      <c r="A19" s="12" t="s">
        <v>91</v>
      </c>
      <c r="B19" s="5" t="s">
        <v>395</v>
      </c>
      <c r="C19" s="27"/>
    </row>
    <row r="20" spans="1:3" ht="14.25" hidden="1">
      <c r="A20" s="12" t="s">
        <v>92</v>
      </c>
      <c r="B20" s="5" t="s">
        <v>395</v>
      </c>
      <c r="C20" s="27"/>
    </row>
    <row r="21" spans="1:3" ht="14.25" hidden="1">
      <c r="A21" s="12" t="s">
        <v>90</v>
      </c>
      <c r="B21" s="5" t="s">
        <v>395</v>
      </c>
      <c r="C21" s="27"/>
    </row>
    <row r="22" spans="1:3" ht="14.25" hidden="1">
      <c r="A22" s="12" t="s">
        <v>89</v>
      </c>
      <c r="B22" s="5" t="s">
        <v>395</v>
      </c>
      <c r="C22" s="27"/>
    </row>
    <row r="23" spans="1:3" ht="14.25" hidden="1">
      <c r="A23" s="12" t="s">
        <v>88</v>
      </c>
      <c r="B23" s="5" t="s">
        <v>395</v>
      </c>
      <c r="C23" s="27"/>
    </row>
    <row r="24" spans="1:3" ht="14.25" hidden="1">
      <c r="A24" s="12" t="s">
        <v>83</v>
      </c>
      <c r="B24" s="5" t="s">
        <v>395</v>
      </c>
      <c r="C24" s="27"/>
    </row>
    <row r="25" spans="1:3" ht="14.25" hidden="1">
      <c r="A25" s="12" t="s">
        <v>84</v>
      </c>
      <c r="B25" s="5" t="s">
        <v>395</v>
      </c>
      <c r="C25" s="27"/>
    </row>
    <row r="26" spans="1:3" ht="14.25" hidden="1">
      <c r="A26" s="12" t="s">
        <v>85</v>
      </c>
      <c r="B26" s="5" t="s">
        <v>395</v>
      </c>
      <c r="C26" s="27"/>
    </row>
    <row r="27" spans="1:3" ht="14.25" hidden="1">
      <c r="A27" s="12" t="s">
        <v>86</v>
      </c>
      <c r="B27" s="5" t="s">
        <v>395</v>
      </c>
      <c r="C27" s="27"/>
    </row>
    <row r="28" spans="1:3" ht="26.25">
      <c r="A28" s="6" t="s">
        <v>17</v>
      </c>
      <c r="B28" s="7" t="s">
        <v>395</v>
      </c>
      <c r="C28" s="27"/>
    </row>
    <row r="29" spans="1:3" ht="14.25">
      <c r="A29" s="12" t="s">
        <v>82</v>
      </c>
      <c r="B29" s="5" t="s">
        <v>396</v>
      </c>
      <c r="C29" s="27"/>
    </row>
    <row r="30" spans="1:3" ht="14.25">
      <c r="A30" s="12" t="s">
        <v>91</v>
      </c>
      <c r="B30" s="5" t="s">
        <v>396</v>
      </c>
      <c r="C30" s="27"/>
    </row>
    <row r="31" spans="1:3" ht="14.25">
      <c r="A31" s="12" t="s">
        <v>92</v>
      </c>
      <c r="B31" s="5" t="s">
        <v>396</v>
      </c>
      <c r="C31" s="27">
        <v>18316</v>
      </c>
    </row>
    <row r="32" spans="1:3" ht="14.25">
      <c r="A32" s="12" t="s">
        <v>90</v>
      </c>
      <c r="B32" s="5" t="s">
        <v>396</v>
      </c>
      <c r="C32" s="27"/>
    </row>
    <row r="33" spans="1:3" ht="14.25">
      <c r="A33" s="12" t="s">
        <v>89</v>
      </c>
      <c r="B33" s="5" t="s">
        <v>396</v>
      </c>
      <c r="C33" s="27">
        <v>33244</v>
      </c>
    </row>
    <row r="34" spans="1:3" ht="14.25">
      <c r="A34" s="12" t="s">
        <v>88</v>
      </c>
      <c r="B34" s="5" t="s">
        <v>396</v>
      </c>
      <c r="C34" s="27">
        <v>63760</v>
      </c>
    </row>
    <row r="35" spans="1:3" ht="14.25">
      <c r="A35" s="12" t="s">
        <v>83</v>
      </c>
      <c r="B35" s="5" t="s">
        <v>396</v>
      </c>
      <c r="C35" s="27">
        <v>2208</v>
      </c>
    </row>
    <row r="36" spans="1:3" ht="14.25">
      <c r="A36" s="12" t="s">
        <v>84</v>
      </c>
      <c r="B36" s="5" t="s">
        <v>396</v>
      </c>
      <c r="C36" s="27"/>
    </row>
    <row r="37" spans="1:3" ht="14.25">
      <c r="A37" s="12" t="s">
        <v>85</v>
      </c>
      <c r="B37" s="5" t="s">
        <v>396</v>
      </c>
      <c r="C37" s="27"/>
    </row>
    <row r="38" spans="1:3" ht="14.25">
      <c r="A38" s="12" t="s">
        <v>86</v>
      </c>
      <c r="B38" s="5" t="s">
        <v>396</v>
      </c>
      <c r="C38" s="27"/>
    </row>
    <row r="39" spans="1:3" ht="14.25">
      <c r="A39" s="6" t="s">
        <v>16</v>
      </c>
      <c r="B39" s="7" t="s">
        <v>396</v>
      </c>
      <c r="C39" s="102">
        <f>SUM(C29:C38)</f>
        <v>117528</v>
      </c>
    </row>
    <row r="40" spans="1:3" ht="14.25" hidden="1">
      <c r="A40" s="12" t="s">
        <v>82</v>
      </c>
      <c r="B40" s="5" t="s">
        <v>402</v>
      </c>
      <c r="C40" s="27"/>
    </row>
    <row r="41" spans="1:3" ht="14.25" hidden="1">
      <c r="A41" s="12" t="s">
        <v>91</v>
      </c>
      <c r="B41" s="5" t="s">
        <v>402</v>
      </c>
      <c r="C41" s="27"/>
    </row>
    <row r="42" spans="1:3" ht="14.25" hidden="1">
      <c r="A42" s="12" t="s">
        <v>92</v>
      </c>
      <c r="B42" s="5" t="s">
        <v>402</v>
      </c>
      <c r="C42" s="27"/>
    </row>
    <row r="43" spans="1:3" ht="14.25" hidden="1">
      <c r="A43" s="12" t="s">
        <v>90</v>
      </c>
      <c r="B43" s="5" t="s">
        <v>402</v>
      </c>
      <c r="C43" s="27"/>
    </row>
    <row r="44" spans="1:3" ht="14.25" hidden="1">
      <c r="A44" s="12" t="s">
        <v>89</v>
      </c>
      <c r="B44" s="5" t="s">
        <v>402</v>
      </c>
      <c r="C44" s="27"/>
    </row>
    <row r="45" spans="1:3" ht="14.25" hidden="1">
      <c r="A45" s="12" t="s">
        <v>88</v>
      </c>
      <c r="B45" s="5" t="s">
        <v>402</v>
      </c>
      <c r="C45" s="27"/>
    </row>
    <row r="46" spans="1:3" ht="14.25" hidden="1">
      <c r="A46" s="12" t="s">
        <v>83</v>
      </c>
      <c r="B46" s="5" t="s">
        <v>402</v>
      </c>
      <c r="C46" s="27"/>
    </row>
    <row r="47" spans="1:3" ht="14.25" hidden="1">
      <c r="A47" s="12" t="s">
        <v>84</v>
      </c>
      <c r="B47" s="5" t="s">
        <v>402</v>
      </c>
      <c r="C47" s="27"/>
    </row>
    <row r="48" spans="1:3" ht="14.25" hidden="1">
      <c r="A48" s="12" t="s">
        <v>85</v>
      </c>
      <c r="B48" s="5" t="s">
        <v>402</v>
      </c>
      <c r="C48" s="27"/>
    </row>
    <row r="49" spans="1:3" ht="14.25" hidden="1">
      <c r="A49" s="12" t="s">
        <v>86</v>
      </c>
      <c r="B49" s="5" t="s">
        <v>402</v>
      </c>
      <c r="C49" s="27"/>
    </row>
    <row r="50" spans="1:3" ht="26.25">
      <c r="A50" s="6" t="s">
        <v>15</v>
      </c>
      <c r="B50" s="7" t="s">
        <v>402</v>
      </c>
      <c r="C50" s="27"/>
    </row>
    <row r="51" spans="1:3" ht="14.25" hidden="1">
      <c r="A51" s="12" t="s">
        <v>87</v>
      </c>
      <c r="B51" s="5" t="s">
        <v>403</v>
      </c>
      <c r="C51" s="27"/>
    </row>
    <row r="52" spans="1:3" ht="14.25" hidden="1">
      <c r="A52" s="12" t="s">
        <v>91</v>
      </c>
      <c r="B52" s="5" t="s">
        <v>403</v>
      </c>
      <c r="C52" s="27"/>
    </row>
    <row r="53" spans="1:3" ht="14.25" hidden="1">
      <c r="A53" s="12" t="s">
        <v>92</v>
      </c>
      <c r="B53" s="5" t="s">
        <v>403</v>
      </c>
      <c r="C53" s="27"/>
    </row>
    <row r="54" spans="1:3" ht="14.25" hidden="1">
      <c r="A54" s="12" t="s">
        <v>90</v>
      </c>
      <c r="B54" s="5" t="s">
        <v>403</v>
      </c>
      <c r="C54" s="27"/>
    </row>
    <row r="55" spans="1:3" ht="14.25" hidden="1">
      <c r="A55" s="12" t="s">
        <v>89</v>
      </c>
      <c r="B55" s="5" t="s">
        <v>403</v>
      </c>
      <c r="C55" s="27"/>
    </row>
    <row r="56" spans="1:3" ht="14.25" hidden="1">
      <c r="A56" s="12" t="s">
        <v>88</v>
      </c>
      <c r="B56" s="5" t="s">
        <v>403</v>
      </c>
      <c r="C56" s="27"/>
    </row>
    <row r="57" spans="1:3" ht="14.25" hidden="1">
      <c r="A57" s="12" t="s">
        <v>83</v>
      </c>
      <c r="B57" s="5" t="s">
        <v>403</v>
      </c>
      <c r="C57" s="27"/>
    </row>
    <row r="58" spans="1:3" ht="14.25" hidden="1">
      <c r="A58" s="12" t="s">
        <v>84</v>
      </c>
      <c r="B58" s="5" t="s">
        <v>403</v>
      </c>
      <c r="C58" s="27"/>
    </row>
    <row r="59" spans="1:3" ht="14.25" hidden="1">
      <c r="A59" s="12" t="s">
        <v>85</v>
      </c>
      <c r="B59" s="5" t="s">
        <v>403</v>
      </c>
      <c r="C59" s="27"/>
    </row>
    <row r="60" spans="1:3" ht="14.25" hidden="1">
      <c r="A60" s="12" t="s">
        <v>86</v>
      </c>
      <c r="B60" s="5" t="s">
        <v>403</v>
      </c>
      <c r="C60" s="27"/>
    </row>
    <row r="61" spans="1:3" ht="26.25">
      <c r="A61" s="6" t="s">
        <v>18</v>
      </c>
      <c r="B61" s="7" t="s">
        <v>403</v>
      </c>
      <c r="C61" s="27"/>
    </row>
    <row r="62" spans="1:3" ht="14.25" hidden="1">
      <c r="A62" s="12" t="s">
        <v>82</v>
      </c>
      <c r="B62" s="5" t="s">
        <v>404</v>
      </c>
      <c r="C62" s="27"/>
    </row>
    <row r="63" spans="1:3" ht="14.25" hidden="1">
      <c r="A63" s="12" t="s">
        <v>91</v>
      </c>
      <c r="B63" s="5" t="s">
        <v>404</v>
      </c>
      <c r="C63" s="27"/>
    </row>
    <row r="64" spans="1:3" ht="14.25" hidden="1">
      <c r="A64" s="12" t="s">
        <v>92</v>
      </c>
      <c r="B64" s="5" t="s">
        <v>404</v>
      </c>
      <c r="C64" s="27"/>
    </row>
    <row r="65" spans="1:3" ht="14.25" hidden="1">
      <c r="A65" s="12" t="s">
        <v>90</v>
      </c>
      <c r="B65" s="5" t="s">
        <v>404</v>
      </c>
      <c r="C65" s="27"/>
    </row>
    <row r="66" spans="1:3" ht="14.25" hidden="1">
      <c r="A66" s="12" t="s">
        <v>89</v>
      </c>
      <c r="B66" s="5" t="s">
        <v>404</v>
      </c>
      <c r="C66" s="27"/>
    </row>
    <row r="67" spans="1:3" ht="14.25" hidden="1">
      <c r="A67" s="12" t="s">
        <v>88</v>
      </c>
      <c r="B67" s="5" t="s">
        <v>404</v>
      </c>
      <c r="C67" s="27"/>
    </row>
    <row r="68" spans="1:3" ht="14.25" hidden="1">
      <c r="A68" s="12" t="s">
        <v>83</v>
      </c>
      <c r="B68" s="5" t="s">
        <v>404</v>
      </c>
      <c r="C68" s="27"/>
    </row>
    <row r="69" spans="1:3" ht="14.25" hidden="1">
      <c r="A69" s="12" t="s">
        <v>84</v>
      </c>
      <c r="B69" s="5" t="s">
        <v>404</v>
      </c>
      <c r="C69" s="27"/>
    </row>
    <row r="70" spans="1:3" ht="14.25" hidden="1">
      <c r="A70" s="12" t="s">
        <v>85</v>
      </c>
      <c r="B70" s="5" t="s">
        <v>404</v>
      </c>
      <c r="C70" s="27"/>
    </row>
    <row r="71" spans="1:3" ht="14.25" hidden="1">
      <c r="A71" s="12" t="s">
        <v>86</v>
      </c>
      <c r="B71" s="5" t="s">
        <v>404</v>
      </c>
      <c r="C71" s="27"/>
    </row>
    <row r="72" spans="1:3" ht="14.25">
      <c r="A72" s="6" t="s">
        <v>597</v>
      </c>
      <c r="B72" s="7" t="s">
        <v>404</v>
      </c>
      <c r="C72" s="102">
        <v>70083</v>
      </c>
    </row>
    <row r="73" spans="1:3" ht="14.25" hidden="1">
      <c r="A73" s="12" t="s">
        <v>93</v>
      </c>
      <c r="B73" s="4" t="s">
        <v>455</v>
      </c>
      <c r="C73" s="27"/>
    </row>
    <row r="74" spans="1:3" ht="14.25" hidden="1">
      <c r="A74" s="12" t="s">
        <v>94</v>
      </c>
      <c r="B74" s="4" t="s">
        <v>455</v>
      </c>
      <c r="C74" s="27"/>
    </row>
    <row r="75" spans="1:3" ht="14.25" hidden="1">
      <c r="A75" s="12" t="s">
        <v>102</v>
      </c>
      <c r="B75" s="4" t="s">
        <v>455</v>
      </c>
      <c r="C75" s="27"/>
    </row>
    <row r="76" spans="1:3" ht="14.25" hidden="1">
      <c r="A76" s="4" t="s">
        <v>101</v>
      </c>
      <c r="B76" s="4" t="s">
        <v>455</v>
      </c>
      <c r="C76" s="27"/>
    </row>
    <row r="77" spans="1:3" ht="14.25" hidden="1">
      <c r="A77" s="4" t="s">
        <v>100</v>
      </c>
      <c r="B77" s="4" t="s">
        <v>455</v>
      </c>
      <c r="C77" s="27"/>
    </row>
    <row r="78" spans="1:3" ht="14.25" hidden="1">
      <c r="A78" s="4" t="s">
        <v>99</v>
      </c>
      <c r="B78" s="4" t="s">
        <v>455</v>
      </c>
      <c r="C78" s="27"/>
    </row>
    <row r="79" spans="1:3" ht="14.25" hidden="1">
      <c r="A79" s="12" t="s">
        <v>98</v>
      </c>
      <c r="B79" s="4" t="s">
        <v>455</v>
      </c>
      <c r="C79" s="27"/>
    </row>
    <row r="80" spans="1:3" ht="14.25" hidden="1">
      <c r="A80" s="12" t="s">
        <v>103</v>
      </c>
      <c r="B80" s="4" t="s">
        <v>455</v>
      </c>
      <c r="C80" s="27"/>
    </row>
    <row r="81" spans="1:3" ht="14.25" hidden="1">
      <c r="A81" s="12" t="s">
        <v>95</v>
      </c>
      <c r="B81" s="4" t="s">
        <v>455</v>
      </c>
      <c r="C81" s="27"/>
    </row>
    <row r="82" spans="1:3" ht="14.25" hidden="1">
      <c r="A82" s="12" t="s">
        <v>96</v>
      </c>
      <c r="B82" s="4" t="s">
        <v>455</v>
      </c>
      <c r="C82" s="27"/>
    </row>
    <row r="83" spans="1:3" ht="26.25">
      <c r="A83" s="6" t="s">
        <v>34</v>
      </c>
      <c r="B83" s="7" t="s">
        <v>455</v>
      </c>
      <c r="C83" s="27"/>
    </row>
    <row r="84" spans="1:3" ht="14.25">
      <c r="A84" s="12" t="s">
        <v>93</v>
      </c>
      <c r="B84" s="4" t="s">
        <v>456</v>
      </c>
      <c r="C84" s="27"/>
    </row>
    <row r="85" spans="1:3" ht="14.25">
      <c r="A85" s="12" t="s">
        <v>94</v>
      </c>
      <c r="B85" s="4" t="s">
        <v>456</v>
      </c>
      <c r="C85" s="27"/>
    </row>
    <row r="86" spans="1:3" ht="14.25">
      <c r="A86" s="12" t="s">
        <v>102</v>
      </c>
      <c r="B86" s="4" t="s">
        <v>456</v>
      </c>
      <c r="C86" s="27"/>
    </row>
    <row r="87" spans="1:3" ht="14.25">
      <c r="A87" s="4" t="s">
        <v>101</v>
      </c>
      <c r="B87" s="4" t="s">
        <v>456</v>
      </c>
      <c r="C87" s="27"/>
    </row>
    <row r="88" spans="1:3" ht="14.25">
      <c r="A88" s="4" t="s">
        <v>100</v>
      </c>
      <c r="B88" s="4" t="s">
        <v>456</v>
      </c>
      <c r="C88" s="27"/>
    </row>
    <row r="89" spans="1:3" ht="14.25">
      <c r="A89" s="4" t="s">
        <v>99</v>
      </c>
      <c r="B89" s="4" t="s">
        <v>456</v>
      </c>
      <c r="C89" s="27"/>
    </row>
    <row r="90" spans="1:3" ht="14.25">
      <c r="A90" s="12" t="s">
        <v>98</v>
      </c>
      <c r="B90" s="4" t="s">
        <v>456</v>
      </c>
      <c r="C90" s="27"/>
    </row>
    <row r="91" spans="1:3" ht="14.25">
      <c r="A91" s="12" t="s">
        <v>97</v>
      </c>
      <c r="B91" s="4" t="s">
        <v>456</v>
      </c>
      <c r="C91" s="27"/>
    </row>
    <row r="92" spans="1:3" ht="14.25">
      <c r="A92" s="12" t="s">
        <v>95</v>
      </c>
      <c r="B92" s="4" t="s">
        <v>456</v>
      </c>
      <c r="C92" s="27"/>
    </row>
    <row r="93" spans="1:3" ht="14.25">
      <c r="A93" s="12" t="s">
        <v>96</v>
      </c>
      <c r="B93" s="4" t="s">
        <v>456</v>
      </c>
      <c r="C93" s="27"/>
    </row>
    <row r="94" spans="1:3" ht="14.25">
      <c r="A94" s="14" t="s">
        <v>35</v>
      </c>
      <c r="B94" s="7" t="s">
        <v>456</v>
      </c>
      <c r="C94" s="102"/>
    </row>
    <row r="95" spans="1:3" ht="14.25" hidden="1">
      <c r="A95" s="12" t="s">
        <v>93</v>
      </c>
      <c r="B95" s="4" t="s">
        <v>460</v>
      </c>
      <c r="C95" s="27"/>
    </row>
    <row r="96" spans="1:3" ht="14.25" hidden="1">
      <c r="A96" s="12" t="s">
        <v>94</v>
      </c>
      <c r="B96" s="4" t="s">
        <v>460</v>
      </c>
      <c r="C96" s="27"/>
    </row>
    <row r="97" spans="1:3" ht="14.25" hidden="1">
      <c r="A97" s="12" t="s">
        <v>102</v>
      </c>
      <c r="B97" s="4" t="s">
        <v>460</v>
      </c>
      <c r="C97" s="27"/>
    </row>
    <row r="98" spans="1:3" ht="14.25" hidden="1">
      <c r="A98" s="4" t="s">
        <v>101</v>
      </c>
      <c r="B98" s="4" t="s">
        <v>460</v>
      </c>
      <c r="C98" s="27"/>
    </row>
    <row r="99" spans="1:3" ht="14.25" hidden="1">
      <c r="A99" s="4" t="s">
        <v>100</v>
      </c>
      <c r="B99" s="4" t="s">
        <v>460</v>
      </c>
      <c r="C99" s="27"/>
    </row>
    <row r="100" spans="1:3" ht="14.25" hidden="1">
      <c r="A100" s="4" t="s">
        <v>99</v>
      </c>
      <c r="B100" s="4" t="s">
        <v>460</v>
      </c>
      <c r="C100" s="27"/>
    </row>
    <row r="101" spans="1:3" ht="14.25" hidden="1">
      <c r="A101" s="12" t="s">
        <v>98</v>
      </c>
      <c r="B101" s="4" t="s">
        <v>460</v>
      </c>
      <c r="C101" s="27"/>
    </row>
    <row r="102" spans="1:3" ht="14.25" hidden="1">
      <c r="A102" s="12" t="s">
        <v>103</v>
      </c>
      <c r="B102" s="4" t="s">
        <v>460</v>
      </c>
      <c r="C102" s="27"/>
    </row>
    <row r="103" spans="1:3" ht="14.25" hidden="1">
      <c r="A103" s="12" t="s">
        <v>95</v>
      </c>
      <c r="B103" s="4" t="s">
        <v>460</v>
      </c>
      <c r="C103" s="27"/>
    </row>
    <row r="104" spans="1:3" ht="14.25" hidden="1">
      <c r="A104" s="12" t="s">
        <v>96</v>
      </c>
      <c r="B104" s="4" t="s">
        <v>460</v>
      </c>
      <c r="C104" s="27"/>
    </row>
    <row r="105" spans="1:3" ht="26.25">
      <c r="A105" s="6" t="s">
        <v>36</v>
      </c>
      <c r="B105" s="7" t="s">
        <v>460</v>
      </c>
      <c r="C105" s="27"/>
    </row>
    <row r="106" spans="1:3" ht="14.25">
      <c r="A106" s="12" t="s">
        <v>93</v>
      </c>
      <c r="B106" s="4" t="s">
        <v>461</v>
      </c>
      <c r="C106" s="27"/>
    </row>
    <row r="107" spans="1:3" ht="14.25">
      <c r="A107" s="12" t="s">
        <v>94</v>
      </c>
      <c r="B107" s="4" t="s">
        <v>461</v>
      </c>
      <c r="C107" s="27"/>
    </row>
    <row r="108" spans="1:3" ht="14.25">
      <c r="A108" s="12" t="s">
        <v>102</v>
      </c>
      <c r="B108" s="4" t="s">
        <v>461</v>
      </c>
      <c r="C108" s="27">
        <v>5000</v>
      </c>
    </row>
    <row r="109" spans="1:3" ht="14.25">
      <c r="A109" s="4" t="s">
        <v>101</v>
      </c>
      <c r="B109" s="4" t="s">
        <v>461</v>
      </c>
      <c r="C109" s="27"/>
    </row>
    <row r="110" spans="1:3" ht="14.25">
      <c r="A110" s="4" t="s">
        <v>100</v>
      </c>
      <c r="B110" s="4" t="s">
        <v>461</v>
      </c>
      <c r="C110" s="27"/>
    </row>
    <row r="111" spans="1:3" ht="14.25">
      <c r="A111" s="4" t="s">
        <v>99</v>
      </c>
      <c r="B111" s="4" t="s">
        <v>461</v>
      </c>
      <c r="C111" s="27"/>
    </row>
    <row r="112" spans="1:3" ht="14.25">
      <c r="A112" s="12" t="s">
        <v>98</v>
      </c>
      <c r="B112" s="4" t="s">
        <v>461</v>
      </c>
      <c r="C112" s="27"/>
    </row>
    <row r="113" spans="1:3" ht="14.25">
      <c r="A113" s="12" t="s">
        <v>97</v>
      </c>
      <c r="B113" s="4" t="s">
        <v>461</v>
      </c>
      <c r="C113" s="27"/>
    </row>
    <row r="114" spans="1:3" ht="14.25">
      <c r="A114" s="12" t="s">
        <v>95</v>
      </c>
      <c r="B114" s="4" t="s">
        <v>461</v>
      </c>
      <c r="C114" s="27"/>
    </row>
    <row r="115" spans="1:3" ht="14.25">
      <c r="A115" s="12" t="s">
        <v>96</v>
      </c>
      <c r="B115" s="4" t="s">
        <v>461</v>
      </c>
      <c r="C115" s="27"/>
    </row>
    <row r="116" spans="1:3" ht="14.25">
      <c r="A116" s="14" t="s">
        <v>37</v>
      </c>
      <c r="B116" s="7" t="s">
        <v>461</v>
      </c>
      <c r="C116" s="102">
        <f>SUM(C106:C115)</f>
        <v>5000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4/2014. (II. 18.)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B1">
      <selection activeCell="A2" sqref="A2:C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ht="14.25">
      <c r="B1" t="s">
        <v>756</v>
      </c>
    </row>
    <row r="2" spans="1:3" ht="28.5" customHeight="1">
      <c r="A2" s="239" t="s">
        <v>125</v>
      </c>
      <c r="B2" s="240"/>
      <c r="C2" s="240"/>
    </row>
    <row r="3" spans="1:3" ht="26.25" customHeight="1">
      <c r="A3" s="238" t="s">
        <v>171</v>
      </c>
      <c r="B3" s="238"/>
      <c r="C3" s="238"/>
    </row>
    <row r="4" spans="1:3" ht="18.75" customHeight="1">
      <c r="A4" s="71"/>
      <c r="B4" s="72"/>
      <c r="C4" s="72"/>
    </row>
    <row r="5" ht="23.25" customHeight="1">
      <c r="A5" s="3" t="s">
        <v>126</v>
      </c>
    </row>
    <row r="6" spans="1:3" ht="26.25">
      <c r="A6" s="43" t="s">
        <v>114</v>
      </c>
      <c r="B6" s="2" t="s">
        <v>206</v>
      </c>
      <c r="C6" s="70" t="s">
        <v>161</v>
      </c>
    </row>
    <row r="7" spans="1:3" ht="14.25">
      <c r="A7" s="11" t="s">
        <v>508</v>
      </c>
      <c r="B7" s="5" t="s">
        <v>285</v>
      </c>
      <c r="C7" s="27"/>
    </row>
    <row r="8" spans="1:3" ht="14.25">
      <c r="A8" s="11" t="s">
        <v>509</v>
      </c>
      <c r="B8" s="5" t="s">
        <v>285</v>
      </c>
      <c r="C8" s="27"/>
    </row>
    <row r="9" spans="1:3" ht="14.25">
      <c r="A9" s="11" t="s">
        <v>511</v>
      </c>
      <c r="B9" s="5" t="s">
        <v>285</v>
      </c>
      <c r="C9" s="27"/>
    </row>
    <row r="10" spans="1:3" ht="14.25">
      <c r="A10" s="11" t="s">
        <v>512</v>
      </c>
      <c r="B10" s="5" t="s">
        <v>285</v>
      </c>
      <c r="C10" s="27"/>
    </row>
    <row r="11" spans="1:3" ht="14.25">
      <c r="A11" s="12" t="s">
        <v>513</v>
      </c>
      <c r="B11" s="5" t="s">
        <v>285</v>
      </c>
      <c r="C11" s="27">
        <v>14000</v>
      </c>
    </row>
    <row r="12" spans="1:3" ht="14.25">
      <c r="A12" s="12" t="s">
        <v>514</v>
      </c>
      <c r="B12" s="5" t="s">
        <v>285</v>
      </c>
      <c r="C12" s="27"/>
    </row>
    <row r="13" spans="1:3" ht="14.25">
      <c r="A13" s="14" t="s">
        <v>166</v>
      </c>
      <c r="B13" s="13" t="s">
        <v>285</v>
      </c>
      <c r="C13" s="102">
        <f>SUM(C11:C12)</f>
        <v>14000</v>
      </c>
    </row>
    <row r="14" spans="1:3" ht="14.25">
      <c r="A14" s="11" t="s">
        <v>515</v>
      </c>
      <c r="B14" s="5" t="s">
        <v>286</v>
      </c>
      <c r="C14" s="27">
        <v>98400</v>
      </c>
    </row>
    <row r="15" spans="1:3" ht="14.25">
      <c r="A15" s="15" t="s">
        <v>165</v>
      </c>
      <c r="B15" s="13" t="s">
        <v>286</v>
      </c>
      <c r="C15" s="102">
        <f>SUM(C14)</f>
        <v>98400</v>
      </c>
    </row>
    <row r="16" spans="1:3" ht="14.25">
      <c r="A16" s="11" t="s">
        <v>516</v>
      </c>
      <c r="B16" s="5" t="s">
        <v>287</v>
      </c>
      <c r="C16" s="27"/>
    </row>
    <row r="17" spans="1:3" ht="14.25">
      <c r="A17" s="11" t="s">
        <v>517</v>
      </c>
      <c r="B17" s="5" t="s">
        <v>287</v>
      </c>
      <c r="C17" s="27"/>
    </row>
    <row r="18" spans="1:3" ht="14.25">
      <c r="A18" s="12" t="s">
        <v>518</v>
      </c>
      <c r="B18" s="5" t="s">
        <v>287</v>
      </c>
      <c r="C18" s="27">
        <v>26000</v>
      </c>
    </row>
    <row r="19" spans="1:3" ht="14.25">
      <c r="A19" s="12" t="s">
        <v>519</v>
      </c>
      <c r="B19" s="5" t="s">
        <v>287</v>
      </c>
      <c r="C19" s="27"/>
    </row>
    <row r="20" spans="1:3" ht="14.25">
      <c r="A20" s="12" t="s">
        <v>520</v>
      </c>
      <c r="B20" s="5" t="s">
        <v>287</v>
      </c>
      <c r="C20" s="27"/>
    </row>
    <row r="21" spans="1:3" ht="26.25">
      <c r="A21" s="16" t="s">
        <v>521</v>
      </c>
      <c r="B21" s="5" t="s">
        <v>287</v>
      </c>
      <c r="C21" s="27"/>
    </row>
    <row r="22" spans="1:3" ht="14.25">
      <c r="A22" s="10" t="s">
        <v>164</v>
      </c>
      <c r="B22" s="13" t="s">
        <v>287</v>
      </c>
      <c r="C22" s="102">
        <f>SUM(C18:C21)</f>
        <v>26000</v>
      </c>
    </row>
    <row r="23" spans="1:3" ht="14.25">
      <c r="A23" s="11" t="s">
        <v>522</v>
      </c>
      <c r="B23" s="5" t="s">
        <v>288</v>
      </c>
      <c r="C23" s="27"/>
    </row>
    <row r="24" spans="1:3" ht="14.25">
      <c r="A24" s="11" t="s">
        <v>523</v>
      </c>
      <c r="B24" s="5" t="s">
        <v>288</v>
      </c>
      <c r="C24" s="27"/>
    </row>
    <row r="25" spans="1:3" ht="14.25">
      <c r="A25" s="10" t="s">
        <v>163</v>
      </c>
      <c r="B25" s="7" t="s">
        <v>288</v>
      </c>
      <c r="C25" s="27"/>
    </row>
    <row r="26" spans="1:3" ht="14.25">
      <c r="A26" s="11" t="s">
        <v>524</v>
      </c>
      <c r="B26" s="5" t="s">
        <v>289</v>
      </c>
      <c r="C26" s="27">
        <v>600</v>
      </c>
    </row>
    <row r="27" spans="1:3" ht="14.25">
      <c r="A27" s="11" t="s">
        <v>525</v>
      </c>
      <c r="B27" s="5" t="s">
        <v>289</v>
      </c>
      <c r="C27" s="27">
        <v>16500</v>
      </c>
    </row>
    <row r="28" spans="1:3" ht="14.25">
      <c r="A28" s="12" t="s">
        <v>526</v>
      </c>
      <c r="B28" s="5" t="s">
        <v>289</v>
      </c>
      <c r="C28" s="27"/>
    </row>
    <row r="29" spans="1:3" ht="14.25">
      <c r="A29" s="12" t="s">
        <v>527</v>
      </c>
      <c r="B29" s="5" t="s">
        <v>289</v>
      </c>
      <c r="C29" s="27"/>
    </row>
    <row r="30" spans="1:3" ht="14.25">
      <c r="A30" s="12" t="s">
        <v>528</v>
      </c>
      <c r="B30" s="5" t="s">
        <v>289</v>
      </c>
      <c r="C30" s="27">
        <v>6700</v>
      </c>
    </row>
    <row r="31" spans="1:3" ht="14.25">
      <c r="A31" s="12" t="s">
        <v>529</v>
      </c>
      <c r="B31" s="5" t="s">
        <v>289</v>
      </c>
      <c r="C31" s="27"/>
    </row>
    <row r="32" spans="1:3" ht="14.25">
      <c r="A32" s="12" t="s">
        <v>530</v>
      </c>
      <c r="B32" s="5" t="s">
        <v>289</v>
      </c>
      <c r="C32" s="27"/>
    </row>
    <row r="33" spans="1:3" ht="14.25">
      <c r="A33" s="12" t="s">
        <v>531</v>
      </c>
      <c r="B33" s="5" t="s">
        <v>289</v>
      </c>
      <c r="C33" s="27"/>
    </row>
    <row r="34" spans="1:3" ht="14.25">
      <c r="A34" s="12" t="s">
        <v>532</v>
      </c>
      <c r="B34" s="5" t="s">
        <v>289</v>
      </c>
      <c r="C34" s="27">
        <v>800</v>
      </c>
    </row>
    <row r="35" spans="1:3" ht="14.25">
      <c r="A35" s="12" t="s">
        <v>533</v>
      </c>
      <c r="B35" s="5" t="s">
        <v>289</v>
      </c>
      <c r="C35" s="27"/>
    </row>
    <row r="36" spans="1:3" ht="26.25">
      <c r="A36" s="12" t="s">
        <v>534</v>
      </c>
      <c r="B36" s="5" t="s">
        <v>289</v>
      </c>
      <c r="C36" s="27"/>
    </row>
    <row r="37" spans="1:3" ht="26.25">
      <c r="A37" s="12" t="s">
        <v>535</v>
      </c>
      <c r="B37" s="5" t="s">
        <v>289</v>
      </c>
      <c r="C37" s="27"/>
    </row>
    <row r="38" spans="1:3" ht="14.25">
      <c r="A38" s="10" t="s">
        <v>536</v>
      </c>
      <c r="B38" s="13" t="s">
        <v>289</v>
      </c>
      <c r="C38" s="102">
        <f>SUM(C26:C37)</f>
        <v>24600</v>
      </c>
    </row>
    <row r="39" spans="1:3" ht="15">
      <c r="A39" s="17" t="s">
        <v>537</v>
      </c>
      <c r="B39" s="8" t="s">
        <v>290</v>
      </c>
      <c r="C39" s="102">
        <f>C13+C15+C22+C38</f>
        <v>163000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4/2014. (II. 18.)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ht="14.25">
      <c r="B1" t="s">
        <v>757</v>
      </c>
    </row>
    <row r="2" spans="1:3" ht="24" customHeight="1">
      <c r="A2" s="239" t="s">
        <v>125</v>
      </c>
      <c r="B2" s="243"/>
      <c r="C2" s="243"/>
    </row>
    <row r="3" spans="1:3" ht="26.25" customHeight="1">
      <c r="A3" s="238" t="s">
        <v>167</v>
      </c>
      <c r="B3" s="243"/>
      <c r="C3" s="243"/>
    </row>
    <row r="5" spans="1:3" ht="26.25">
      <c r="A5" s="43" t="s">
        <v>114</v>
      </c>
      <c r="B5" s="2" t="s">
        <v>206</v>
      </c>
      <c r="C5" s="70" t="s">
        <v>161</v>
      </c>
    </row>
    <row r="6" spans="1:3" ht="14.25">
      <c r="A6" s="4" t="s">
        <v>19</v>
      </c>
      <c r="B6" s="4" t="s">
        <v>411</v>
      </c>
      <c r="C6" s="27"/>
    </row>
    <row r="7" spans="1:3" ht="14.25">
      <c r="A7" s="4" t="s">
        <v>20</v>
      </c>
      <c r="B7" s="4" t="s">
        <v>411</v>
      </c>
      <c r="C7" s="27"/>
    </row>
    <row r="8" spans="1:3" ht="14.25">
      <c r="A8" s="4" t="s">
        <v>21</v>
      </c>
      <c r="B8" s="4" t="s">
        <v>411</v>
      </c>
      <c r="C8" s="27"/>
    </row>
    <row r="9" spans="1:3" ht="14.25">
      <c r="A9" s="4" t="s">
        <v>22</v>
      </c>
      <c r="B9" s="4" t="s">
        <v>411</v>
      </c>
      <c r="C9" s="27"/>
    </row>
    <row r="10" spans="1:3" ht="14.25">
      <c r="A10" s="6" t="s">
        <v>602</v>
      </c>
      <c r="B10" s="7" t="s">
        <v>411</v>
      </c>
      <c r="C10" s="27"/>
    </row>
    <row r="11" spans="1:3" ht="14.25">
      <c r="A11" s="4" t="s">
        <v>603</v>
      </c>
      <c r="B11" s="5" t="s">
        <v>412</v>
      </c>
      <c r="C11" s="27">
        <v>220000</v>
      </c>
    </row>
    <row r="12" spans="1:3" ht="27" hidden="1">
      <c r="A12" s="52" t="s">
        <v>413</v>
      </c>
      <c r="B12" s="52" t="s">
        <v>412</v>
      </c>
      <c r="C12" s="27"/>
    </row>
    <row r="13" spans="1:3" ht="27" hidden="1">
      <c r="A13" s="52" t="s">
        <v>414</v>
      </c>
      <c r="B13" s="52" t="s">
        <v>412</v>
      </c>
      <c r="C13" s="27"/>
    </row>
    <row r="14" spans="1:3" ht="14.25">
      <c r="A14" s="4" t="s">
        <v>605</v>
      </c>
      <c r="B14" s="5" t="s">
        <v>418</v>
      </c>
      <c r="C14" s="27">
        <v>37400</v>
      </c>
    </row>
    <row r="15" spans="1:3" ht="27" hidden="1">
      <c r="A15" s="52" t="s">
        <v>419</v>
      </c>
      <c r="B15" s="52" t="s">
        <v>418</v>
      </c>
      <c r="C15" s="27"/>
    </row>
    <row r="16" spans="1:3" ht="27" hidden="1">
      <c r="A16" s="52" t="s">
        <v>420</v>
      </c>
      <c r="B16" s="52" t="s">
        <v>418</v>
      </c>
      <c r="C16" s="27"/>
    </row>
    <row r="17" spans="1:3" ht="14.25" hidden="1">
      <c r="A17" s="52" t="s">
        <v>421</v>
      </c>
      <c r="B17" s="52" t="s">
        <v>418</v>
      </c>
      <c r="C17" s="27"/>
    </row>
    <row r="18" spans="1:3" ht="14.25" hidden="1">
      <c r="A18" s="52" t="s">
        <v>422</v>
      </c>
      <c r="B18" s="52" t="s">
        <v>418</v>
      </c>
      <c r="C18" s="27"/>
    </row>
    <row r="19" spans="1:3" ht="14.25">
      <c r="A19" s="4" t="s">
        <v>23</v>
      </c>
      <c r="B19" s="5" t="s">
        <v>423</v>
      </c>
      <c r="C19" s="27">
        <v>3080</v>
      </c>
    </row>
    <row r="20" spans="1:3" ht="14.25" hidden="1">
      <c r="A20" s="52" t="s">
        <v>424</v>
      </c>
      <c r="B20" s="52" t="s">
        <v>423</v>
      </c>
      <c r="C20" s="27"/>
    </row>
    <row r="21" spans="1:3" ht="14.25" hidden="1">
      <c r="A21" s="52" t="s">
        <v>425</v>
      </c>
      <c r="B21" s="52" t="s">
        <v>423</v>
      </c>
      <c r="C21" s="27"/>
    </row>
    <row r="22" spans="1:3" ht="14.25">
      <c r="A22" s="6" t="s">
        <v>2</v>
      </c>
      <c r="B22" s="7" t="s">
        <v>426</v>
      </c>
      <c r="C22" s="102">
        <f>SUM(C11:C19)</f>
        <v>260480</v>
      </c>
    </row>
    <row r="23" spans="1:3" ht="14.25">
      <c r="A23" s="4" t="s">
        <v>24</v>
      </c>
      <c r="B23" s="4" t="s">
        <v>427</v>
      </c>
      <c r="C23" s="27"/>
    </row>
    <row r="24" spans="1:3" ht="14.25">
      <c r="A24" s="4" t="s">
        <v>25</v>
      </c>
      <c r="B24" s="4" t="s">
        <v>427</v>
      </c>
      <c r="C24" s="27">
        <v>255</v>
      </c>
    </row>
    <row r="25" spans="1:3" ht="14.25">
      <c r="A25" s="4" t="s">
        <v>26</v>
      </c>
      <c r="B25" s="4" t="s">
        <v>427</v>
      </c>
      <c r="C25" s="27"/>
    </row>
    <row r="26" spans="1:3" ht="14.25">
      <c r="A26" s="4" t="s">
        <v>27</v>
      </c>
      <c r="B26" s="4" t="s">
        <v>427</v>
      </c>
      <c r="C26" s="27"/>
    </row>
    <row r="27" spans="1:3" ht="14.25">
      <c r="A27" s="4" t="s">
        <v>28</v>
      </c>
      <c r="B27" s="4" t="s">
        <v>427</v>
      </c>
      <c r="C27" s="27"/>
    </row>
    <row r="28" spans="1:3" ht="14.25">
      <c r="A28" s="4" t="s">
        <v>29</v>
      </c>
      <c r="B28" s="4" t="s">
        <v>427</v>
      </c>
      <c r="C28" s="27"/>
    </row>
    <row r="29" spans="1:3" ht="14.25">
      <c r="A29" s="4" t="s">
        <v>30</v>
      </c>
      <c r="B29" s="4" t="s">
        <v>427</v>
      </c>
      <c r="C29" s="27"/>
    </row>
    <row r="30" spans="1:3" ht="14.25">
      <c r="A30" s="4" t="s">
        <v>31</v>
      </c>
      <c r="B30" s="4" t="s">
        <v>427</v>
      </c>
      <c r="C30" s="27"/>
    </row>
    <row r="31" spans="1:3" ht="39">
      <c r="A31" s="4" t="s">
        <v>32</v>
      </c>
      <c r="B31" s="4" t="s">
        <v>427</v>
      </c>
      <c r="C31" s="27">
        <v>2970</v>
      </c>
    </row>
    <row r="32" spans="1:3" ht="14.25">
      <c r="A32" s="4"/>
      <c r="B32" s="4"/>
      <c r="C32" s="27"/>
    </row>
    <row r="33" spans="1:3" ht="14.25">
      <c r="A33" s="4" t="s">
        <v>33</v>
      </c>
      <c r="B33" s="4" t="s">
        <v>427</v>
      </c>
      <c r="C33" s="27"/>
    </row>
    <row r="34" spans="1:3" ht="14.25">
      <c r="A34" s="6" t="s">
        <v>607</v>
      </c>
      <c r="B34" s="7" t="s">
        <v>427</v>
      </c>
      <c r="C34" s="102">
        <f>SUM(C23:C33)</f>
        <v>3225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300" verticalDpi="300" orientation="portrait" paperSize="9" scale="98" r:id="rId1"/>
  <headerFooter alignWithMargins="0">
    <oddHeader>&amp;R1/10. melléklet a ...../2014. (.....)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3.7109375" style="0" customWidth="1"/>
    <col min="2" max="2" width="14.5742187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2" ht="14.25">
      <c r="C2" t="s">
        <v>758</v>
      </c>
    </row>
    <row r="3" spans="1:7" ht="23.25" customHeight="1">
      <c r="A3" s="239" t="s">
        <v>125</v>
      </c>
      <c r="B3" s="243"/>
      <c r="C3" s="243"/>
      <c r="D3" s="243"/>
      <c r="E3" s="243"/>
      <c r="F3" s="243"/>
      <c r="G3" s="243"/>
    </row>
    <row r="4" spans="1:7" ht="25.5" customHeight="1">
      <c r="A4" s="244" t="s">
        <v>159</v>
      </c>
      <c r="B4" s="243"/>
      <c r="C4" s="243"/>
      <c r="D4" s="243"/>
      <c r="E4" s="243"/>
      <c r="F4" s="243"/>
      <c r="G4" s="243"/>
    </row>
    <row r="5" spans="1:7" ht="21.75" customHeight="1">
      <c r="A5" s="71"/>
      <c r="B5" s="60"/>
      <c r="C5" s="60"/>
      <c r="D5" s="60"/>
      <c r="E5" s="60"/>
      <c r="F5" s="60"/>
      <c r="G5" s="60"/>
    </row>
    <row r="6" ht="20.25" customHeight="1">
      <c r="A6" s="3" t="s">
        <v>126</v>
      </c>
    </row>
    <row r="7" spans="1:7" ht="39.75">
      <c r="A7" s="43" t="s">
        <v>114</v>
      </c>
      <c r="B7" s="2" t="s">
        <v>206</v>
      </c>
      <c r="C7" s="68" t="s">
        <v>185</v>
      </c>
      <c r="D7" s="61" t="s">
        <v>150</v>
      </c>
      <c r="E7" s="61" t="s">
        <v>151</v>
      </c>
      <c r="F7" s="61" t="s">
        <v>115</v>
      </c>
      <c r="G7" s="43" t="s">
        <v>158</v>
      </c>
    </row>
    <row r="8" spans="1:7" ht="26.25" customHeight="1">
      <c r="A8" s="69" t="s">
        <v>156</v>
      </c>
      <c r="B8" s="4" t="s">
        <v>359</v>
      </c>
      <c r="C8" s="27">
        <v>19269</v>
      </c>
      <c r="D8" s="27">
        <v>25845</v>
      </c>
      <c r="E8" s="27">
        <v>288076</v>
      </c>
      <c r="F8" s="27">
        <v>166338</v>
      </c>
      <c r="G8" s="27">
        <f>SUM(C8:F8)</f>
        <v>499528</v>
      </c>
    </row>
    <row r="9" spans="1:7" ht="26.25" customHeight="1">
      <c r="A9" s="69" t="s">
        <v>157</v>
      </c>
      <c r="B9" s="4" t="s">
        <v>359</v>
      </c>
      <c r="C9" s="27">
        <v>56</v>
      </c>
      <c r="D9" s="27">
        <v>1200</v>
      </c>
      <c r="E9" s="27"/>
      <c r="F9" s="27">
        <v>2907</v>
      </c>
      <c r="G9" s="27">
        <f>SUM(C9:F9)</f>
        <v>4163</v>
      </c>
    </row>
    <row r="10" spans="1:7" ht="22.5" customHeight="1">
      <c r="A10" s="43" t="s">
        <v>160</v>
      </c>
      <c r="B10" s="78"/>
      <c r="C10" s="100">
        <f>SUM(C8:C9)</f>
        <v>19325</v>
      </c>
      <c r="D10" s="100">
        <f>SUM(D8:D9)</f>
        <v>27045</v>
      </c>
      <c r="E10" s="100">
        <f>SUM(E8:E9)</f>
        <v>288076</v>
      </c>
      <c r="F10" s="100">
        <f>SUM(F8:F9)</f>
        <v>169245</v>
      </c>
      <c r="G10" s="100">
        <f>SUM(G8:G9)</f>
        <v>503691</v>
      </c>
    </row>
  </sheetData>
  <sheetProtection/>
  <mergeCells count="2"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4/2014. (II. 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view="pageBreakPreview" zoomScale="60" zoomScalePageLayoutView="0" workbookViewId="0" topLeftCell="A1">
      <selection activeCell="E2" sqref="E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2" ht="14.25">
      <c r="E2" t="s">
        <v>759</v>
      </c>
    </row>
    <row r="3" spans="1:8" ht="21.75" customHeight="1">
      <c r="A3" s="239" t="s">
        <v>125</v>
      </c>
      <c r="B3" s="240"/>
      <c r="C3" s="240"/>
      <c r="D3" s="240"/>
      <c r="E3" s="240"/>
      <c r="F3" s="240"/>
      <c r="G3" s="240"/>
      <c r="H3" s="240"/>
    </row>
    <row r="4" spans="1:8" ht="26.25" customHeight="1">
      <c r="A4" s="238" t="s">
        <v>152</v>
      </c>
      <c r="B4" s="243"/>
      <c r="C4" s="243"/>
      <c r="D4" s="243"/>
      <c r="E4" s="243"/>
      <c r="F4" s="243"/>
      <c r="G4" s="243"/>
      <c r="H4" s="243"/>
    </row>
    <row r="6" spans="1:8" ht="39.75">
      <c r="A6" s="1" t="s">
        <v>205</v>
      </c>
      <c r="B6" s="2" t="s">
        <v>206</v>
      </c>
      <c r="C6" s="54" t="s">
        <v>185</v>
      </c>
      <c r="D6" s="54" t="s">
        <v>150</v>
      </c>
      <c r="E6" s="54" t="s">
        <v>151</v>
      </c>
      <c r="F6" s="54" t="s">
        <v>115</v>
      </c>
      <c r="G6" s="54" t="s">
        <v>116</v>
      </c>
      <c r="H6" s="61" t="s">
        <v>158</v>
      </c>
    </row>
    <row r="7" spans="1:8" ht="14.25" hidden="1">
      <c r="A7" s="27"/>
      <c r="B7" s="27"/>
      <c r="C7" s="27"/>
      <c r="D7" s="27"/>
      <c r="E7" s="27"/>
      <c r="F7" s="27"/>
      <c r="G7" s="27"/>
      <c r="H7" s="27"/>
    </row>
    <row r="8" spans="1:8" ht="14.25" hidden="1">
      <c r="A8" s="27"/>
      <c r="B8" s="27"/>
      <c r="C8" s="27"/>
      <c r="D8" s="27"/>
      <c r="E8" s="27"/>
      <c r="F8" s="27"/>
      <c r="G8" s="27"/>
      <c r="H8" s="27"/>
    </row>
    <row r="9" spans="1:8" ht="14.25" hidden="1">
      <c r="A9" s="27"/>
      <c r="B9" s="27"/>
      <c r="C9" s="27"/>
      <c r="D9" s="27"/>
      <c r="E9" s="27"/>
      <c r="F9" s="27"/>
      <c r="G9" s="27"/>
      <c r="H9" s="27"/>
    </row>
    <row r="10" spans="1:8" ht="14.25" hidden="1">
      <c r="A10" s="27"/>
      <c r="B10" s="27"/>
      <c r="C10" s="27"/>
      <c r="D10" s="27"/>
      <c r="E10" s="27"/>
      <c r="F10" s="27"/>
      <c r="G10" s="27"/>
      <c r="H10" s="27"/>
    </row>
    <row r="11" spans="1:8" s="101" customFormat="1" ht="14.25">
      <c r="A11" s="14" t="s">
        <v>308</v>
      </c>
      <c r="B11" s="99" t="s">
        <v>309</v>
      </c>
      <c r="C11" s="100"/>
      <c r="D11" s="100"/>
      <c r="E11" s="100"/>
      <c r="F11" s="100"/>
      <c r="G11" s="100"/>
      <c r="H11" s="100"/>
    </row>
    <row r="12" spans="1:8" ht="14.25" hidden="1">
      <c r="A12" s="12"/>
      <c r="B12" s="5"/>
      <c r="C12" s="27"/>
      <c r="D12" s="27"/>
      <c r="E12" s="27"/>
      <c r="F12" s="27"/>
      <c r="G12" s="27"/>
      <c r="H12" s="27"/>
    </row>
    <row r="13" spans="1:8" ht="14.25" hidden="1">
      <c r="A13" s="12"/>
      <c r="B13" s="5"/>
      <c r="C13" s="27"/>
      <c r="D13" s="27"/>
      <c r="E13" s="27"/>
      <c r="F13" s="27"/>
      <c r="G13" s="27"/>
      <c r="H13" s="27"/>
    </row>
    <row r="14" spans="1:8" ht="14.25" hidden="1">
      <c r="A14" s="12"/>
      <c r="B14" s="5"/>
      <c r="C14" s="27"/>
      <c r="D14" s="27"/>
      <c r="E14" s="27"/>
      <c r="F14" s="27"/>
      <c r="G14" s="27"/>
      <c r="H14" s="27"/>
    </row>
    <row r="15" spans="1:8" ht="14.25" hidden="1">
      <c r="A15" s="12"/>
      <c r="B15" s="5"/>
      <c r="C15" s="27"/>
      <c r="D15" s="27"/>
      <c r="E15" s="27"/>
      <c r="F15" s="27"/>
      <c r="G15" s="27"/>
      <c r="H15" s="27"/>
    </row>
    <row r="16" spans="1:8" s="101" customFormat="1" ht="14.25">
      <c r="A16" s="14" t="s">
        <v>544</v>
      </c>
      <c r="B16" s="99" t="s">
        <v>310</v>
      </c>
      <c r="C16" s="100"/>
      <c r="D16" s="100"/>
      <c r="E16" s="100"/>
      <c r="F16" s="100"/>
      <c r="G16" s="100"/>
      <c r="H16" s="100"/>
    </row>
    <row r="17" spans="1:8" ht="14.25" hidden="1">
      <c r="A17" s="12"/>
      <c r="B17" s="5"/>
      <c r="C17" s="27"/>
      <c r="D17" s="27"/>
      <c r="E17" s="27"/>
      <c r="F17" s="27"/>
      <c r="G17" s="27"/>
      <c r="H17" s="27"/>
    </row>
    <row r="18" spans="1:8" ht="14.25" hidden="1">
      <c r="A18" s="12"/>
      <c r="B18" s="5"/>
      <c r="C18" s="27"/>
      <c r="D18" s="27"/>
      <c r="E18" s="27"/>
      <c r="F18" s="27"/>
      <c r="G18" s="27"/>
      <c r="H18" s="27"/>
    </row>
    <row r="19" spans="1:8" ht="14.25" hidden="1">
      <c r="A19" s="12"/>
      <c r="B19" s="5"/>
      <c r="C19" s="27"/>
      <c r="D19" s="27"/>
      <c r="E19" s="27"/>
      <c r="F19" s="27"/>
      <c r="G19" s="27"/>
      <c r="H19" s="27"/>
    </row>
    <row r="20" spans="1:8" ht="14.25">
      <c r="A20" s="103" t="s">
        <v>632</v>
      </c>
      <c r="B20" s="5"/>
      <c r="C20" s="27"/>
      <c r="D20" s="27"/>
      <c r="E20" s="27"/>
      <c r="F20" s="27"/>
      <c r="G20" s="27">
        <v>1157</v>
      </c>
      <c r="H20" s="27">
        <f>SUM(G20)</f>
        <v>1157</v>
      </c>
    </row>
    <row r="21" spans="1:8" ht="14.25">
      <c r="A21" s="12" t="s">
        <v>65</v>
      </c>
      <c r="B21" s="5"/>
      <c r="C21" s="27"/>
      <c r="D21" s="27"/>
      <c r="E21" s="27"/>
      <c r="F21" s="27"/>
      <c r="G21" s="27">
        <v>324</v>
      </c>
      <c r="H21" s="27">
        <f>SUM(G21)</f>
        <v>324</v>
      </c>
    </row>
    <row r="22" spans="1:8" ht="14.25">
      <c r="A22" s="12" t="s">
        <v>64</v>
      </c>
      <c r="B22" s="5"/>
      <c r="C22" s="27"/>
      <c r="D22" s="27">
        <v>945</v>
      </c>
      <c r="E22" s="27"/>
      <c r="F22" s="27">
        <v>1969</v>
      </c>
      <c r="G22" s="27"/>
      <c r="H22" s="27">
        <f>SUM(C22:G22)</f>
        <v>2914</v>
      </c>
    </row>
    <row r="23" spans="1:8" s="101" customFormat="1" ht="14.25">
      <c r="A23" s="6" t="s">
        <v>311</v>
      </c>
      <c r="B23" s="7" t="s">
        <v>312</v>
      </c>
      <c r="C23" s="100"/>
      <c r="D23" s="100">
        <f>SUM(D22)</f>
        <v>945</v>
      </c>
      <c r="E23" s="100"/>
      <c r="F23" s="100">
        <f>SUM(F22)</f>
        <v>1969</v>
      </c>
      <c r="G23" s="100">
        <f>SUM(G20:G22)</f>
        <v>1481</v>
      </c>
      <c r="H23" s="100">
        <f>SUM(H20:H22)</f>
        <v>4395</v>
      </c>
    </row>
    <row r="24" spans="1:8" s="105" customFormat="1" ht="14.25">
      <c r="A24" s="31" t="s">
        <v>69</v>
      </c>
      <c r="B24" s="5"/>
      <c r="C24" s="104"/>
      <c r="D24" s="104"/>
      <c r="E24" s="104"/>
      <c r="F24" s="104">
        <v>320</v>
      </c>
      <c r="G24" s="104">
        <v>260</v>
      </c>
      <c r="H24" s="104">
        <f aca="true" t="shared" si="0" ref="H24:H29">SUM(C24:G24)</f>
        <v>580</v>
      </c>
    </row>
    <row r="25" spans="1:8" s="105" customFormat="1" ht="14.25">
      <c r="A25" s="4" t="s">
        <v>68</v>
      </c>
      <c r="B25" s="5"/>
      <c r="C25" s="104"/>
      <c r="D25" s="104"/>
      <c r="E25" s="104"/>
      <c r="F25" s="104"/>
      <c r="G25" s="104">
        <v>922</v>
      </c>
      <c r="H25" s="104">
        <f t="shared" si="0"/>
        <v>922</v>
      </c>
    </row>
    <row r="26" spans="1:8" ht="14.25">
      <c r="A26" s="12" t="s">
        <v>65</v>
      </c>
      <c r="B26" s="5"/>
      <c r="C26" s="27"/>
      <c r="D26" s="27"/>
      <c r="E26" s="27"/>
      <c r="F26" s="27"/>
      <c r="G26" s="27"/>
      <c r="H26" s="104">
        <f t="shared" si="0"/>
        <v>0</v>
      </c>
    </row>
    <row r="27" spans="1:8" ht="14.25">
      <c r="A27" s="12" t="s">
        <v>67</v>
      </c>
      <c r="B27" s="5"/>
      <c r="C27" s="27"/>
      <c r="D27" s="27"/>
      <c r="E27" s="27"/>
      <c r="F27" s="27"/>
      <c r="G27" s="27">
        <v>29528</v>
      </c>
      <c r="H27" s="104">
        <f t="shared" si="0"/>
        <v>29528</v>
      </c>
    </row>
    <row r="28" spans="1:8" ht="14.25">
      <c r="A28" s="4" t="s">
        <v>63</v>
      </c>
      <c r="B28" s="5"/>
      <c r="C28" s="27">
        <v>44</v>
      </c>
      <c r="D28" s="27"/>
      <c r="E28" s="27"/>
      <c r="F28" s="27"/>
      <c r="G28" s="27"/>
      <c r="H28" s="104">
        <f t="shared" si="0"/>
        <v>44</v>
      </c>
    </row>
    <row r="29" spans="1:8" ht="14.25">
      <c r="A29" s="4" t="s">
        <v>736</v>
      </c>
      <c r="B29" s="5"/>
      <c r="C29" s="27"/>
      <c r="D29" s="27"/>
      <c r="E29" s="27"/>
      <c r="F29" s="27"/>
      <c r="G29" s="27">
        <v>7874</v>
      </c>
      <c r="H29" s="104">
        <f t="shared" si="0"/>
        <v>7874</v>
      </c>
    </row>
    <row r="30" spans="1:8" s="101" customFormat="1" ht="14.25">
      <c r="A30" s="14" t="s">
        <v>313</v>
      </c>
      <c r="B30" s="99" t="s">
        <v>314</v>
      </c>
      <c r="C30" s="100">
        <f>SUM(C28)</f>
        <v>44</v>
      </c>
      <c r="D30" s="100"/>
      <c r="E30" s="100"/>
      <c r="F30" s="100">
        <f>SUM(F24:F28)</f>
        <v>320</v>
      </c>
      <c r="G30" s="100">
        <f>SUM(G24:G29)</f>
        <v>38584</v>
      </c>
      <c r="H30" s="100">
        <f>SUM(H24:H29)</f>
        <v>38948</v>
      </c>
    </row>
    <row r="31" spans="1:8" s="101" customFormat="1" ht="14.25">
      <c r="A31" s="103" t="s">
        <v>633</v>
      </c>
      <c r="B31" s="99"/>
      <c r="C31" s="100"/>
      <c r="D31" s="100"/>
      <c r="E31" s="100"/>
      <c r="F31" s="100"/>
      <c r="G31" s="106">
        <v>10556</v>
      </c>
      <c r="H31" s="106">
        <f>SUM(G31)</f>
        <v>10556</v>
      </c>
    </row>
    <row r="32" spans="1:8" ht="26.25">
      <c r="A32" s="103" t="s">
        <v>66</v>
      </c>
      <c r="B32" s="5"/>
      <c r="C32" s="27"/>
      <c r="D32" s="27"/>
      <c r="E32" s="27"/>
      <c r="F32" s="27"/>
      <c r="G32" s="27">
        <v>15056</v>
      </c>
      <c r="H32" s="27">
        <f>SUM(G32)</f>
        <v>15056</v>
      </c>
    </row>
    <row r="33" spans="1:8" ht="14.25">
      <c r="A33" s="4" t="s">
        <v>634</v>
      </c>
      <c r="B33" s="5"/>
      <c r="C33" s="27"/>
      <c r="D33" s="27"/>
      <c r="E33" s="27"/>
      <c r="F33" s="27"/>
      <c r="G33" s="27">
        <v>3150</v>
      </c>
      <c r="H33" s="27">
        <f>SUM(G33)</f>
        <v>3150</v>
      </c>
    </row>
    <row r="34" spans="1:8" s="101" customFormat="1" ht="14.25">
      <c r="A34" s="14" t="s">
        <v>315</v>
      </c>
      <c r="B34" s="99" t="s">
        <v>316</v>
      </c>
      <c r="C34" s="100"/>
      <c r="D34" s="100"/>
      <c r="E34" s="100"/>
      <c r="F34" s="100"/>
      <c r="G34" s="100">
        <f>SUM(G31:G33)</f>
        <v>28762</v>
      </c>
      <c r="H34" s="100">
        <f>SUM(H31:H33)</f>
        <v>28762</v>
      </c>
    </row>
    <row r="35" spans="1:8" ht="14.25" hidden="1">
      <c r="A35" s="12"/>
      <c r="B35" s="5"/>
      <c r="C35" s="27"/>
      <c r="D35" s="27"/>
      <c r="E35" s="27"/>
      <c r="F35" s="27"/>
      <c r="G35" s="27"/>
      <c r="H35" s="27"/>
    </row>
    <row r="36" spans="1:8" ht="14.25" hidden="1">
      <c r="A36" s="12"/>
      <c r="B36" s="5"/>
      <c r="C36" s="27"/>
      <c r="D36" s="27"/>
      <c r="E36" s="27"/>
      <c r="F36" s="27"/>
      <c r="G36" s="27"/>
      <c r="H36" s="27"/>
    </row>
    <row r="37" spans="1:8" ht="14.25">
      <c r="A37" s="4" t="s">
        <v>317</v>
      </c>
      <c r="B37" s="5" t="s">
        <v>318</v>
      </c>
      <c r="C37" s="27"/>
      <c r="D37" s="27"/>
      <c r="E37" s="27"/>
      <c r="F37" s="27"/>
      <c r="G37" s="27"/>
      <c r="H37" s="27"/>
    </row>
    <row r="38" spans="1:8" s="101" customFormat="1" ht="14.25">
      <c r="A38" s="6" t="s">
        <v>319</v>
      </c>
      <c r="B38" s="7" t="s">
        <v>320</v>
      </c>
      <c r="C38" s="100">
        <v>12</v>
      </c>
      <c r="D38" s="100">
        <v>255</v>
      </c>
      <c r="E38" s="100"/>
      <c r="F38" s="100">
        <v>618</v>
      </c>
      <c r="G38" s="102">
        <v>18583</v>
      </c>
      <c r="H38" s="100">
        <f>SUM(C38:G38)</f>
        <v>19468</v>
      </c>
    </row>
    <row r="39" spans="1:8" ht="15">
      <c r="A39" s="18" t="s">
        <v>545</v>
      </c>
      <c r="B39" s="8" t="s">
        <v>321</v>
      </c>
      <c r="C39" s="102">
        <f>SUM(C30+C38)</f>
        <v>56</v>
      </c>
      <c r="D39" s="102">
        <f>SUM(D23+D38)</f>
        <v>1200</v>
      </c>
      <c r="E39" s="102"/>
      <c r="F39" s="102">
        <f>SUM(F23+F30+F38)</f>
        <v>2907</v>
      </c>
      <c r="G39" s="102">
        <f>G38+G30+G34+G23</f>
        <v>87410</v>
      </c>
      <c r="H39" s="102">
        <f>H38+H30+H23+H34</f>
        <v>91573</v>
      </c>
    </row>
    <row r="40" spans="1:8" ht="15" hidden="1">
      <c r="A40" s="21"/>
      <c r="B40" s="7"/>
      <c r="C40" s="27"/>
      <c r="D40" s="27"/>
      <c r="E40" s="27"/>
      <c r="F40" s="27"/>
      <c r="G40" s="27"/>
      <c r="H40" s="27"/>
    </row>
    <row r="41" spans="1:8" ht="15" hidden="1">
      <c r="A41" s="21"/>
      <c r="B41" s="7"/>
      <c r="C41" s="27"/>
      <c r="D41" s="27"/>
      <c r="E41" s="27"/>
      <c r="F41" s="27"/>
      <c r="G41" s="27"/>
      <c r="H41" s="27"/>
    </row>
    <row r="42" spans="1:8" ht="15" hidden="1">
      <c r="A42" s="21"/>
      <c r="B42" s="7"/>
      <c r="C42" s="27"/>
      <c r="D42" s="27"/>
      <c r="E42" s="27"/>
      <c r="F42" s="27"/>
      <c r="G42" s="27"/>
      <c r="H42" s="27"/>
    </row>
    <row r="43" spans="1:8" s="105" customFormat="1" ht="14.25">
      <c r="A43" s="82" t="s">
        <v>70</v>
      </c>
      <c r="B43" s="5"/>
      <c r="C43" s="104"/>
      <c r="D43" s="104"/>
      <c r="E43" s="104"/>
      <c r="F43" s="104"/>
      <c r="G43" s="104">
        <v>2835</v>
      </c>
      <c r="H43" s="104">
        <f>SUM(C43:G43)</f>
        <v>2835</v>
      </c>
    </row>
    <row r="44" spans="1:8" s="101" customFormat="1" ht="14.25">
      <c r="A44" s="14" t="s">
        <v>322</v>
      </c>
      <c r="B44" s="99" t="s">
        <v>323</v>
      </c>
      <c r="C44" s="100"/>
      <c r="D44" s="100"/>
      <c r="E44" s="100"/>
      <c r="F44" s="100"/>
      <c r="G44" s="100">
        <f>SUM(G43)</f>
        <v>2835</v>
      </c>
      <c r="H44" s="100">
        <f>SUM(H43)</f>
        <v>2835</v>
      </c>
    </row>
    <row r="45" spans="1:8" ht="14.25" hidden="1">
      <c r="A45" s="12"/>
      <c r="B45" s="5"/>
      <c r="C45" s="27"/>
      <c r="D45" s="27"/>
      <c r="E45" s="27"/>
      <c r="F45" s="27"/>
      <c r="G45" s="27"/>
      <c r="H45" s="27"/>
    </row>
    <row r="46" spans="1:8" ht="14.25" hidden="1">
      <c r="A46" s="12"/>
      <c r="B46" s="5"/>
      <c r="C46" s="27"/>
      <c r="D46" s="27"/>
      <c r="E46" s="27"/>
      <c r="F46" s="27"/>
      <c r="G46" s="27"/>
      <c r="H46" s="27"/>
    </row>
    <row r="47" spans="1:8" ht="14.25" hidden="1">
      <c r="A47" s="12"/>
      <c r="B47" s="5"/>
      <c r="C47" s="27"/>
      <c r="D47" s="27"/>
      <c r="E47" s="27"/>
      <c r="F47" s="27"/>
      <c r="G47" s="27"/>
      <c r="H47" s="27"/>
    </row>
    <row r="48" spans="1:8" ht="14.25">
      <c r="A48" s="12"/>
      <c r="B48" s="5"/>
      <c r="C48" s="27"/>
      <c r="D48" s="27"/>
      <c r="E48" s="27"/>
      <c r="F48" s="27"/>
      <c r="G48" s="27"/>
      <c r="H48" s="27"/>
    </row>
    <row r="49" spans="1:8" ht="14.25">
      <c r="A49" s="12" t="s">
        <v>324</v>
      </c>
      <c r="B49" s="5" t="s">
        <v>325</v>
      </c>
      <c r="C49" s="27"/>
      <c r="D49" s="27"/>
      <c r="E49" s="27"/>
      <c r="F49" s="27"/>
      <c r="G49" s="27"/>
      <c r="H49" s="27"/>
    </row>
    <row r="50" spans="1:8" ht="14.25" hidden="1">
      <c r="A50" s="12"/>
      <c r="B50" s="5"/>
      <c r="C50" s="27"/>
      <c r="D50" s="27"/>
      <c r="E50" s="27"/>
      <c r="F50" s="27"/>
      <c r="G50" s="27"/>
      <c r="H50" s="27"/>
    </row>
    <row r="51" spans="1:8" ht="14.25" hidden="1">
      <c r="A51" s="12"/>
      <c r="B51" s="5"/>
      <c r="C51" s="27"/>
      <c r="D51" s="27"/>
      <c r="E51" s="27"/>
      <c r="F51" s="27"/>
      <c r="G51" s="27"/>
      <c r="H51" s="27"/>
    </row>
    <row r="52" spans="1:8" ht="14.25" hidden="1">
      <c r="A52" s="12"/>
      <c r="B52" s="5"/>
      <c r="C52" s="27"/>
      <c r="D52" s="27"/>
      <c r="E52" s="27"/>
      <c r="F52" s="27"/>
      <c r="G52" s="27"/>
      <c r="H52" s="27"/>
    </row>
    <row r="53" spans="1:8" ht="14.25">
      <c r="A53" s="12"/>
      <c r="B53" s="5"/>
      <c r="C53" s="27"/>
      <c r="D53" s="27"/>
      <c r="E53" s="27"/>
      <c r="F53" s="27"/>
      <c r="G53" s="27"/>
      <c r="H53" s="27"/>
    </row>
    <row r="54" spans="1:8" ht="14.25">
      <c r="A54" s="12" t="s">
        <v>326</v>
      </c>
      <c r="B54" s="5" t="s">
        <v>327</v>
      </c>
      <c r="C54" s="27"/>
      <c r="D54" s="27"/>
      <c r="E54" s="27"/>
      <c r="F54" s="27"/>
      <c r="G54" s="27"/>
      <c r="H54" s="27"/>
    </row>
    <row r="55" spans="1:8" ht="14.25">
      <c r="A55" s="12" t="s">
        <v>328</v>
      </c>
      <c r="B55" s="5" t="s">
        <v>329</v>
      </c>
      <c r="C55" s="27"/>
      <c r="D55" s="27"/>
      <c r="E55" s="27"/>
      <c r="F55" s="27"/>
      <c r="G55" s="102">
        <v>765</v>
      </c>
      <c r="H55" s="102">
        <f>SUM(C55:G55)</f>
        <v>765</v>
      </c>
    </row>
    <row r="56" spans="1:8" s="101" customFormat="1" ht="15">
      <c r="A56" s="18" t="s">
        <v>546</v>
      </c>
      <c r="B56" s="107" t="s">
        <v>330</v>
      </c>
      <c r="C56" s="100"/>
      <c r="D56" s="100"/>
      <c r="E56" s="100"/>
      <c r="F56" s="100"/>
      <c r="G56" s="102">
        <f>G55+G44</f>
        <v>3600</v>
      </c>
      <c r="H56" s="100">
        <f>SUM(H55+H44)</f>
        <v>3600</v>
      </c>
    </row>
    <row r="59" spans="1:9" ht="46.5" customHeight="1">
      <c r="A59" s="245" t="s">
        <v>738</v>
      </c>
      <c r="B59" s="246"/>
      <c r="C59" s="246"/>
      <c r="D59" s="246"/>
      <c r="E59" s="246"/>
      <c r="F59" s="246"/>
      <c r="G59" s="246"/>
      <c r="H59" s="246"/>
      <c r="I59" s="246"/>
    </row>
    <row r="60" spans="1:9" ht="14.25">
      <c r="A60" s="220" t="s">
        <v>645</v>
      </c>
      <c r="B60" s="220" t="s">
        <v>646</v>
      </c>
      <c r="C60" s="220" t="s">
        <v>647</v>
      </c>
      <c r="D60" s="220" t="s">
        <v>648</v>
      </c>
      <c r="E60" s="220" t="s">
        <v>649</v>
      </c>
      <c r="F60" s="220" t="s">
        <v>650</v>
      </c>
      <c r="G60" s="220" t="s">
        <v>651</v>
      </c>
      <c r="H60" s="220" t="s">
        <v>652</v>
      </c>
      <c r="I60" s="220" t="s">
        <v>721</v>
      </c>
    </row>
    <row r="61" spans="1:9" ht="81.75">
      <c r="A61" s="221" t="s">
        <v>722</v>
      </c>
      <c r="B61" s="222" t="s">
        <v>739</v>
      </c>
      <c r="C61" s="222" t="s">
        <v>740</v>
      </c>
      <c r="D61" s="222" t="s">
        <v>741</v>
      </c>
      <c r="E61" s="222" t="s">
        <v>742</v>
      </c>
      <c r="F61" s="222" t="s">
        <v>743</v>
      </c>
      <c r="G61" s="222" t="s">
        <v>744</v>
      </c>
      <c r="H61" s="223" t="s">
        <v>745</v>
      </c>
      <c r="I61" s="224" t="s">
        <v>175</v>
      </c>
    </row>
    <row r="62" spans="1:9" ht="14.25">
      <c r="A62" s="225"/>
      <c r="B62" s="226"/>
      <c r="C62" s="227"/>
      <c r="D62" s="227"/>
      <c r="E62" s="227"/>
      <c r="F62" s="227"/>
      <c r="G62" s="227"/>
      <c r="H62" s="228"/>
      <c r="I62" s="229">
        <f aca="true" t="shared" si="1" ref="I62:I67">SUM(B62:H62)</f>
        <v>0</v>
      </c>
    </row>
    <row r="63" spans="1:9" ht="14.25">
      <c r="A63" s="225" t="s">
        <v>746</v>
      </c>
      <c r="B63" s="226">
        <v>7500</v>
      </c>
      <c r="C63" s="227"/>
      <c r="D63" s="227"/>
      <c r="E63" s="227"/>
      <c r="F63" s="227"/>
      <c r="G63" s="227"/>
      <c r="H63" s="228"/>
      <c r="I63" s="229">
        <f t="shared" si="1"/>
        <v>7500</v>
      </c>
    </row>
    <row r="64" spans="1:9" ht="14.25">
      <c r="A64" s="230"/>
      <c r="B64" s="226"/>
      <c r="C64" s="227"/>
      <c r="D64" s="227"/>
      <c r="E64" s="227"/>
      <c r="F64" s="227"/>
      <c r="G64" s="227"/>
      <c r="H64" s="228"/>
      <c r="I64" s="229">
        <f t="shared" si="1"/>
        <v>0</v>
      </c>
    </row>
    <row r="65" spans="1:9" ht="14.25">
      <c r="A65" s="225"/>
      <c r="B65" s="226"/>
      <c r="C65" s="227"/>
      <c r="D65" s="227"/>
      <c r="E65" s="227"/>
      <c r="F65" s="227"/>
      <c r="G65" s="227"/>
      <c r="H65" s="228"/>
      <c r="I65" s="229">
        <f t="shared" si="1"/>
        <v>0</v>
      </c>
    </row>
    <row r="66" spans="1:9" ht="14.25">
      <c r="A66" s="225"/>
      <c r="B66" s="226"/>
      <c r="C66" s="227"/>
      <c r="D66" s="227"/>
      <c r="E66" s="227"/>
      <c r="F66" s="227"/>
      <c r="G66" s="227"/>
      <c r="H66" s="228"/>
      <c r="I66" s="229">
        <f t="shared" si="1"/>
        <v>0</v>
      </c>
    </row>
    <row r="67" spans="1:9" ht="15">
      <c r="A67" s="224" t="s">
        <v>175</v>
      </c>
      <c r="B67" s="231">
        <f>SUM(B62:B66)</f>
        <v>7500</v>
      </c>
      <c r="C67" s="227"/>
      <c r="D67" s="227"/>
      <c r="E67" s="227"/>
      <c r="F67" s="227"/>
      <c r="G67" s="227"/>
      <c r="H67" s="228"/>
      <c r="I67" s="229">
        <f t="shared" si="1"/>
        <v>7500</v>
      </c>
    </row>
    <row r="68" spans="1:7" ht="14.25">
      <c r="A68" s="109"/>
      <c r="B68" s="110"/>
      <c r="C68" s="108"/>
      <c r="D68" s="108"/>
      <c r="E68" s="3"/>
      <c r="F68" s="3"/>
      <c r="G68" s="3"/>
    </row>
    <row r="69" spans="1:7" ht="14.25">
      <c r="A69" s="109"/>
      <c r="B69" s="110"/>
      <c r="C69" s="108"/>
      <c r="D69" s="108"/>
      <c r="E69" s="3"/>
      <c r="F69" s="3"/>
      <c r="G69" s="3"/>
    </row>
    <row r="70" spans="1:7" ht="14.25">
      <c r="A70" s="109"/>
      <c r="B70" s="110"/>
      <c r="C70" s="108"/>
      <c r="D70" s="108"/>
      <c r="E70" s="3"/>
      <c r="F70" s="3"/>
      <c r="G70" s="3"/>
    </row>
    <row r="71" spans="1:7" ht="14.25">
      <c r="A71" s="109"/>
      <c r="B71" s="110"/>
      <c r="C71" s="108"/>
      <c r="D71" s="108"/>
      <c r="E71" s="3"/>
      <c r="F71" s="3"/>
      <c r="G71" s="3"/>
    </row>
    <row r="72" spans="1:7" ht="14.25">
      <c r="A72" s="109"/>
      <c r="B72" s="110"/>
      <c r="C72" s="108"/>
      <c r="D72" s="108"/>
      <c r="E72" s="3"/>
      <c r="F72" s="3"/>
      <c r="G72" s="3"/>
    </row>
    <row r="73" spans="1:7" ht="14.25">
      <c r="A73" s="109"/>
      <c r="B73" s="110"/>
      <c r="C73" s="108"/>
      <c r="D73" s="108"/>
      <c r="E73" s="3"/>
      <c r="F73" s="3"/>
      <c r="G73" s="3"/>
    </row>
    <row r="74" spans="1:7" ht="14.25">
      <c r="A74" s="109"/>
      <c r="B74" s="110"/>
      <c r="C74" s="108"/>
      <c r="D74" s="108"/>
      <c r="E74" s="3"/>
      <c r="F74" s="3"/>
      <c r="G74" s="3"/>
    </row>
    <row r="75" spans="1:7" ht="14.25">
      <c r="A75" s="111"/>
      <c r="B75" s="110"/>
      <c r="C75" s="108"/>
      <c r="D75" s="108"/>
      <c r="E75" s="3"/>
      <c r="F75" s="3"/>
      <c r="G75" s="3"/>
    </row>
    <row r="76" spans="1:7" ht="14.25">
      <c r="A76" s="111"/>
      <c r="B76" s="110"/>
      <c r="C76" s="108"/>
      <c r="D76" s="108"/>
      <c r="E76" s="3"/>
      <c r="F76" s="3"/>
      <c r="G76" s="3"/>
    </row>
    <row r="77" spans="1:7" ht="14.25">
      <c r="A77" s="111"/>
      <c r="B77" s="110"/>
      <c r="C77" s="108"/>
      <c r="D77" s="108"/>
      <c r="E77" s="3"/>
      <c r="F77" s="3"/>
      <c r="G77" s="3"/>
    </row>
    <row r="78" spans="1:7" ht="14.25">
      <c r="A78" s="109"/>
      <c r="B78" s="110"/>
      <c r="C78" s="108"/>
      <c r="D78" s="108"/>
      <c r="E78" s="3"/>
      <c r="F78" s="3"/>
      <c r="G78" s="3"/>
    </row>
    <row r="79" spans="1:7" ht="15">
      <c r="A79" s="114"/>
      <c r="B79" s="115"/>
      <c r="C79" s="108"/>
      <c r="D79" s="108"/>
      <c r="E79" s="3"/>
      <c r="F79" s="3"/>
      <c r="G79" s="3"/>
    </row>
    <row r="80" spans="1:7" ht="15">
      <c r="A80" s="112"/>
      <c r="B80" s="113"/>
      <c r="C80" s="108"/>
      <c r="D80" s="108"/>
      <c r="E80" s="3"/>
      <c r="F80" s="3"/>
      <c r="G80" s="3"/>
    </row>
    <row r="81" spans="1:7" ht="15">
      <c r="A81" s="112"/>
      <c r="B81" s="113"/>
      <c r="C81" s="108"/>
      <c r="D81" s="108"/>
      <c r="E81" s="3"/>
      <c r="F81" s="3"/>
      <c r="G81" s="3"/>
    </row>
    <row r="82" spans="1:7" ht="15">
      <c r="A82" s="112"/>
      <c r="B82" s="113"/>
      <c r="C82" s="108"/>
      <c r="D82" s="108"/>
      <c r="E82" s="3"/>
      <c r="F82" s="3"/>
      <c r="G82" s="3"/>
    </row>
    <row r="83" spans="1:7" ht="15">
      <c r="A83" s="112"/>
      <c r="B83" s="113"/>
      <c r="C83" s="108"/>
      <c r="D83" s="108"/>
      <c r="E83" s="3"/>
      <c r="F83" s="3"/>
      <c r="G83" s="3"/>
    </row>
    <row r="84" spans="1:7" ht="14.25">
      <c r="A84" s="109"/>
      <c r="B84" s="110"/>
      <c r="C84" s="108"/>
      <c r="D84" s="108"/>
      <c r="E84" s="3"/>
      <c r="F84" s="3"/>
      <c r="G84" s="3"/>
    </row>
    <row r="85" spans="1:7" ht="14.25">
      <c r="A85" s="109"/>
      <c r="B85" s="110"/>
      <c r="C85" s="108"/>
      <c r="D85" s="108"/>
      <c r="E85" s="3"/>
      <c r="F85" s="3"/>
      <c r="G85" s="3"/>
    </row>
    <row r="86" spans="1:7" ht="14.25">
      <c r="A86" s="109"/>
      <c r="B86" s="110"/>
      <c r="C86" s="108"/>
      <c r="D86" s="108"/>
      <c r="E86" s="3"/>
      <c r="F86" s="3"/>
      <c r="G86" s="3"/>
    </row>
    <row r="87" spans="1:7" ht="14.25">
      <c r="A87" s="109"/>
      <c r="B87" s="110"/>
      <c r="C87" s="108"/>
      <c r="D87" s="108"/>
      <c r="E87" s="3"/>
      <c r="F87" s="3"/>
      <c r="G87" s="3"/>
    </row>
    <row r="88" spans="1:7" ht="14.25">
      <c r="A88" s="109"/>
      <c r="B88" s="110"/>
      <c r="C88" s="108"/>
      <c r="D88" s="108"/>
      <c r="E88" s="3"/>
      <c r="F88" s="3"/>
      <c r="G88" s="3"/>
    </row>
    <row r="89" spans="1:7" ht="14.25">
      <c r="A89" s="109"/>
      <c r="B89" s="110"/>
      <c r="C89" s="108"/>
      <c r="D89" s="108"/>
      <c r="E89" s="3"/>
      <c r="F89" s="3"/>
      <c r="G89" s="3"/>
    </row>
    <row r="90" spans="1:7" ht="14.25">
      <c r="A90" s="109"/>
      <c r="B90" s="110"/>
      <c r="C90" s="108"/>
      <c r="D90" s="108"/>
      <c r="E90" s="3"/>
      <c r="F90" s="3"/>
      <c r="G90" s="3"/>
    </row>
    <row r="91" spans="1:7" ht="14.25">
      <c r="A91" s="109"/>
      <c r="B91" s="110"/>
      <c r="C91" s="108"/>
      <c r="D91" s="108"/>
      <c r="E91" s="3"/>
      <c r="F91" s="3"/>
      <c r="G91" s="3"/>
    </row>
    <row r="92" spans="1:7" ht="14.25">
      <c r="A92" s="109"/>
      <c r="B92" s="110"/>
      <c r="C92" s="108"/>
      <c r="D92" s="108"/>
      <c r="E92" s="3"/>
      <c r="F92" s="3"/>
      <c r="G92" s="3"/>
    </row>
    <row r="93" spans="1:7" ht="14.25">
      <c r="A93" s="109"/>
      <c r="B93" s="110"/>
      <c r="C93" s="108"/>
      <c r="D93" s="108"/>
      <c r="E93" s="3"/>
      <c r="F93" s="3"/>
      <c r="G93" s="3"/>
    </row>
    <row r="94" spans="1:7" ht="14.25">
      <c r="A94" s="109"/>
      <c r="B94" s="110"/>
      <c r="C94" s="108"/>
      <c r="D94" s="108"/>
      <c r="E94" s="3"/>
      <c r="F94" s="3"/>
      <c r="G94" s="3"/>
    </row>
    <row r="95" spans="1:7" ht="15">
      <c r="A95" s="114"/>
      <c r="B95" s="115"/>
      <c r="C95" s="108"/>
      <c r="D95" s="108"/>
      <c r="E95" s="3"/>
      <c r="F95" s="3"/>
      <c r="G95" s="3"/>
    </row>
    <row r="96" spans="1:7" ht="14.25">
      <c r="A96" s="3"/>
      <c r="B96" s="3"/>
      <c r="C96" s="3"/>
      <c r="D96" s="3"/>
      <c r="E96" s="3"/>
      <c r="F96" s="3"/>
      <c r="G96" s="3"/>
    </row>
    <row r="97" spans="1:7" ht="14.25">
      <c r="A97" s="3"/>
      <c r="B97" s="3"/>
      <c r="C97" s="3"/>
      <c r="D97" s="3"/>
      <c r="E97" s="3"/>
      <c r="F97" s="3"/>
      <c r="G97" s="3"/>
    </row>
    <row r="98" spans="1:7" ht="14.25">
      <c r="A98" s="3"/>
      <c r="B98" s="3"/>
      <c r="C98" s="3"/>
      <c r="D98" s="3"/>
      <c r="E98" s="3"/>
      <c r="F98" s="3"/>
      <c r="G98" s="3"/>
    </row>
    <row r="99" spans="1:7" ht="14.25">
      <c r="A99" s="3"/>
      <c r="B99" s="3"/>
      <c r="C99" s="3"/>
      <c r="D99" s="3"/>
      <c r="E99" s="3"/>
      <c r="F99" s="3"/>
      <c r="G99" s="3"/>
    </row>
    <row r="100" spans="1:7" ht="14.25">
      <c r="A100" s="3"/>
      <c r="B100" s="3"/>
      <c r="C100" s="3"/>
      <c r="D100" s="3"/>
      <c r="E100" s="3"/>
      <c r="F100" s="3"/>
      <c r="G100" s="3"/>
    </row>
    <row r="101" spans="1:7" ht="14.25">
      <c r="A101" s="3"/>
      <c r="B101" s="3"/>
      <c r="C101" s="3"/>
      <c r="D101" s="3"/>
      <c r="E101" s="3"/>
      <c r="F101" s="3"/>
      <c r="G101" s="3"/>
    </row>
  </sheetData>
  <sheetProtection/>
  <mergeCells count="3">
    <mergeCell ref="A3:H3"/>
    <mergeCell ref="A4:H4"/>
    <mergeCell ref="A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 alignWithMargins="0">
    <oddHeader>&amp;R1/12. melléklet a 4/2014.(II. 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D1" sqref="D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D1" t="s">
        <v>748</v>
      </c>
    </row>
    <row r="2" spans="1:6" ht="27" customHeight="1">
      <c r="A2" s="239" t="s">
        <v>117</v>
      </c>
      <c r="B2" s="240"/>
      <c r="C2" s="240"/>
      <c r="D2" s="240"/>
      <c r="E2" s="240"/>
      <c r="F2" s="241"/>
    </row>
    <row r="3" spans="1:6" ht="23.25" customHeight="1">
      <c r="A3" s="242" t="s">
        <v>40</v>
      </c>
      <c r="B3" s="243"/>
      <c r="C3" s="243"/>
      <c r="D3" s="243"/>
      <c r="E3" s="243"/>
      <c r="F3" s="241"/>
    </row>
    <row r="4" ht="18">
      <c r="A4" s="91"/>
    </row>
    <row r="5" ht="14.25">
      <c r="A5" t="s">
        <v>61</v>
      </c>
    </row>
    <row r="6" spans="1:6" ht="39.7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/>
      <c r="D32" s="81"/>
      <c r="E32" s="81"/>
      <c r="F32" s="81"/>
    </row>
    <row r="33" spans="1:6" ht="15" customHeight="1">
      <c r="A33" s="39" t="s">
        <v>3</v>
      </c>
      <c r="B33" s="49" t="s">
        <v>428</v>
      </c>
      <c r="C33" s="79"/>
      <c r="D33" s="79"/>
      <c r="E33" s="79"/>
      <c r="F33" s="79"/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1865</v>
      </c>
      <c r="D44" s="79"/>
      <c r="E44" s="79"/>
      <c r="F44" s="79">
        <f>SUM(C44:E44)</f>
        <v>1865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C48+C44+C33+C19</f>
        <v>1865</v>
      </c>
      <c r="D49" s="79"/>
      <c r="E49" s="79"/>
      <c r="F49" s="79">
        <f>SUM(C49:E49)</f>
        <v>1865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39" t="s">
        <v>5</v>
      </c>
      <c r="B56" s="49" t="s">
        <v>452</v>
      </c>
      <c r="C56" s="79"/>
      <c r="D56" s="79"/>
      <c r="E56" s="79"/>
      <c r="F56" s="79"/>
    </row>
    <row r="57" spans="1:6" ht="15" customHeight="1">
      <c r="A57" s="12" t="s">
        <v>458</v>
      </c>
      <c r="B57" s="5" t="s">
        <v>459</v>
      </c>
      <c r="C57" s="81"/>
      <c r="D57" s="81"/>
      <c r="E57" s="81"/>
      <c r="F57" s="81"/>
    </row>
    <row r="58" spans="1:6" ht="15" customHeight="1">
      <c r="A58" s="4" t="s">
        <v>619</v>
      </c>
      <c r="B58" s="5" t="s">
        <v>460</v>
      </c>
      <c r="C58" s="81"/>
      <c r="D58" s="81"/>
      <c r="E58" s="81"/>
      <c r="F58" s="81"/>
    </row>
    <row r="59" spans="1:6" ht="15" customHeight="1">
      <c r="A59" s="12" t="s">
        <v>620</v>
      </c>
      <c r="B59" s="5" t="s">
        <v>461</v>
      </c>
      <c r="C59" s="81"/>
      <c r="D59" s="81"/>
      <c r="E59" s="81"/>
      <c r="F59" s="81"/>
    </row>
    <row r="60" spans="1:6" ht="15" customHeight="1">
      <c r="A60" s="39" t="s">
        <v>8</v>
      </c>
      <c r="B60" s="49" t="s">
        <v>462</v>
      </c>
      <c r="C60" s="79"/>
      <c r="D60" s="79"/>
      <c r="E60" s="79"/>
      <c r="F60" s="79"/>
    </row>
    <row r="61" spans="1:6" ht="15" customHeight="1">
      <c r="A61" s="53" t="s">
        <v>42</v>
      </c>
      <c r="B61" s="217"/>
      <c r="C61" s="79">
        <f>C56+C55+C60</f>
        <v>0</v>
      </c>
      <c r="D61" s="79"/>
      <c r="E61" s="79"/>
      <c r="F61" s="79">
        <f>SUM(C61:E61)</f>
        <v>0</v>
      </c>
    </row>
    <row r="62" spans="1:6" ht="15" customHeight="1">
      <c r="A62" s="46" t="s">
        <v>7</v>
      </c>
      <c r="B62" s="35" t="s">
        <v>463</v>
      </c>
      <c r="C62" s="79">
        <f>C61+C49</f>
        <v>1865</v>
      </c>
      <c r="D62" s="79"/>
      <c r="E62" s="79"/>
      <c r="F62" s="79">
        <f>SUM(C62:E62)</f>
        <v>1865</v>
      </c>
    </row>
    <row r="63" spans="1:6" ht="15" customHeight="1">
      <c r="A63" s="98" t="s">
        <v>737</v>
      </c>
      <c r="B63" s="216"/>
      <c r="C63" s="81">
        <f>C49-'kiadások működés Bölcsőde'!C75</f>
        <v>-19269</v>
      </c>
      <c r="D63" s="79"/>
      <c r="E63" s="79"/>
      <c r="F63" s="81">
        <f>SUM(C63:E63)</f>
        <v>-19269</v>
      </c>
    </row>
    <row r="64" spans="1:6" ht="15">
      <c r="A64" s="98" t="s">
        <v>109</v>
      </c>
      <c r="B64" s="56"/>
      <c r="C64" s="81">
        <f>C61-'kiadások működés Bölcsőde'!C98</f>
        <v>-56</v>
      </c>
      <c r="D64" s="81"/>
      <c r="E64" s="81"/>
      <c r="F64" s="81">
        <f>SUM(C64:E64)</f>
        <v>-56</v>
      </c>
    </row>
    <row r="65" spans="1:6" ht="14.25" hidden="1">
      <c r="A65" s="37" t="s">
        <v>622</v>
      </c>
      <c r="B65" s="4" t="s">
        <v>464</v>
      </c>
      <c r="C65" s="81"/>
      <c r="D65" s="81"/>
      <c r="E65" s="81"/>
      <c r="F65" s="81"/>
    </row>
    <row r="66" spans="1:6" ht="14.25" hidden="1">
      <c r="A66" s="12" t="s">
        <v>465</v>
      </c>
      <c r="B66" s="4" t="s">
        <v>466</v>
      </c>
      <c r="C66" s="81"/>
      <c r="D66" s="81"/>
      <c r="E66" s="81"/>
      <c r="F66" s="81"/>
    </row>
    <row r="67" spans="1:6" ht="14.25" hidden="1">
      <c r="A67" s="37" t="s">
        <v>623</v>
      </c>
      <c r="B67" s="4" t="s">
        <v>467</v>
      </c>
      <c r="C67" s="81"/>
      <c r="D67" s="81"/>
      <c r="E67" s="81"/>
      <c r="F67" s="81"/>
    </row>
    <row r="68" spans="1:6" ht="14.25">
      <c r="A68" s="14" t="s">
        <v>9</v>
      </c>
      <c r="B68" s="6" t="s">
        <v>468</v>
      </c>
      <c r="C68" s="81"/>
      <c r="D68" s="81"/>
      <c r="E68" s="81"/>
      <c r="F68" s="81"/>
    </row>
    <row r="69" spans="1:6" ht="14.25" hidden="1">
      <c r="A69" s="12" t="s">
        <v>624</v>
      </c>
      <c r="B69" s="4" t="s">
        <v>469</v>
      </c>
      <c r="C69" s="81"/>
      <c r="D69" s="81"/>
      <c r="E69" s="81"/>
      <c r="F69" s="81"/>
    </row>
    <row r="70" spans="1:6" ht="14.25" hidden="1">
      <c r="A70" s="37" t="s">
        <v>470</v>
      </c>
      <c r="B70" s="4" t="s">
        <v>471</v>
      </c>
      <c r="C70" s="81"/>
      <c r="D70" s="81"/>
      <c r="E70" s="81"/>
      <c r="F70" s="81"/>
    </row>
    <row r="71" spans="1:6" ht="14.25" hidden="1">
      <c r="A71" s="12" t="s">
        <v>625</v>
      </c>
      <c r="B71" s="4" t="s">
        <v>472</v>
      </c>
      <c r="C71" s="81"/>
      <c r="D71" s="81"/>
      <c r="E71" s="81"/>
      <c r="F71" s="81"/>
    </row>
    <row r="72" spans="1:6" ht="14.25" hidden="1">
      <c r="A72" s="37" t="s">
        <v>473</v>
      </c>
      <c r="B72" s="4" t="s">
        <v>474</v>
      </c>
      <c r="C72" s="81"/>
      <c r="D72" s="81"/>
      <c r="E72" s="81"/>
      <c r="F72" s="81"/>
    </row>
    <row r="73" spans="1:6" ht="14.25">
      <c r="A73" s="13" t="s">
        <v>10</v>
      </c>
      <c r="B73" s="6" t="s">
        <v>475</v>
      </c>
      <c r="C73" s="81"/>
      <c r="D73" s="81"/>
      <c r="E73" s="81"/>
      <c r="F73" s="81"/>
    </row>
    <row r="74" spans="1:6" ht="14.25" hidden="1">
      <c r="A74" s="4" t="s">
        <v>106</v>
      </c>
      <c r="B74" s="4" t="s">
        <v>476</v>
      </c>
      <c r="C74" s="81"/>
      <c r="D74" s="81"/>
      <c r="E74" s="81"/>
      <c r="F74" s="81"/>
    </row>
    <row r="75" spans="1:6" ht="14.25" hidden="1">
      <c r="A75" s="4" t="s">
        <v>107</v>
      </c>
      <c r="B75" s="4" t="s">
        <v>476</v>
      </c>
      <c r="C75" s="81"/>
      <c r="D75" s="81"/>
      <c r="E75" s="81"/>
      <c r="F75" s="81"/>
    </row>
    <row r="76" spans="1:6" ht="14.25" hidden="1">
      <c r="A76" s="4" t="s">
        <v>104</v>
      </c>
      <c r="B76" s="4" t="s">
        <v>477</v>
      </c>
      <c r="C76" s="81"/>
      <c r="D76" s="81"/>
      <c r="E76" s="81"/>
      <c r="F76" s="81"/>
    </row>
    <row r="77" spans="1:6" ht="14.25" hidden="1">
      <c r="A77" s="4" t="s">
        <v>105</v>
      </c>
      <c r="B77" s="4" t="s">
        <v>477</v>
      </c>
      <c r="C77" s="81"/>
      <c r="D77" s="81"/>
      <c r="E77" s="81"/>
      <c r="F77" s="81"/>
    </row>
    <row r="78" spans="1:6" ht="14.25">
      <c r="A78" s="6" t="s">
        <v>11</v>
      </c>
      <c r="B78" s="6" t="s">
        <v>478</v>
      </c>
      <c r="C78" s="81"/>
      <c r="D78" s="81"/>
      <c r="E78" s="81"/>
      <c r="F78" s="81"/>
    </row>
    <row r="79" spans="1:6" ht="14.25">
      <c r="A79" s="37" t="s">
        <v>479</v>
      </c>
      <c r="B79" s="4" t="s">
        <v>480</v>
      </c>
      <c r="C79" s="81"/>
      <c r="D79" s="81"/>
      <c r="E79" s="81"/>
      <c r="F79" s="81"/>
    </row>
    <row r="80" spans="1:6" ht="14.25">
      <c r="A80" s="37" t="s">
        <v>481</v>
      </c>
      <c r="B80" s="4" t="s">
        <v>482</v>
      </c>
      <c r="C80" s="81"/>
      <c r="D80" s="81"/>
      <c r="E80" s="81"/>
      <c r="F80" s="81"/>
    </row>
    <row r="81" spans="1:6" ht="14.25">
      <c r="A81" s="37" t="s">
        <v>483</v>
      </c>
      <c r="B81" s="4" t="s">
        <v>484</v>
      </c>
      <c r="C81" s="81">
        <v>19325</v>
      </c>
      <c r="D81" s="81"/>
      <c r="E81" s="81"/>
      <c r="F81" s="81">
        <f>SUM(C81:E81)</f>
        <v>19325</v>
      </c>
    </row>
    <row r="82" spans="1:6" ht="14.25">
      <c r="A82" s="37" t="s">
        <v>485</v>
      </c>
      <c r="B82" s="4" t="s">
        <v>486</v>
      </c>
      <c r="C82" s="81"/>
      <c r="D82" s="81"/>
      <c r="E82" s="81"/>
      <c r="F82" s="81"/>
    </row>
    <row r="83" spans="1:6" ht="14.25">
      <c r="A83" s="12" t="s">
        <v>626</v>
      </c>
      <c r="B83" s="4" t="s">
        <v>487</v>
      </c>
      <c r="C83" s="81"/>
      <c r="D83" s="81"/>
      <c r="E83" s="81"/>
      <c r="F83" s="81"/>
    </row>
    <row r="84" spans="1:6" ht="14.25">
      <c r="A84" s="14" t="s">
        <v>12</v>
      </c>
      <c r="B84" s="6" t="s">
        <v>488</v>
      </c>
      <c r="C84" s="79">
        <f>SUM(C79:C83)</f>
        <v>19325</v>
      </c>
      <c r="D84" s="79"/>
      <c r="E84" s="79"/>
      <c r="F84" s="79">
        <f>SUM(F79:F83)</f>
        <v>19325</v>
      </c>
    </row>
    <row r="85" spans="1:6" ht="14.25">
      <c r="A85" s="12" t="s">
        <v>489</v>
      </c>
      <c r="B85" s="4" t="s">
        <v>490</v>
      </c>
      <c r="C85" s="81"/>
      <c r="D85" s="81"/>
      <c r="E85" s="81"/>
      <c r="F85" s="81"/>
    </row>
    <row r="86" spans="1:6" ht="14.25">
      <c r="A86" s="12" t="s">
        <v>491</v>
      </c>
      <c r="B86" s="4" t="s">
        <v>492</v>
      </c>
      <c r="C86" s="81"/>
      <c r="D86" s="81"/>
      <c r="E86" s="81"/>
      <c r="F86" s="81"/>
    </row>
    <row r="87" spans="1:6" ht="14.25">
      <c r="A87" s="37" t="s">
        <v>493</v>
      </c>
      <c r="B87" s="4" t="s">
        <v>494</v>
      </c>
      <c r="C87" s="81"/>
      <c r="D87" s="81"/>
      <c r="E87" s="81"/>
      <c r="F87" s="81"/>
    </row>
    <row r="88" spans="1:6" ht="14.25">
      <c r="A88" s="37" t="s">
        <v>627</v>
      </c>
      <c r="B88" s="4" t="s">
        <v>495</v>
      </c>
      <c r="C88" s="81"/>
      <c r="D88" s="81"/>
      <c r="E88" s="81"/>
      <c r="F88" s="81"/>
    </row>
    <row r="89" spans="1:6" ht="14.25">
      <c r="A89" s="13" t="s">
        <v>13</v>
      </c>
      <c r="B89" s="6" t="s">
        <v>496</v>
      </c>
      <c r="C89" s="81"/>
      <c r="D89" s="81"/>
      <c r="E89" s="81"/>
      <c r="F89" s="81"/>
    </row>
    <row r="90" spans="1:6" ht="14.25">
      <c r="A90" s="14" t="s">
        <v>497</v>
      </c>
      <c r="B90" s="6" t="s">
        <v>498</v>
      </c>
      <c r="C90" s="81"/>
      <c r="D90" s="81"/>
      <c r="E90" s="81"/>
      <c r="F90" s="81"/>
    </row>
    <row r="91" spans="1:6" ht="15">
      <c r="A91" s="40" t="s">
        <v>14</v>
      </c>
      <c r="B91" s="41" t="s">
        <v>499</v>
      </c>
      <c r="C91" s="79">
        <f>SUM(C84:C90)</f>
        <v>19325</v>
      </c>
      <c r="D91" s="79"/>
      <c r="E91" s="79"/>
      <c r="F91" s="79">
        <f>SUM(F84:F90)</f>
        <v>19325</v>
      </c>
    </row>
    <row r="92" spans="1:6" ht="15">
      <c r="A92" s="96" t="s">
        <v>629</v>
      </c>
      <c r="B92" s="97"/>
      <c r="C92" s="79">
        <f>C62+C91</f>
        <v>21190</v>
      </c>
      <c r="D92" s="79"/>
      <c r="E92" s="79"/>
      <c r="F92" s="79">
        <f>F91+F62</f>
        <v>21190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4/2014.(II. 18.)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ht="14.25">
      <c r="B1" t="s">
        <v>760</v>
      </c>
    </row>
    <row r="2" spans="1:4" ht="24" customHeight="1">
      <c r="A2" s="239" t="s">
        <v>125</v>
      </c>
      <c r="B2" s="240"/>
      <c r="C2" s="240"/>
      <c r="D2" s="240"/>
    </row>
    <row r="3" spans="1:4" ht="23.25" customHeight="1">
      <c r="A3" s="238" t="s">
        <v>153</v>
      </c>
      <c r="B3" s="243"/>
      <c r="C3" s="243"/>
      <c r="D3" s="243"/>
    </row>
    <row r="4" ht="18">
      <c r="A4" s="47"/>
    </row>
    <row r="6" spans="1:4" ht="27">
      <c r="A6" s="1" t="s">
        <v>205</v>
      </c>
      <c r="B6" s="2" t="s">
        <v>206</v>
      </c>
      <c r="C6" s="54" t="s">
        <v>126</v>
      </c>
      <c r="D6" s="61" t="s">
        <v>127</v>
      </c>
    </row>
    <row r="7" spans="1:4" ht="14.25">
      <c r="A7" s="27"/>
      <c r="B7" s="27"/>
      <c r="C7" s="27"/>
      <c r="D7" s="27"/>
    </row>
    <row r="8" spans="1:4" ht="14.25">
      <c r="A8" s="27"/>
      <c r="B8" s="27"/>
      <c r="C8" s="27"/>
      <c r="D8" s="27"/>
    </row>
    <row r="9" spans="1:4" ht="14.25">
      <c r="A9" s="27"/>
      <c r="B9" s="27"/>
      <c r="C9" s="27"/>
      <c r="D9" s="27"/>
    </row>
    <row r="10" spans="1:4" ht="14.25">
      <c r="A10" s="27"/>
      <c r="B10" s="27"/>
      <c r="C10" s="27"/>
      <c r="D10" s="27"/>
    </row>
    <row r="11" spans="1:4" ht="14.25">
      <c r="A11" s="14" t="s">
        <v>113</v>
      </c>
      <c r="B11" s="7" t="s">
        <v>306</v>
      </c>
      <c r="C11" s="102">
        <v>5500</v>
      </c>
      <c r="D11" s="102">
        <f>SUM(C11)</f>
        <v>5500</v>
      </c>
    </row>
    <row r="12" spans="1:4" ht="14.25">
      <c r="A12" s="14"/>
      <c r="B12" s="7"/>
      <c r="C12" s="27"/>
      <c r="D12" s="27"/>
    </row>
    <row r="13" spans="1:4" ht="14.25">
      <c r="A13" s="14"/>
      <c r="B13" s="7"/>
      <c r="C13" s="27"/>
      <c r="D13" s="27"/>
    </row>
    <row r="14" spans="1:4" ht="14.25">
      <c r="A14" s="14"/>
      <c r="B14" s="7"/>
      <c r="C14" s="27"/>
      <c r="D14" s="27"/>
    </row>
    <row r="15" spans="1:4" ht="14.25">
      <c r="A15" s="14"/>
      <c r="B15" s="7"/>
      <c r="C15" s="27"/>
      <c r="D15" s="27"/>
    </row>
    <row r="16" spans="1:4" ht="14.25">
      <c r="A16" s="14" t="s">
        <v>112</v>
      </c>
      <c r="B16" s="7" t="s">
        <v>306</v>
      </c>
      <c r="C16" s="27"/>
      <c r="D16" s="27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4/2014. (II. 18.)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1" sqref="F1"/>
    </sheetView>
  </sheetViews>
  <sheetFormatPr defaultColWidth="9.140625" defaultRowHeight="15"/>
  <cols>
    <col min="1" max="1" width="5.140625" style="118" customWidth="1"/>
    <col min="2" max="2" width="35.140625" style="118" customWidth="1"/>
    <col min="3" max="3" width="9.8515625" style="118" customWidth="1"/>
    <col min="4" max="4" width="15.8515625" style="118" customWidth="1"/>
    <col min="5" max="5" width="15.00390625" style="118" customWidth="1"/>
    <col min="6" max="6" width="19.28125" style="118" customWidth="1"/>
    <col min="7" max="7" width="15.00390625" style="118" customWidth="1"/>
    <col min="8" max="8" width="18.00390625" style="118" customWidth="1"/>
    <col min="9" max="16384" width="9.140625" style="118" customWidth="1"/>
  </cols>
  <sheetData>
    <row r="1" ht="12.75">
      <c r="H1" s="119" t="s">
        <v>761</v>
      </c>
    </row>
    <row r="4" spans="2:8" ht="15">
      <c r="B4" s="247" t="s">
        <v>116</v>
      </c>
      <c r="C4" s="247"/>
      <c r="D4" s="247"/>
      <c r="E4" s="247"/>
      <c r="F4" s="247"/>
      <c r="G4" s="247"/>
      <c r="H4" s="247"/>
    </row>
    <row r="5" spans="2:8" ht="15">
      <c r="B5" s="247" t="s">
        <v>730</v>
      </c>
      <c r="C5" s="247"/>
      <c r="D5" s="247"/>
      <c r="E5" s="247"/>
      <c r="F5" s="247"/>
      <c r="G5" s="247"/>
      <c r="H5" s="247"/>
    </row>
    <row r="6" spans="2:8" ht="15">
      <c r="B6" s="176"/>
      <c r="C6" s="176"/>
      <c r="D6" s="176"/>
      <c r="E6" s="176"/>
      <c r="F6" s="176"/>
      <c r="G6" s="176"/>
      <c r="H6" s="176"/>
    </row>
    <row r="7" spans="2:8" ht="15">
      <c r="B7" s="176"/>
      <c r="C7" s="176"/>
      <c r="D7" s="176"/>
      <c r="E7" s="176"/>
      <c r="F7" s="176"/>
      <c r="G7" s="176"/>
      <c r="H7" s="176"/>
    </row>
    <row r="8" spans="2:8" ht="15">
      <c r="B8" s="176"/>
      <c r="C8" s="176"/>
      <c r="D8" s="176"/>
      <c r="E8" s="176"/>
      <c r="F8" s="176"/>
      <c r="G8" s="176"/>
      <c r="H8" s="176"/>
    </row>
    <row r="9" spans="3:8" ht="13.5">
      <c r="C9" s="194"/>
      <c r="D9" s="194"/>
      <c r="E9" s="194"/>
      <c r="F9" s="194"/>
      <c r="H9" s="142" t="s">
        <v>720</v>
      </c>
    </row>
    <row r="10" spans="2:8" ht="13.5">
      <c r="B10" s="195" t="s">
        <v>645</v>
      </c>
      <c r="C10" s="196" t="s">
        <v>647</v>
      </c>
      <c r="D10" s="196" t="s">
        <v>648</v>
      </c>
      <c r="E10" s="196" t="s">
        <v>649</v>
      </c>
      <c r="F10" s="196" t="s">
        <v>650</v>
      </c>
      <c r="G10" s="196" t="s">
        <v>651</v>
      </c>
      <c r="H10" s="195" t="s">
        <v>721</v>
      </c>
    </row>
    <row r="11" spans="1:8" ht="67.5" customHeight="1">
      <c r="A11" s="125">
        <v>1</v>
      </c>
      <c r="B11" s="197" t="s">
        <v>722</v>
      </c>
      <c r="C11" s="199" t="s">
        <v>185</v>
      </c>
      <c r="D11" s="199" t="s">
        <v>150</v>
      </c>
      <c r="E11" s="199" t="s">
        <v>151</v>
      </c>
      <c r="F11" s="199" t="s">
        <v>115</v>
      </c>
      <c r="G11" s="198" t="s">
        <v>731</v>
      </c>
      <c r="H11" s="200" t="s">
        <v>127</v>
      </c>
    </row>
    <row r="12" spans="1:8" ht="13.5">
      <c r="A12" s="125">
        <v>2</v>
      </c>
      <c r="B12" s="201" t="s">
        <v>723</v>
      </c>
      <c r="C12" s="201">
        <v>1</v>
      </c>
      <c r="D12" s="201">
        <v>1</v>
      </c>
      <c r="E12" s="201">
        <v>20</v>
      </c>
      <c r="F12" s="201"/>
      <c r="G12" s="201">
        <v>1.5</v>
      </c>
      <c r="H12" s="129">
        <f>SUM(C12:G12)</f>
        <v>23.5</v>
      </c>
    </row>
    <row r="13" spans="1:8" ht="13.5">
      <c r="A13" s="125">
        <v>3</v>
      </c>
      <c r="B13" s="201" t="s">
        <v>724</v>
      </c>
      <c r="C13" s="201">
        <v>6</v>
      </c>
      <c r="D13" s="201">
        <v>4</v>
      </c>
      <c r="E13" s="201">
        <v>41</v>
      </c>
      <c r="F13" s="201"/>
      <c r="G13" s="201">
        <v>8.5</v>
      </c>
      <c r="H13" s="129">
        <f>SUM(C13:G13)</f>
        <v>59.5</v>
      </c>
    </row>
    <row r="14" spans="1:8" ht="13.5">
      <c r="A14" s="125">
        <v>4</v>
      </c>
      <c r="B14" s="201" t="s">
        <v>725</v>
      </c>
      <c r="C14" s="201"/>
      <c r="D14" s="201"/>
      <c r="E14" s="201"/>
      <c r="F14" s="201"/>
      <c r="G14" s="201"/>
      <c r="H14" s="129"/>
    </row>
    <row r="15" spans="1:8" ht="13.5">
      <c r="A15" s="125">
        <v>5</v>
      </c>
      <c r="B15" s="201" t="s">
        <v>726</v>
      </c>
      <c r="C15" s="201"/>
      <c r="D15" s="201"/>
      <c r="E15" s="201"/>
      <c r="F15" s="201">
        <v>36.5</v>
      </c>
      <c r="G15" s="201"/>
      <c r="H15" s="129">
        <f>SUM(C15:G15)</f>
        <v>36.5</v>
      </c>
    </row>
    <row r="16" spans="1:8" ht="13.5">
      <c r="A16" s="125">
        <v>6</v>
      </c>
      <c r="B16" s="201" t="s">
        <v>732</v>
      </c>
      <c r="C16" s="201"/>
      <c r="D16" s="201"/>
      <c r="E16" s="201"/>
      <c r="F16" s="201"/>
      <c r="G16" s="201">
        <v>1</v>
      </c>
      <c r="H16" s="129">
        <f>SUM(G16)</f>
        <v>1</v>
      </c>
    </row>
    <row r="17" spans="1:8" ht="13.5">
      <c r="A17" s="125">
        <v>7</v>
      </c>
      <c r="B17" s="201" t="s">
        <v>727</v>
      </c>
      <c r="C17" s="201"/>
      <c r="D17" s="201"/>
      <c r="E17" s="201"/>
      <c r="F17" s="201">
        <v>1</v>
      </c>
      <c r="G17" s="201"/>
      <c r="H17" s="129">
        <f>SUM(C17:G17)</f>
        <v>1</v>
      </c>
    </row>
    <row r="18" spans="1:8" ht="13.5">
      <c r="A18" s="125">
        <v>8</v>
      </c>
      <c r="B18" s="201" t="s">
        <v>728</v>
      </c>
      <c r="C18" s="201"/>
      <c r="D18" s="201"/>
      <c r="E18" s="201"/>
      <c r="F18" s="201"/>
      <c r="G18" s="201"/>
      <c r="H18" s="129"/>
    </row>
    <row r="19" spans="1:8" ht="13.5">
      <c r="A19" s="125">
        <v>9</v>
      </c>
      <c r="B19" s="201" t="s">
        <v>729</v>
      </c>
      <c r="C19" s="201"/>
      <c r="D19" s="201"/>
      <c r="E19" s="201"/>
      <c r="F19" s="201"/>
      <c r="G19" s="201">
        <v>182</v>
      </c>
      <c r="H19" s="129">
        <f>SUM(C19:G19)</f>
        <v>182</v>
      </c>
    </row>
    <row r="20" spans="1:8" ht="22.5" customHeight="1">
      <c r="A20" s="125">
        <v>10</v>
      </c>
      <c r="B20" s="137" t="s">
        <v>665</v>
      </c>
      <c r="C20" s="202">
        <f aca="true" t="shared" si="0" ref="C20:H20">SUM(C12:C19)</f>
        <v>7</v>
      </c>
      <c r="D20" s="202">
        <f t="shared" si="0"/>
        <v>5</v>
      </c>
      <c r="E20" s="202">
        <f t="shared" si="0"/>
        <v>61</v>
      </c>
      <c r="F20" s="202">
        <f t="shared" si="0"/>
        <v>37.5</v>
      </c>
      <c r="G20" s="202">
        <f t="shared" si="0"/>
        <v>193</v>
      </c>
      <c r="H20" s="129">
        <f t="shared" si="0"/>
        <v>303.5</v>
      </c>
    </row>
    <row r="21" spans="2:7" ht="13.5">
      <c r="B21" s="203"/>
      <c r="C21" s="203"/>
      <c r="D21" s="203"/>
      <c r="E21" s="203"/>
      <c r="F21" s="203"/>
      <c r="G21" s="203"/>
    </row>
    <row r="22" spans="2:7" ht="13.5">
      <c r="B22" s="203"/>
      <c r="C22" s="203"/>
      <c r="D22" s="203"/>
      <c r="E22" s="203"/>
      <c r="F22" s="203"/>
      <c r="G22" s="203"/>
    </row>
    <row r="23" spans="2:7" ht="13.5">
      <c r="B23" s="203"/>
      <c r="C23" s="203"/>
      <c r="D23" s="203"/>
      <c r="E23" s="203"/>
      <c r="F23" s="203"/>
      <c r="G23" s="203"/>
    </row>
  </sheetData>
  <mergeCells count="2">
    <mergeCell ref="B4:H4"/>
    <mergeCell ref="B5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G1" sqref="G1"/>
    </sheetView>
  </sheetViews>
  <sheetFormatPr defaultColWidth="9.140625" defaultRowHeight="15"/>
  <cols>
    <col min="1" max="1" width="6.28125" style="118" customWidth="1"/>
    <col min="2" max="2" width="52.28125" style="118" customWidth="1"/>
    <col min="3" max="3" width="13.421875" style="118" customWidth="1"/>
    <col min="4" max="4" width="12.140625" style="118" customWidth="1"/>
    <col min="5" max="5" width="11.140625" style="118" customWidth="1"/>
    <col min="6" max="6" width="11.28125" style="118" customWidth="1"/>
    <col min="7" max="7" width="12.28125" style="118" customWidth="1"/>
    <col min="8" max="8" width="11.00390625" style="118" customWidth="1"/>
    <col min="9" max="9" width="12.140625" style="118" customWidth="1"/>
    <col min="10" max="10" width="17.00390625" style="118" customWidth="1"/>
    <col min="11" max="11" width="18.00390625" style="118" customWidth="1"/>
    <col min="12" max="16384" width="9.140625" style="118" customWidth="1"/>
  </cols>
  <sheetData>
    <row r="1" ht="12.75">
      <c r="J1" s="119" t="s">
        <v>762</v>
      </c>
    </row>
    <row r="3" spans="2:11" ht="15">
      <c r="B3" s="234" t="s">
        <v>642</v>
      </c>
      <c r="C3" s="234"/>
      <c r="D3" s="234"/>
      <c r="E3" s="234"/>
      <c r="F3" s="234"/>
      <c r="G3" s="234"/>
      <c r="H3" s="234"/>
      <c r="I3" s="234"/>
      <c r="J3" s="234"/>
      <c r="K3" s="120"/>
    </row>
    <row r="4" spans="2:11" ht="15">
      <c r="B4" s="234" t="s">
        <v>643</v>
      </c>
      <c r="C4" s="234"/>
      <c r="D4" s="234"/>
      <c r="E4" s="234"/>
      <c r="F4" s="234"/>
      <c r="G4" s="234"/>
      <c r="H4" s="234"/>
      <c r="I4" s="234"/>
      <c r="J4" s="234"/>
      <c r="K4" s="120"/>
    </row>
    <row r="5" spans="2:10" ht="27.75" customHeight="1">
      <c r="B5" s="250"/>
      <c r="C5" s="251"/>
      <c r="D5" s="251"/>
      <c r="E5" s="251"/>
      <c r="F5" s="251"/>
      <c r="G5" s="251"/>
      <c r="H5" s="251"/>
      <c r="I5" s="251"/>
      <c r="J5" s="251"/>
    </row>
    <row r="6" spans="2:10" ht="27.75" customHeight="1">
      <c r="B6" s="121"/>
      <c r="C6" s="122"/>
      <c r="D6" s="122"/>
      <c r="E6" s="122"/>
      <c r="F6" s="122"/>
      <c r="G6" s="122"/>
      <c r="H6" s="122"/>
      <c r="I6" s="122"/>
      <c r="J6" s="123" t="s">
        <v>644</v>
      </c>
    </row>
    <row r="7" spans="2:10" ht="12.75">
      <c r="B7" s="235" t="s">
        <v>645</v>
      </c>
      <c r="C7" s="259"/>
      <c r="D7" s="124" t="s">
        <v>646</v>
      </c>
      <c r="E7" s="124" t="s">
        <v>647</v>
      </c>
      <c r="F7" s="124" t="s">
        <v>648</v>
      </c>
      <c r="G7" s="124" t="s">
        <v>649</v>
      </c>
      <c r="H7" s="124" t="s">
        <v>650</v>
      </c>
      <c r="I7" s="124" t="s">
        <v>651</v>
      </c>
      <c r="J7" s="124" t="s">
        <v>652</v>
      </c>
    </row>
    <row r="8" spans="1:10" ht="30" customHeight="1">
      <c r="A8" s="125"/>
      <c r="B8" s="252" t="s">
        <v>666</v>
      </c>
      <c r="C8" s="253"/>
      <c r="D8" s="126">
        <v>2014</v>
      </c>
      <c r="E8" s="126" t="s">
        <v>654</v>
      </c>
      <c r="F8" s="126" t="s">
        <v>655</v>
      </c>
      <c r="G8" s="126" t="s">
        <v>656</v>
      </c>
      <c r="H8" s="126" t="s">
        <v>657</v>
      </c>
      <c r="I8" s="126" t="s">
        <v>667</v>
      </c>
      <c r="J8" s="126" t="s">
        <v>658</v>
      </c>
    </row>
    <row r="9" spans="1:10" ht="18" customHeight="1">
      <c r="A9" s="125">
        <v>1</v>
      </c>
      <c r="B9" s="232" t="s">
        <v>668</v>
      </c>
      <c r="C9" s="233"/>
      <c r="D9" s="127">
        <v>220000</v>
      </c>
      <c r="E9" s="127">
        <v>210000</v>
      </c>
      <c r="F9" s="127">
        <v>210000</v>
      </c>
      <c r="G9" s="127">
        <v>210000</v>
      </c>
      <c r="H9" s="127">
        <v>210000</v>
      </c>
      <c r="I9" s="127">
        <v>210000</v>
      </c>
      <c r="J9" s="126"/>
    </row>
    <row r="10" spans="1:10" ht="39" customHeight="1">
      <c r="A10" s="125">
        <v>2</v>
      </c>
      <c r="B10" s="256" t="s">
        <v>669</v>
      </c>
      <c r="C10" s="258"/>
      <c r="D10" s="127"/>
      <c r="E10" s="127"/>
      <c r="F10" s="127"/>
      <c r="G10" s="127"/>
      <c r="H10" s="127"/>
      <c r="I10" s="127"/>
      <c r="J10" s="126"/>
    </row>
    <row r="11" spans="1:10" ht="18" customHeight="1">
      <c r="A11" s="139">
        <v>3</v>
      </c>
      <c r="B11" s="232" t="s">
        <v>670</v>
      </c>
      <c r="C11" s="233"/>
      <c r="D11" s="127">
        <v>22858</v>
      </c>
      <c r="E11" s="127">
        <v>22858</v>
      </c>
      <c r="F11" s="127">
        <v>22858</v>
      </c>
      <c r="G11" s="127">
        <v>22858</v>
      </c>
      <c r="H11" s="127">
        <v>22858</v>
      </c>
      <c r="I11" s="127">
        <v>22858</v>
      </c>
      <c r="J11" s="126"/>
    </row>
    <row r="12" spans="1:10" ht="30.75" customHeight="1">
      <c r="A12" s="125">
        <v>4</v>
      </c>
      <c r="B12" s="256" t="s">
        <v>671</v>
      </c>
      <c r="C12" s="257"/>
      <c r="D12" s="127">
        <v>11386</v>
      </c>
      <c r="E12" s="127">
        <v>5000</v>
      </c>
      <c r="F12" s="127">
        <v>5000</v>
      </c>
      <c r="G12" s="127">
        <v>5000</v>
      </c>
      <c r="H12" s="127">
        <v>5000</v>
      </c>
      <c r="I12" s="127">
        <v>5000</v>
      </c>
      <c r="J12" s="126"/>
    </row>
    <row r="13" spans="1:10" ht="18" customHeight="1">
      <c r="A13" s="125">
        <v>5</v>
      </c>
      <c r="B13" s="256" t="s">
        <v>672</v>
      </c>
      <c r="C13" s="258"/>
      <c r="D13" s="127">
        <v>2970</v>
      </c>
      <c r="E13" s="127">
        <v>2970</v>
      </c>
      <c r="F13" s="127">
        <v>2970</v>
      </c>
      <c r="G13" s="127">
        <v>2970</v>
      </c>
      <c r="H13" s="127">
        <v>2970</v>
      </c>
      <c r="I13" s="127">
        <v>2970</v>
      </c>
      <c r="J13" s="126"/>
    </row>
    <row r="14" spans="1:10" ht="21.75" customHeight="1">
      <c r="A14" s="125">
        <v>6</v>
      </c>
      <c r="B14" s="256" t="s">
        <v>673</v>
      </c>
      <c r="C14" s="258"/>
      <c r="D14" s="127"/>
      <c r="E14" s="127"/>
      <c r="F14" s="127"/>
      <c r="G14" s="127"/>
      <c r="H14" s="127"/>
      <c r="I14" s="127"/>
      <c r="J14" s="126"/>
    </row>
    <row r="15" spans="1:10" ht="18" customHeight="1">
      <c r="A15" s="125">
        <v>6</v>
      </c>
      <c r="B15" s="248" t="s">
        <v>659</v>
      </c>
      <c r="C15" s="249"/>
      <c r="D15" s="127">
        <f aca="true" t="shared" si="0" ref="D15:I15">SUM(D9:D13)</f>
        <v>257214</v>
      </c>
      <c r="E15" s="127">
        <f t="shared" si="0"/>
        <v>240828</v>
      </c>
      <c r="F15" s="127">
        <f t="shared" si="0"/>
        <v>240828</v>
      </c>
      <c r="G15" s="127">
        <f t="shared" si="0"/>
        <v>240828</v>
      </c>
      <c r="H15" s="127">
        <f t="shared" si="0"/>
        <v>240828</v>
      </c>
      <c r="I15" s="127">
        <f t="shared" si="0"/>
        <v>240828</v>
      </c>
      <c r="J15" s="126"/>
    </row>
    <row r="16" spans="1:10" ht="38.25" customHeight="1">
      <c r="A16" s="125">
        <v>7</v>
      </c>
      <c r="B16" s="254" t="s">
        <v>660</v>
      </c>
      <c r="C16" s="255"/>
      <c r="D16" s="128">
        <f aca="true" t="shared" si="1" ref="D16:I16">D15/2</f>
        <v>128607</v>
      </c>
      <c r="E16" s="128">
        <f t="shared" si="1"/>
        <v>120414</v>
      </c>
      <c r="F16" s="128">
        <f t="shared" si="1"/>
        <v>120414</v>
      </c>
      <c r="G16" s="128">
        <f t="shared" si="1"/>
        <v>120414</v>
      </c>
      <c r="H16" s="128">
        <f t="shared" si="1"/>
        <v>120414</v>
      </c>
      <c r="I16" s="128">
        <f t="shared" si="1"/>
        <v>120414</v>
      </c>
      <c r="J16" s="129"/>
    </row>
    <row r="17" spans="2:10" ht="38.25" customHeight="1">
      <c r="B17" s="130"/>
      <c r="C17" s="131"/>
      <c r="D17" s="132"/>
      <c r="E17" s="132"/>
      <c r="F17" s="132"/>
      <c r="G17" s="132"/>
      <c r="H17" s="132"/>
      <c r="I17" s="132"/>
      <c r="J17" s="132"/>
    </row>
    <row r="18" spans="2:10" ht="15">
      <c r="B18" s="133" t="s">
        <v>645</v>
      </c>
      <c r="C18" s="124" t="s">
        <v>646</v>
      </c>
      <c r="D18" s="124" t="s">
        <v>647</v>
      </c>
      <c r="E18" s="124" t="s">
        <v>648</v>
      </c>
      <c r="F18" s="124" t="s">
        <v>649</v>
      </c>
      <c r="G18" s="124" t="s">
        <v>650</v>
      </c>
      <c r="H18" s="124" t="s">
        <v>651</v>
      </c>
      <c r="I18" s="124" t="s">
        <v>652</v>
      </c>
      <c r="J18" s="124" t="s">
        <v>661</v>
      </c>
    </row>
    <row r="19" spans="1:10" ht="27">
      <c r="A19" s="125">
        <v>1</v>
      </c>
      <c r="B19" s="134" t="s">
        <v>662</v>
      </c>
      <c r="C19" s="135" t="s">
        <v>663</v>
      </c>
      <c r="D19" s="126" t="s">
        <v>653</v>
      </c>
      <c r="E19" s="126" t="s">
        <v>654</v>
      </c>
      <c r="F19" s="126" t="s">
        <v>655</v>
      </c>
      <c r="G19" s="126" t="s">
        <v>656</v>
      </c>
      <c r="H19" s="126" t="s">
        <v>657</v>
      </c>
      <c r="I19" s="126" t="s">
        <v>667</v>
      </c>
      <c r="J19" s="126" t="s">
        <v>658</v>
      </c>
    </row>
    <row r="20" spans="1:10" ht="12.75">
      <c r="A20" s="125">
        <v>2</v>
      </c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2.75">
      <c r="A21" s="125">
        <v>3</v>
      </c>
      <c r="B21" s="139" t="s">
        <v>674</v>
      </c>
      <c r="C21" s="125"/>
      <c r="D21" s="128"/>
      <c r="E21" s="128"/>
      <c r="F21" s="128">
        <v>225</v>
      </c>
      <c r="G21" s="128">
        <v>450</v>
      </c>
      <c r="H21" s="128">
        <v>450</v>
      </c>
      <c r="I21" s="128">
        <v>450</v>
      </c>
      <c r="J21" s="128">
        <v>2425</v>
      </c>
    </row>
    <row r="22" spans="1:10" ht="12.75">
      <c r="A22" s="125">
        <v>5</v>
      </c>
      <c r="B22" s="125" t="s">
        <v>664</v>
      </c>
      <c r="C22" s="125"/>
      <c r="D22" s="128">
        <v>12608</v>
      </c>
      <c r="E22" s="128">
        <v>12608</v>
      </c>
      <c r="F22" s="128">
        <v>12608</v>
      </c>
      <c r="G22" s="128">
        <v>12609</v>
      </c>
      <c r="H22" s="128">
        <v>0</v>
      </c>
      <c r="I22" s="128"/>
      <c r="J22" s="128"/>
    </row>
    <row r="23" spans="1:10" ht="12.75">
      <c r="A23" s="125">
        <v>6</v>
      </c>
      <c r="B23" s="139" t="s">
        <v>675</v>
      </c>
      <c r="C23" s="125"/>
      <c r="D23" s="128"/>
      <c r="E23" s="128"/>
      <c r="F23" s="128"/>
      <c r="G23" s="128">
        <v>722</v>
      </c>
      <c r="H23" s="128">
        <v>722</v>
      </c>
      <c r="I23" s="128">
        <v>722</v>
      </c>
      <c r="J23" s="128">
        <v>5334</v>
      </c>
    </row>
    <row r="24" spans="1:10" ht="12.75">
      <c r="A24" s="125">
        <v>10</v>
      </c>
      <c r="B24" s="136" t="s">
        <v>676</v>
      </c>
      <c r="C24" s="125"/>
      <c r="D24" s="140">
        <f>SUM(D20:D23)</f>
        <v>12608</v>
      </c>
      <c r="E24" s="140">
        <f>SUM(E20:E23)</f>
        <v>12608</v>
      </c>
      <c r="F24" s="140">
        <f>SUM(F20:F23)</f>
        <v>12833</v>
      </c>
      <c r="G24" s="140">
        <f>SUM(G21:G23)</f>
        <v>13781</v>
      </c>
      <c r="H24" s="140">
        <f>SUM(H21:H23)</f>
        <v>1172</v>
      </c>
      <c r="I24" s="140">
        <f>SUM(I21:I23)</f>
        <v>1172</v>
      </c>
      <c r="J24" s="140">
        <f>SUM(J21:J23)</f>
        <v>7759</v>
      </c>
    </row>
    <row r="25" spans="1:10" ht="12.75">
      <c r="A25" s="125">
        <v>11</v>
      </c>
      <c r="B25" s="139" t="s">
        <v>677</v>
      </c>
      <c r="C25" s="125"/>
      <c r="D25" s="128">
        <v>3290</v>
      </c>
      <c r="E25" s="128">
        <v>2525</v>
      </c>
      <c r="F25" s="128">
        <v>1759</v>
      </c>
      <c r="G25" s="128">
        <v>948</v>
      </c>
      <c r="H25" s="128">
        <v>420</v>
      </c>
      <c r="I25" s="128">
        <v>360</v>
      </c>
      <c r="J25" s="128"/>
    </row>
    <row r="26" spans="1:10" ht="12.75">
      <c r="A26" s="125"/>
      <c r="B26" s="125"/>
      <c r="C26" s="125"/>
      <c r="D26" s="128"/>
      <c r="E26" s="128"/>
      <c r="F26" s="128"/>
      <c r="G26" s="128"/>
      <c r="H26" s="128"/>
      <c r="I26" s="128"/>
      <c r="J26" s="128"/>
    </row>
    <row r="27" spans="1:10" ht="24" customHeight="1">
      <c r="A27" s="125">
        <v>13</v>
      </c>
      <c r="B27" s="137" t="s">
        <v>665</v>
      </c>
      <c r="C27" s="125"/>
      <c r="D27" s="138">
        <f aca="true" t="shared" si="2" ref="D27:J27">SUM(D24:D26)</f>
        <v>15898</v>
      </c>
      <c r="E27" s="138">
        <f t="shared" si="2"/>
        <v>15133</v>
      </c>
      <c r="F27" s="138">
        <f t="shared" si="2"/>
        <v>14592</v>
      </c>
      <c r="G27" s="138">
        <f t="shared" si="2"/>
        <v>14729</v>
      </c>
      <c r="H27" s="138">
        <f t="shared" si="2"/>
        <v>1592</v>
      </c>
      <c r="I27" s="138">
        <f t="shared" si="2"/>
        <v>1532</v>
      </c>
      <c r="J27" s="138">
        <f t="shared" si="2"/>
        <v>7759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63">
      <selection activeCell="A64" sqref="A64"/>
    </sheetView>
  </sheetViews>
  <sheetFormatPr defaultColWidth="9.140625" defaultRowHeight="15"/>
  <cols>
    <col min="1" max="1" width="84.28125" style="0" customWidth="1"/>
    <col min="2" max="2" width="16.140625" style="0" customWidth="1"/>
  </cols>
  <sheetData>
    <row r="1" ht="14.25">
      <c r="A1" s="80" t="s">
        <v>763</v>
      </c>
    </row>
    <row r="2" spans="1:2" ht="27" customHeight="1">
      <c r="A2" s="239" t="s">
        <v>125</v>
      </c>
      <c r="B2" s="240"/>
    </row>
    <row r="3" spans="1:7" ht="71.25" customHeight="1">
      <c r="A3" s="238" t="s">
        <v>162</v>
      </c>
      <c r="B3" s="238"/>
      <c r="C3" s="63"/>
      <c r="D3" s="63"/>
      <c r="E3" s="63"/>
      <c r="F3" s="63"/>
      <c r="G3" s="63"/>
    </row>
    <row r="4" spans="1:7" ht="24" customHeight="1">
      <c r="A4" s="59"/>
      <c r="B4" s="59"/>
      <c r="C4" s="63"/>
      <c r="D4" s="63"/>
      <c r="E4" s="63"/>
      <c r="F4" s="63"/>
      <c r="G4" s="63"/>
    </row>
    <row r="5" ht="22.5" customHeight="1">
      <c r="A5" s="3" t="s">
        <v>126</v>
      </c>
    </row>
    <row r="6" spans="1:2" ht="14.25">
      <c r="A6" s="79" t="s">
        <v>635</v>
      </c>
      <c r="B6" s="43" t="s">
        <v>134</v>
      </c>
    </row>
    <row r="7" spans="1:2" ht="14.25">
      <c r="A7" s="42" t="s">
        <v>187</v>
      </c>
      <c r="B7" s="42">
        <v>1544</v>
      </c>
    </row>
    <row r="8" spans="1:2" ht="14.25">
      <c r="A8" s="64" t="s">
        <v>188</v>
      </c>
      <c r="B8" s="42">
        <v>384</v>
      </c>
    </row>
    <row r="9" spans="1:2" ht="14.25">
      <c r="A9" s="42" t="s">
        <v>189</v>
      </c>
      <c r="B9" s="42"/>
    </row>
    <row r="10" spans="1:2" ht="14.25">
      <c r="A10" s="42" t="s">
        <v>190</v>
      </c>
      <c r="B10" s="42"/>
    </row>
    <row r="11" spans="1:2" ht="14.25">
      <c r="A11" s="42" t="s">
        <v>191</v>
      </c>
      <c r="B11" s="42"/>
    </row>
    <row r="12" spans="1:2" ht="14.25">
      <c r="A12" s="42" t="s">
        <v>192</v>
      </c>
      <c r="B12" s="42"/>
    </row>
    <row r="13" spans="1:2" ht="14.25">
      <c r="A13" s="42" t="s">
        <v>193</v>
      </c>
      <c r="B13" s="42"/>
    </row>
    <row r="14" spans="1:2" ht="14.25">
      <c r="A14" s="42" t="s">
        <v>194</v>
      </c>
      <c r="B14" s="42"/>
    </row>
    <row r="15" spans="1:2" ht="14.25">
      <c r="A15" s="62" t="s">
        <v>636</v>
      </c>
      <c r="B15" s="117">
        <f>SUM(B7:B14)</f>
        <v>1928</v>
      </c>
    </row>
    <row r="16" spans="1:2" ht="27">
      <c r="A16" s="65" t="s">
        <v>129</v>
      </c>
      <c r="B16" s="42">
        <v>1928</v>
      </c>
    </row>
    <row r="17" spans="1:2" ht="27">
      <c r="A17" s="65" t="s">
        <v>130</v>
      </c>
      <c r="B17" s="42"/>
    </row>
    <row r="18" spans="1:2" ht="14.25">
      <c r="A18" s="66" t="s">
        <v>131</v>
      </c>
      <c r="B18" s="42"/>
    </row>
    <row r="19" spans="1:2" ht="14.25">
      <c r="A19" s="66" t="s">
        <v>132</v>
      </c>
      <c r="B19" s="42"/>
    </row>
    <row r="20" spans="1:2" ht="14.25">
      <c r="A20" s="42" t="s">
        <v>135</v>
      </c>
      <c r="B20" s="42"/>
    </row>
    <row r="21" spans="1:2" ht="14.25">
      <c r="A21" s="48" t="s">
        <v>133</v>
      </c>
      <c r="B21" s="42">
        <f>SUM(B16:B20)</f>
        <v>1928</v>
      </c>
    </row>
    <row r="22" spans="1:2" ht="30.75">
      <c r="A22" s="67" t="s">
        <v>136</v>
      </c>
      <c r="B22" s="20"/>
    </row>
    <row r="23" spans="1:2" ht="15">
      <c r="A23" s="44" t="s">
        <v>38</v>
      </c>
      <c r="B23" s="116">
        <f>B21+B22</f>
        <v>1928</v>
      </c>
    </row>
    <row r="26" spans="1:2" ht="14.25">
      <c r="A26" s="79" t="s">
        <v>637</v>
      </c>
      <c r="B26" s="43" t="s">
        <v>134</v>
      </c>
    </row>
    <row r="27" spans="1:2" ht="14.25">
      <c r="A27" s="42" t="s">
        <v>187</v>
      </c>
      <c r="B27" s="42">
        <v>5669</v>
      </c>
    </row>
    <row r="28" spans="1:2" ht="14.25">
      <c r="A28" s="64" t="s">
        <v>188</v>
      </c>
      <c r="B28" s="42">
        <v>1531</v>
      </c>
    </row>
    <row r="29" spans="1:2" ht="14.25">
      <c r="A29" s="42" t="s">
        <v>189</v>
      </c>
      <c r="B29" s="42">
        <v>2100</v>
      </c>
    </row>
    <row r="30" spans="1:2" ht="14.25">
      <c r="A30" s="42" t="s">
        <v>190</v>
      </c>
      <c r="B30" s="42"/>
    </row>
    <row r="31" spans="1:2" ht="14.25">
      <c r="A31" s="42" t="s">
        <v>191</v>
      </c>
      <c r="B31" s="42"/>
    </row>
    <row r="32" spans="1:2" ht="14.25">
      <c r="A32" s="42" t="s">
        <v>192</v>
      </c>
      <c r="B32" s="42"/>
    </row>
    <row r="33" spans="1:2" ht="14.25">
      <c r="A33" s="42" t="s">
        <v>193</v>
      </c>
      <c r="B33" s="42"/>
    </row>
    <row r="34" spans="1:2" ht="14.25">
      <c r="A34" s="42" t="s">
        <v>194</v>
      </c>
      <c r="B34" s="42"/>
    </row>
    <row r="35" spans="1:2" ht="14.25">
      <c r="A35" s="62" t="s">
        <v>137</v>
      </c>
      <c r="B35" s="117">
        <f>SUM(B27:B34)</f>
        <v>9300</v>
      </c>
    </row>
    <row r="36" spans="1:2" ht="27">
      <c r="A36" s="65" t="s">
        <v>129</v>
      </c>
      <c r="B36" s="42">
        <v>9300</v>
      </c>
    </row>
    <row r="37" spans="1:2" ht="27">
      <c r="A37" s="65" t="s">
        <v>130</v>
      </c>
      <c r="B37" s="42"/>
    </row>
    <row r="38" spans="1:2" ht="14.25">
      <c r="A38" s="66" t="s">
        <v>131</v>
      </c>
      <c r="B38" s="42"/>
    </row>
    <row r="39" spans="1:2" ht="14.25">
      <c r="A39" s="66" t="s">
        <v>132</v>
      </c>
      <c r="B39" s="42"/>
    </row>
    <row r="40" spans="1:2" ht="14.25">
      <c r="A40" s="42" t="s">
        <v>135</v>
      </c>
      <c r="B40" s="42"/>
    </row>
    <row r="41" spans="1:2" ht="14.25">
      <c r="A41" s="48" t="s">
        <v>133</v>
      </c>
      <c r="B41" s="79">
        <f>SUM(B36:B40)</f>
        <v>9300</v>
      </c>
    </row>
    <row r="42" spans="1:2" ht="30.75">
      <c r="A42" s="67" t="s">
        <v>136</v>
      </c>
      <c r="B42" s="20"/>
    </row>
    <row r="43" spans="1:2" ht="15">
      <c r="A43" s="44" t="s">
        <v>38</v>
      </c>
      <c r="B43" s="116">
        <f>B41+B42</f>
        <v>9300</v>
      </c>
    </row>
    <row r="45" spans="1:2" ht="14.25">
      <c r="A45" s="79" t="s">
        <v>638</v>
      </c>
      <c r="B45" s="43" t="s">
        <v>134</v>
      </c>
    </row>
    <row r="46" spans="1:2" ht="14.25">
      <c r="A46" s="42" t="s">
        <v>187</v>
      </c>
      <c r="B46" s="42">
        <v>2468</v>
      </c>
    </row>
    <row r="47" spans="1:2" ht="14.25">
      <c r="A47" s="64" t="s">
        <v>188</v>
      </c>
      <c r="B47" s="42">
        <v>612</v>
      </c>
    </row>
    <row r="48" spans="1:2" ht="14.25">
      <c r="A48" s="42" t="s">
        <v>189</v>
      </c>
      <c r="B48" s="42">
        <v>4008</v>
      </c>
    </row>
    <row r="49" spans="1:2" ht="14.25">
      <c r="A49" s="42" t="s">
        <v>190</v>
      </c>
      <c r="B49" s="42"/>
    </row>
    <row r="50" spans="1:2" ht="14.25">
      <c r="A50" s="42" t="s">
        <v>191</v>
      </c>
      <c r="B50" s="42"/>
    </row>
    <row r="51" spans="1:2" ht="14.25">
      <c r="A51" s="42" t="s">
        <v>192</v>
      </c>
      <c r="B51" s="42">
        <v>412</v>
      </c>
    </row>
    <row r="52" spans="1:2" ht="14.25">
      <c r="A52" s="42" t="s">
        <v>193</v>
      </c>
      <c r="B52" s="42"/>
    </row>
    <row r="53" spans="1:2" ht="14.25">
      <c r="A53" s="42" t="s">
        <v>194</v>
      </c>
      <c r="B53" s="42"/>
    </row>
    <row r="54" spans="1:2" ht="14.25">
      <c r="A54" s="62" t="s">
        <v>636</v>
      </c>
      <c r="B54" s="117">
        <f>SUM(B46:B53)</f>
        <v>7500</v>
      </c>
    </row>
    <row r="55" spans="1:2" ht="27">
      <c r="A55" s="65" t="s">
        <v>129</v>
      </c>
      <c r="B55" s="42">
        <v>7088</v>
      </c>
    </row>
    <row r="56" spans="1:2" ht="27">
      <c r="A56" s="65" t="s">
        <v>130</v>
      </c>
      <c r="B56" s="42">
        <v>412</v>
      </c>
    </row>
    <row r="57" spans="1:2" ht="14.25">
      <c r="A57" s="66" t="s">
        <v>131</v>
      </c>
      <c r="B57" s="42"/>
    </row>
    <row r="58" spans="1:2" ht="14.25">
      <c r="A58" s="66" t="s">
        <v>132</v>
      </c>
      <c r="B58" s="42"/>
    </row>
    <row r="59" spans="1:2" ht="14.25">
      <c r="A59" s="42" t="s">
        <v>135</v>
      </c>
      <c r="B59" s="42"/>
    </row>
    <row r="60" spans="1:2" ht="14.25">
      <c r="A60" s="48" t="s">
        <v>133</v>
      </c>
      <c r="B60" s="42">
        <f>SUM(B55:B59)</f>
        <v>7500</v>
      </c>
    </row>
    <row r="61" spans="1:2" ht="30.75">
      <c r="A61" s="67" t="s">
        <v>136</v>
      </c>
      <c r="B61" s="20"/>
    </row>
    <row r="62" spans="1:2" ht="15">
      <c r="A62" s="44" t="s">
        <v>38</v>
      </c>
      <c r="B62" s="116">
        <f>B60+B61</f>
        <v>7500</v>
      </c>
    </row>
    <row r="63" spans="1:2" ht="15">
      <c r="A63" s="262"/>
      <c r="B63" s="263"/>
    </row>
    <row r="64" ht="14.25">
      <c r="A64" s="80" t="s">
        <v>763</v>
      </c>
    </row>
    <row r="65" spans="1:2" ht="15">
      <c r="A65" s="239" t="s">
        <v>125</v>
      </c>
      <c r="B65" s="240"/>
    </row>
    <row r="66" spans="1:2" ht="49.5" customHeight="1">
      <c r="A66" s="238" t="s">
        <v>162</v>
      </c>
      <c r="B66" s="238"/>
    </row>
    <row r="68" spans="1:2" ht="14.25">
      <c r="A68" s="79" t="s">
        <v>639</v>
      </c>
      <c r="B68" s="43" t="s">
        <v>134</v>
      </c>
    </row>
    <row r="69" spans="1:2" ht="14.25">
      <c r="A69" s="42" t="s">
        <v>187</v>
      </c>
      <c r="B69" s="42">
        <v>1318</v>
      </c>
    </row>
    <row r="70" spans="1:2" ht="14.25">
      <c r="A70" s="64" t="s">
        <v>188</v>
      </c>
      <c r="B70" s="42">
        <v>356</v>
      </c>
    </row>
    <row r="71" spans="1:2" ht="14.25">
      <c r="A71" s="42" t="s">
        <v>189</v>
      </c>
      <c r="B71" s="42"/>
    </row>
    <row r="72" spans="1:2" ht="14.25">
      <c r="A72" s="42" t="s">
        <v>190</v>
      </c>
      <c r="B72" s="42"/>
    </row>
    <row r="73" spans="1:2" ht="14.25">
      <c r="A73" s="42" t="s">
        <v>191</v>
      </c>
      <c r="B73" s="42"/>
    </row>
    <row r="74" spans="1:2" ht="14.25">
      <c r="A74" s="42" t="s">
        <v>192</v>
      </c>
      <c r="B74" s="42">
        <v>14875</v>
      </c>
    </row>
    <row r="75" spans="1:2" ht="14.25">
      <c r="A75" s="42" t="s">
        <v>193</v>
      </c>
      <c r="B75" s="42"/>
    </row>
    <row r="76" spans="1:2" ht="14.25">
      <c r="A76" s="42" t="s">
        <v>194</v>
      </c>
      <c r="B76" s="42"/>
    </row>
    <row r="77" spans="1:2" ht="14.25">
      <c r="A77" s="62" t="s">
        <v>636</v>
      </c>
      <c r="B77" s="117">
        <f>SUM(B69:B76)</f>
        <v>16549</v>
      </c>
    </row>
    <row r="78" spans="1:2" ht="27">
      <c r="A78" s="65" t="s">
        <v>129</v>
      </c>
      <c r="B78" s="42"/>
    </row>
    <row r="79" spans="1:2" ht="27">
      <c r="A79" s="65" t="s">
        <v>130</v>
      </c>
      <c r="B79" s="42">
        <v>16549</v>
      </c>
    </row>
    <row r="80" spans="1:2" ht="14.25">
      <c r="A80" s="66" t="s">
        <v>131</v>
      </c>
      <c r="B80" s="42"/>
    </row>
    <row r="81" spans="1:2" ht="14.25">
      <c r="A81" s="66" t="s">
        <v>132</v>
      </c>
      <c r="B81" s="42"/>
    </row>
    <row r="82" spans="1:2" ht="14.25">
      <c r="A82" s="42" t="s">
        <v>135</v>
      </c>
      <c r="B82" s="42"/>
    </row>
    <row r="83" spans="1:2" ht="14.25">
      <c r="A83" s="48" t="s">
        <v>133</v>
      </c>
      <c r="B83" s="42">
        <f>SUM(B78:B82)</f>
        <v>16549</v>
      </c>
    </row>
    <row r="84" spans="1:2" ht="30.75">
      <c r="A84" s="67" t="s">
        <v>136</v>
      </c>
      <c r="B84" s="20"/>
    </row>
    <row r="85" spans="1:2" ht="15">
      <c r="A85" s="44" t="s">
        <v>38</v>
      </c>
      <c r="B85" s="116">
        <f>B83+B84</f>
        <v>16549</v>
      </c>
    </row>
    <row r="88" spans="1:2" ht="14.25">
      <c r="A88" s="79" t="s">
        <v>640</v>
      </c>
      <c r="B88" s="43" t="s">
        <v>134</v>
      </c>
    </row>
    <row r="89" spans="1:2" ht="14.25">
      <c r="A89" s="42" t="s">
        <v>187</v>
      </c>
      <c r="B89" s="42"/>
    </row>
    <row r="90" spans="1:2" ht="14.25">
      <c r="A90" s="64" t="s">
        <v>188</v>
      </c>
      <c r="B90" s="42"/>
    </row>
    <row r="91" spans="1:2" ht="14.25">
      <c r="A91" s="42" t="s">
        <v>189</v>
      </c>
      <c r="B91" s="42"/>
    </row>
    <row r="92" spans="1:2" ht="14.25">
      <c r="A92" s="42" t="s">
        <v>190</v>
      </c>
      <c r="B92" s="42"/>
    </row>
    <row r="93" spans="1:2" ht="14.25">
      <c r="A93" s="42" t="s">
        <v>191</v>
      </c>
      <c r="B93" s="42"/>
    </row>
    <row r="94" spans="1:2" ht="14.25">
      <c r="A94" s="42" t="s">
        <v>192</v>
      </c>
      <c r="B94" s="42">
        <v>19121</v>
      </c>
    </row>
    <row r="95" spans="1:2" ht="14.25">
      <c r="A95" s="42" t="s">
        <v>193</v>
      </c>
      <c r="B95" s="42"/>
    </row>
    <row r="96" spans="1:2" ht="14.25">
      <c r="A96" s="42" t="s">
        <v>194</v>
      </c>
      <c r="B96" s="42"/>
    </row>
    <row r="97" spans="1:2" ht="14.25">
      <c r="A97" s="62" t="s">
        <v>636</v>
      </c>
      <c r="B97" s="117">
        <f>SUM(B89:B96)</f>
        <v>19121</v>
      </c>
    </row>
    <row r="98" spans="1:2" ht="27">
      <c r="A98" s="65" t="s">
        <v>129</v>
      </c>
      <c r="B98" s="42"/>
    </row>
    <row r="99" spans="1:2" ht="27">
      <c r="A99" s="65" t="s">
        <v>130</v>
      </c>
      <c r="B99" s="42">
        <v>19121</v>
      </c>
    </row>
    <row r="100" spans="1:2" ht="14.25">
      <c r="A100" s="66" t="s">
        <v>131</v>
      </c>
      <c r="B100" s="42"/>
    </row>
    <row r="101" spans="1:2" ht="14.25">
      <c r="A101" s="66" t="s">
        <v>132</v>
      </c>
      <c r="B101" s="42"/>
    </row>
    <row r="102" spans="1:2" ht="14.25">
      <c r="A102" s="42" t="s">
        <v>135</v>
      </c>
      <c r="B102" s="42"/>
    </row>
    <row r="103" spans="1:2" ht="14.25">
      <c r="A103" s="48" t="s">
        <v>133</v>
      </c>
      <c r="B103" s="42">
        <f>SUM(B98:B102)</f>
        <v>19121</v>
      </c>
    </row>
    <row r="104" spans="1:2" ht="30.75">
      <c r="A104" s="67" t="s">
        <v>136</v>
      </c>
      <c r="B104" s="20"/>
    </row>
    <row r="105" spans="1:2" ht="15">
      <c r="A105" s="44" t="s">
        <v>38</v>
      </c>
      <c r="B105" s="116">
        <f>B103+B104</f>
        <v>19121</v>
      </c>
    </row>
    <row r="108" spans="1:2" ht="14.25">
      <c r="A108" s="79" t="s">
        <v>641</v>
      </c>
      <c r="B108" s="43" t="s">
        <v>134</v>
      </c>
    </row>
    <row r="109" spans="1:2" ht="14.25">
      <c r="A109" s="42" t="s">
        <v>187</v>
      </c>
      <c r="B109" s="42"/>
    </row>
    <row r="110" spans="1:2" ht="14.25">
      <c r="A110" s="64" t="s">
        <v>188</v>
      </c>
      <c r="B110" s="42"/>
    </row>
    <row r="111" spans="1:2" ht="14.25">
      <c r="A111" s="42" t="s">
        <v>189</v>
      </c>
      <c r="B111" s="42"/>
    </row>
    <row r="112" spans="1:2" ht="14.25">
      <c r="A112" s="42" t="s">
        <v>190</v>
      </c>
      <c r="B112" s="42"/>
    </row>
    <row r="113" spans="1:2" ht="14.25">
      <c r="A113" s="42" t="s">
        <v>191</v>
      </c>
      <c r="B113" s="42"/>
    </row>
    <row r="114" spans="1:2" ht="14.25">
      <c r="A114" s="42" t="s">
        <v>192</v>
      </c>
      <c r="B114" s="42">
        <v>4001</v>
      </c>
    </row>
    <row r="115" spans="1:2" ht="14.25">
      <c r="A115" s="42" t="s">
        <v>193</v>
      </c>
      <c r="B115" s="42"/>
    </row>
    <row r="116" spans="1:2" ht="14.25">
      <c r="A116" s="42" t="s">
        <v>194</v>
      </c>
      <c r="B116" s="42"/>
    </row>
    <row r="117" spans="1:2" ht="14.25">
      <c r="A117" s="62" t="s">
        <v>636</v>
      </c>
      <c r="B117" s="117">
        <f>SUM(B109:B116)</f>
        <v>4001</v>
      </c>
    </row>
    <row r="118" spans="1:2" ht="27">
      <c r="A118" s="65" t="s">
        <v>129</v>
      </c>
      <c r="B118" s="42"/>
    </row>
    <row r="119" spans="1:2" ht="27">
      <c r="A119" s="65" t="s">
        <v>130</v>
      </c>
      <c r="B119" s="42">
        <v>4001</v>
      </c>
    </row>
    <row r="120" spans="1:2" ht="14.25">
      <c r="A120" s="66" t="s">
        <v>131</v>
      </c>
      <c r="B120" s="42"/>
    </row>
    <row r="121" spans="1:2" ht="14.25">
      <c r="A121" s="66" t="s">
        <v>132</v>
      </c>
      <c r="B121" s="42"/>
    </row>
    <row r="122" spans="1:2" ht="14.25">
      <c r="A122" s="42" t="s">
        <v>135</v>
      </c>
      <c r="B122" s="42"/>
    </row>
    <row r="123" spans="1:2" ht="14.25">
      <c r="A123" s="48" t="s">
        <v>133</v>
      </c>
      <c r="B123" s="42">
        <f>SUM(B118:B122)</f>
        <v>4001</v>
      </c>
    </row>
    <row r="124" spans="1:2" ht="30.75">
      <c r="A124" s="67" t="s">
        <v>136</v>
      </c>
      <c r="B124" s="20"/>
    </row>
    <row r="125" spans="1:2" ht="15">
      <c r="A125" s="44" t="s">
        <v>38</v>
      </c>
      <c r="B125" s="116">
        <f>B123+B124</f>
        <v>4001</v>
      </c>
    </row>
  </sheetData>
  <sheetProtection/>
  <mergeCells count="4">
    <mergeCell ref="A3:B3"/>
    <mergeCell ref="A2:B2"/>
    <mergeCell ref="A65:B65"/>
    <mergeCell ref="A66:B6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&amp;R4. melléklet a 4/2014. (II. 18.) önkormányzati rendelethez</oddHeader>
  </headerFooter>
  <rowBreaks count="1" manualBreakCount="1">
    <brk id="64" max="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E1" sqref="E1"/>
    </sheetView>
  </sheetViews>
  <sheetFormatPr defaultColWidth="9.140625" defaultRowHeight="15"/>
  <cols>
    <col min="1" max="1" width="5.421875" style="118" customWidth="1"/>
    <col min="2" max="2" width="51.140625" style="118" customWidth="1"/>
    <col min="3" max="3" width="18.8515625" style="118" customWidth="1"/>
    <col min="4" max="4" width="15.421875" style="118" customWidth="1"/>
    <col min="5" max="5" width="19.28125" style="118" customWidth="1"/>
    <col min="6" max="6" width="13.8515625" style="118" customWidth="1"/>
    <col min="7" max="7" width="14.8515625" style="118" customWidth="1"/>
    <col min="8" max="8" width="12.8515625" style="118" customWidth="1"/>
    <col min="9" max="9" width="13.57421875" style="118" customWidth="1"/>
    <col min="10" max="10" width="20.7109375" style="118" customWidth="1"/>
    <col min="11" max="11" width="18.00390625" style="118" customWidth="1"/>
    <col min="12" max="16384" width="9.140625" style="118" customWidth="1"/>
  </cols>
  <sheetData>
    <row r="1" ht="12.75">
      <c r="E1" s="119" t="s">
        <v>678</v>
      </c>
    </row>
    <row r="2" spans="2:5" ht="15">
      <c r="B2" s="260" t="s">
        <v>679</v>
      </c>
      <c r="C2" s="260"/>
      <c r="D2" s="260"/>
      <c r="E2" s="260"/>
    </row>
    <row r="3" spans="2:5" ht="15">
      <c r="B3" s="260" t="s">
        <v>711</v>
      </c>
      <c r="C3" s="260"/>
      <c r="D3" s="260"/>
      <c r="E3" s="260"/>
    </row>
    <row r="4" ht="19.5" customHeight="1">
      <c r="B4" s="141"/>
    </row>
    <row r="5" ht="12.75">
      <c r="E5" s="142" t="s">
        <v>680</v>
      </c>
    </row>
    <row r="6" spans="2:5" ht="12.75">
      <c r="B6" s="124" t="s">
        <v>645</v>
      </c>
      <c r="C6" s="124" t="s">
        <v>646</v>
      </c>
      <c r="D6" s="124" t="s">
        <v>647</v>
      </c>
      <c r="E6" s="124" t="s">
        <v>648</v>
      </c>
    </row>
    <row r="7" spans="1:5" ht="48" customHeight="1">
      <c r="A7" s="125">
        <v>1</v>
      </c>
      <c r="B7" s="143" t="s">
        <v>681</v>
      </c>
      <c r="C7" s="144" t="s">
        <v>682</v>
      </c>
      <c r="D7" s="144" t="s">
        <v>683</v>
      </c>
      <c r="E7" s="145" t="s">
        <v>684</v>
      </c>
    </row>
    <row r="8" spans="1:5" ht="13.5">
      <c r="A8" s="125">
        <v>2</v>
      </c>
      <c r="B8" s="146" t="s">
        <v>685</v>
      </c>
      <c r="C8" s="147"/>
      <c r="D8" s="147"/>
      <c r="E8" s="148"/>
    </row>
    <row r="9" spans="1:5" ht="13.5">
      <c r="A9" s="125">
        <v>3</v>
      </c>
      <c r="B9" s="146" t="s">
        <v>686</v>
      </c>
      <c r="C9" s="147"/>
      <c r="D9" s="147"/>
      <c r="E9" s="148"/>
    </row>
    <row r="10" spans="1:5" ht="13.5">
      <c r="A10" s="125">
        <v>4</v>
      </c>
      <c r="B10" s="146" t="s">
        <v>687</v>
      </c>
      <c r="C10" s="147"/>
      <c r="D10" s="147"/>
      <c r="E10" s="148"/>
    </row>
    <row r="11" spans="1:5" ht="13.5">
      <c r="A11" s="125">
        <v>5</v>
      </c>
      <c r="B11" s="149" t="s">
        <v>688</v>
      </c>
      <c r="C11" s="147"/>
      <c r="D11" s="147"/>
      <c r="E11" s="148"/>
    </row>
    <row r="12" spans="1:5" ht="13.5">
      <c r="A12" s="125">
        <v>6</v>
      </c>
      <c r="B12" s="150"/>
      <c r="C12" s="147"/>
      <c r="D12" s="147"/>
      <c r="E12" s="148"/>
    </row>
    <row r="13" spans="1:5" ht="15.75" thickBot="1">
      <c r="A13" s="125">
        <v>7</v>
      </c>
      <c r="B13" s="151" t="s">
        <v>689</v>
      </c>
      <c r="C13" s="152">
        <f>SUM(C8:C12)</f>
        <v>0</v>
      </c>
      <c r="D13" s="152">
        <f>SUM(D8:D12)</f>
        <v>0</v>
      </c>
      <c r="E13" s="153"/>
    </row>
    <row r="14" spans="1:5" ht="39">
      <c r="A14" s="125">
        <v>8</v>
      </c>
      <c r="B14" s="154" t="s">
        <v>690</v>
      </c>
      <c r="C14" s="155" t="s">
        <v>682</v>
      </c>
      <c r="D14" s="156" t="s">
        <v>683</v>
      </c>
      <c r="E14" s="157" t="s">
        <v>684</v>
      </c>
    </row>
    <row r="15" spans="1:5" ht="12.75">
      <c r="A15" s="125">
        <v>9</v>
      </c>
      <c r="B15" s="158"/>
      <c r="C15" s="159"/>
      <c r="D15" s="159"/>
      <c r="E15" s="160"/>
    </row>
    <row r="16" spans="1:5" ht="13.5">
      <c r="A16" s="125">
        <v>10</v>
      </c>
      <c r="B16" s="161"/>
      <c r="C16" s="147"/>
      <c r="D16" s="147"/>
      <c r="E16" s="148"/>
    </row>
    <row r="17" spans="1:5" ht="14.25" thickBot="1">
      <c r="A17" s="125">
        <v>11</v>
      </c>
      <c r="B17" s="162" t="s">
        <v>691</v>
      </c>
      <c r="C17" s="163">
        <f>SUM(C15:C16)</f>
        <v>0</v>
      </c>
      <c r="D17" s="163">
        <f>SUM(D15:D16)</f>
        <v>0</v>
      </c>
      <c r="E17" s="164"/>
    </row>
    <row r="18" spans="1:5" ht="39">
      <c r="A18" s="125">
        <v>12</v>
      </c>
      <c r="B18" s="154" t="s">
        <v>692</v>
      </c>
      <c r="C18" s="155" t="s">
        <v>682</v>
      </c>
      <c r="D18" s="156" t="s">
        <v>683</v>
      </c>
      <c r="E18" s="157" t="s">
        <v>684</v>
      </c>
    </row>
    <row r="19" spans="1:5" ht="13.5">
      <c r="A19" s="125">
        <v>13</v>
      </c>
      <c r="B19" s="165"/>
      <c r="C19" s="147"/>
      <c r="D19" s="147"/>
      <c r="E19" s="148"/>
    </row>
    <row r="20" spans="1:5" ht="13.5">
      <c r="A20" s="125">
        <v>14</v>
      </c>
      <c r="B20" s="165"/>
      <c r="C20" s="147"/>
      <c r="D20" s="147"/>
      <c r="E20" s="148"/>
    </row>
    <row r="21" spans="1:5" ht="13.5">
      <c r="A21" s="125">
        <v>15</v>
      </c>
      <c r="B21" s="161"/>
      <c r="C21" s="147"/>
      <c r="D21" s="147"/>
      <c r="E21" s="148"/>
    </row>
    <row r="22" spans="1:5" ht="13.5">
      <c r="A22" s="125">
        <v>16</v>
      </c>
      <c r="B22" s="161"/>
      <c r="C22" s="147"/>
      <c r="D22" s="147"/>
      <c r="E22" s="148"/>
    </row>
    <row r="23" spans="1:5" ht="15.75" thickBot="1">
      <c r="A23" s="125">
        <v>17</v>
      </c>
      <c r="B23" s="151" t="s">
        <v>693</v>
      </c>
      <c r="C23" s="152">
        <f>SUM(C19:C22)</f>
        <v>0</v>
      </c>
      <c r="D23" s="152">
        <f>SUM(D19:D22)</f>
        <v>0</v>
      </c>
      <c r="E23" s="166"/>
    </row>
    <row r="24" spans="1:5" ht="39">
      <c r="A24" s="125">
        <v>18</v>
      </c>
      <c r="B24" s="167" t="s">
        <v>694</v>
      </c>
      <c r="C24" s="155" t="s">
        <v>682</v>
      </c>
      <c r="D24" s="156" t="s">
        <v>683</v>
      </c>
      <c r="E24" s="157" t="s">
        <v>684</v>
      </c>
    </row>
    <row r="25" spans="1:5" ht="12.75">
      <c r="A25" s="125">
        <v>19</v>
      </c>
      <c r="B25" s="168" t="s">
        <v>695</v>
      </c>
      <c r="C25" s="169">
        <v>130</v>
      </c>
      <c r="D25" s="169">
        <v>130</v>
      </c>
      <c r="E25" s="170" t="s">
        <v>696</v>
      </c>
    </row>
    <row r="26" spans="1:5" ht="26.25">
      <c r="A26" s="125">
        <v>20</v>
      </c>
      <c r="B26" s="168" t="s">
        <v>697</v>
      </c>
      <c r="C26" s="169">
        <v>431</v>
      </c>
      <c r="D26" s="169">
        <v>431</v>
      </c>
      <c r="E26" s="171" t="s">
        <v>698</v>
      </c>
    </row>
    <row r="27" spans="1:5" ht="26.25">
      <c r="A27" s="125">
        <v>21</v>
      </c>
      <c r="B27" s="168" t="s">
        <v>699</v>
      </c>
      <c r="C27" s="169">
        <v>75</v>
      </c>
      <c r="D27" s="169">
        <v>75</v>
      </c>
      <c r="E27" s="171" t="s">
        <v>700</v>
      </c>
    </row>
    <row r="28" spans="1:5" ht="26.25">
      <c r="A28" s="125">
        <v>22</v>
      </c>
      <c r="B28" s="168" t="s">
        <v>701</v>
      </c>
      <c r="C28" s="169">
        <v>431</v>
      </c>
      <c r="D28" s="169">
        <v>431</v>
      </c>
      <c r="E28" s="171" t="s">
        <v>702</v>
      </c>
    </row>
    <row r="29" spans="1:5" ht="27">
      <c r="A29" s="125">
        <v>23</v>
      </c>
      <c r="B29" s="172" t="s">
        <v>703</v>
      </c>
      <c r="C29" s="169">
        <v>2200</v>
      </c>
      <c r="D29" s="169">
        <v>2200</v>
      </c>
      <c r="E29" s="171" t="s">
        <v>704</v>
      </c>
    </row>
    <row r="30" spans="1:5" ht="27">
      <c r="A30" s="125">
        <v>24</v>
      </c>
      <c r="B30" s="172" t="s">
        <v>705</v>
      </c>
      <c r="C30" s="169">
        <v>40</v>
      </c>
      <c r="D30" s="169">
        <v>40</v>
      </c>
      <c r="E30" s="171" t="s">
        <v>704</v>
      </c>
    </row>
    <row r="31" spans="1:5" ht="15.75" thickBot="1">
      <c r="A31" s="125">
        <v>27</v>
      </c>
      <c r="B31" s="151" t="s">
        <v>706</v>
      </c>
      <c r="C31" s="152">
        <f>SUM(C25:C30)</f>
        <v>3307</v>
      </c>
      <c r="D31" s="152">
        <f>SUM(D25:D30)</f>
        <v>3307</v>
      </c>
      <c r="E31" s="166"/>
    </row>
    <row r="32" spans="1:5" ht="26.25">
      <c r="A32" s="125">
        <v>28</v>
      </c>
      <c r="B32" s="154" t="s">
        <v>707</v>
      </c>
      <c r="C32" s="155" t="s">
        <v>682</v>
      </c>
      <c r="D32" s="156" t="s">
        <v>683</v>
      </c>
      <c r="E32" s="157" t="s">
        <v>684</v>
      </c>
    </row>
    <row r="33" spans="1:5" ht="13.5">
      <c r="A33" s="125">
        <v>29</v>
      </c>
      <c r="B33" s="161" t="s">
        <v>708</v>
      </c>
      <c r="C33" s="147"/>
      <c r="D33" s="147"/>
      <c r="E33" s="148"/>
    </row>
    <row r="34" spans="1:5" ht="13.5">
      <c r="A34" s="125">
        <v>30</v>
      </c>
      <c r="B34" s="161" t="s">
        <v>709</v>
      </c>
      <c r="C34" s="147"/>
      <c r="D34" s="147"/>
      <c r="E34" s="148"/>
    </row>
    <row r="35" spans="1:5" ht="13.5">
      <c r="A35" s="125">
        <v>31</v>
      </c>
      <c r="B35" s="161"/>
      <c r="C35" s="147"/>
      <c r="D35" s="147"/>
      <c r="E35" s="148"/>
    </row>
    <row r="36" spans="1:5" ht="13.5">
      <c r="A36" s="125">
        <v>32</v>
      </c>
      <c r="B36" s="161"/>
      <c r="C36" s="147"/>
      <c r="D36" s="147"/>
      <c r="E36" s="148"/>
    </row>
    <row r="37" spans="1:5" ht="14.25" thickBot="1">
      <c r="A37" s="125">
        <v>33</v>
      </c>
      <c r="B37" s="162" t="s">
        <v>710</v>
      </c>
      <c r="C37" s="163">
        <f>SUM(C33:C36)</f>
        <v>0</v>
      </c>
      <c r="D37" s="163">
        <f>SUM(D33:D36)</f>
        <v>0</v>
      </c>
      <c r="E37" s="164"/>
    </row>
    <row r="38" spans="1:5" ht="36" customHeight="1">
      <c r="A38" s="125">
        <v>34</v>
      </c>
      <c r="B38" s="173" t="s">
        <v>178</v>
      </c>
      <c r="C38" s="174">
        <f>SUM(C13,C17,C23,C31,C37)</f>
        <v>3307</v>
      </c>
      <c r="D38" s="174">
        <f>SUM(D13,D17,D23,D31,D37)</f>
        <v>3307</v>
      </c>
      <c r="E38" s="174"/>
    </row>
    <row r="39" spans="2:5" ht="12.75">
      <c r="B39" s="150"/>
      <c r="C39" s="150"/>
      <c r="D39" s="150"/>
      <c r="E39" s="150"/>
    </row>
  </sheetData>
  <mergeCells count="2">
    <mergeCell ref="B2:E2"/>
    <mergeCell ref="B3:E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C12" sqref="C12"/>
    </sheetView>
  </sheetViews>
  <sheetFormatPr defaultColWidth="9.140625" defaultRowHeight="15"/>
  <cols>
    <col min="1" max="1" width="6.00390625" style="118" customWidth="1"/>
    <col min="2" max="2" width="51.140625" style="118" customWidth="1"/>
    <col min="3" max="3" width="10.00390625" style="118" customWidth="1"/>
    <col min="4" max="4" width="10.8515625" style="118" customWidth="1"/>
    <col min="5" max="5" width="17.421875" style="118" customWidth="1"/>
    <col min="6" max="7" width="14.8515625" style="118" customWidth="1"/>
    <col min="8" max="8" width="12.8515625" style="118" customWidth="1"/>
    <col min="9" max="9" width="16.8515625" style="118" customWidth="1"/>
    <col min="10" max="10" width="13.57421875" style="118" customWidth="1"/>
    <col min="11" max="11" width="20.7109375" style="118" customWidth="1"/>
    <col min="12" max="12" width="18.00390625" style="118" customWidth="1"/>
    <col min="13" max="16384" width="9.140625" style="118" customWidth="1"/>
  </cols>
  <sheetData>
    <row r="1" spans="2:10" ht="20.25" customHeight="1">
      <c r="B1" s="175"/>
      <c r="J1" s="119" t="s">
        <v>712</v>
      </c>
    </row>
    <row r="2" spans="2:10" ht="15">
      <c r="B2" s="247" t="s">
        <v>679</v>
      </c>
      <c r="C2" s="247"/>
      <c r="D2" s="247"/>
      <c r="E2" s="247"/>
      <c r="F2" s="247"/>
      <c r="G2" s="247"/>
      <c r="H2" s="247"/>
      <c r="I2" s="247"/>
      <c r="J2" s="247"/>
    </row>
    <row r="3" spans="2:10" ht="15">
      <c r="B3" s="261" t="s">
        <v>713</v>
      </c>
      <c r="C3" s="261"/>
      <c r="D3" s="261"/>
      <c r="E3" s="261"/>
      <c r="F3" s="261"/>
      <c r="G3" s="261"/>
      <c r="H3" s="261"/>
      <c r="I3" s="261"/>
      <c r="J3" s="261"/>
    </row>
    <row r="5" ht="12.75">
      <c r="J5" s="142" t="s">
        <v>680</v>
      </c>
    </row>
    <row r="6" spans="1:10" ht="15">
      <c r="A6" s="177"/>
      <c r="B6" s="178" t="s">
        <v>645</v>
      </c>
      <c r="C6" s="179" t="s">
        <v>646</v>
      </c>
      <c r="D6" s="179" t="s">
        <v>647</v>
      </c>
      <c r="E6" s="179" t="s">
        <v>648</v>
      </c>
      <c r="F6" s="179" t="s">
        <v>649</v>
      </c>
      <c r="G6" s="179" t="s">
        <v>650</v>
      </c>
      <c r="H6" s="179" t="s">
        <v>651</v>
      </c>
      <c r="I6" s="179" t="s">
        <v>652</v>
      </c>
      <c r="J6" s="180" t="s">
        <v>661</v>
      </c>
    </row>
    <row r="7" spans="1:10" ht="23.25">
      <c r="A7" s="118">
        <v>1</v>
      </c>
      <c r="B7" s="181" t="s">
        <v>172</v>
      </c>
      <c r="C7" s="182" t="s">
        <v>173</v>
      </c>
      <c r="D7" s="182" t="s">
        <v>717</v>
      </c>
      <c r="E7" s="182" t="s">
        <v>174</v>
      </c>
      <c r="F7" s="182" t="s">
        <v>179</v>
      </c>
      <c r="G7" s="182" t="s">
        <v>180</v>
      </c>
      <c r="H7" s="182" t="s">
        <v>718</v>
      </c>
      <c r="I7" s="182" t="s">
        <v>719</v>
      </c>
      <c r="J7" s="182" t="s">
        <v>175</v>
      </c>
    </row>
    <row r="8" spans="1:10" ht="12.75">
      <c r="A8" s="118">
        <v>2</v>
      </c>
      <c r="B8" s="169"/>
      <c r="C8" s="169"/>
      <c r="D8" s="183"/>
      <c r="E8" s="183"/>
      <c r="F8" s="183"/>
      <c r="G8" s="183"/>
      <c r="H8" s="183"/>
      <c r="I8" s="183"/>
      <c r="J8" s="183"/>
    </row>
    <row r="9" spans="1:10" ht="12.75">
      <c r="A9" s="118">
        <v>3</v>
      </c>
      <c r="B9" s="169"/>
      <c r="C9" s="169"/>
      <c r="D9" s="183"/>
      <c r="E9" s="183"/>
      <c r="F9" s="183"/>
      <c r="G9" s="183"/>
      <c r="H9" s="183"/>
      <c r="I9" s="183"/>
      <c r="J9" s="185">
        <f>SUM(E9:I9)</f>
        <v>0</v>
      </c>
    </row>
    <row r="10" spans="1:10" ht="12.75">
      <c r="A10" s="118">
        <v>4</v>
      </c>
      <c r="B10" s="184" t="s">
        <v>176</v>
      </c>
      <c r="C10" s="169"/>
      <c r="D10" s="185">
        <f>SUM(D13:D13)</f>
        <v>12608</v>
      </c>
      <c r="E10" s="185">
        <f>SUM(E13:E13)</f>
        <v>12608</v>
      </c>
      <c r="F10" s="185">
        <f>SUM(F11:F13)</f>
        <v>12833</v>
      </c>
      <c r="G10" s="185">
        <f>SUM(G11:G13)</f>
        <v>13781</v>
      </c>
      <c r="H10" s="185">
        <f>SUM(H11:H13)</f>
        <v>1172</v>
      </c>
      <c r="I10" s="185">
        <f>SUM(I11:I13)</f>
        <v>8931</v>
      </c>
      <c r="J10" s="185">
        <f>SUM(D10:I10)</f>
        <v>61933</v>
      </c>
    </row>
    <row r="11" spans="1:10" ht="12.75">
      <c r="A11" s="118">
        <v>5</v>
      </c>
      <c r="B11" s="190" t="s">
        <v>715</v>
      </c>
      <c r="C11" s="169">
        <v>2013</v>
      </c>
      <c r="D11" s="185"/>
      <c r="E11" s="185"/>
      <c r="F11" s="192">
        <v>225</v>
      </c>
      <c r="G11" s="192">
        <v>450</v>
      </c>
      <c r="H11" s="192">
        <v>450</v>
      </c>
      <c r="I11" s="192">
        <v>3154</v>
      </c>
      <c r="J11" s="185">
        <f>SUM(F11:I11)</f>
        <v>4279</v>
      </c>
    </row>
    <row r="12" spans="1:10" ht="12.75">
      <c r="A12" s="118">
        <v>6</v>
      </c>
      <c r="B12" s="190" t="s">
        <v>715</v>
      </c>
      <c r="C12" s="169">
        <v>2014</v>
      </c>
      <c r="D12" s="185"/>
      <c r="E12" s="185"/>
      <c r="F12" s="185"/>
      <c r="G12" s="192">
        <v>722</v>
      </c>
      <c r="H12" s="192">
        <v>722</v>
      </c>
      <c r="I12" s="192">
        <v>5777</v>
      </c>
      <c r="J12" s="185">
        <f>SUM(G12:I12)</f>
        <v>7221</v>
      </c>
    </row>
    <row r="13" spans="1:10" ht="12.75">
      <c r="A13" s="118">
        <v>7</v>
      </c>
      <c r="B13" s="169" t="s">
        <v>714</v>
      </c>
      <c r="C13" s="169">
        <v>2012</v>
      </c>
      <c r="D13" s="183">
        <v>12608</v>
      </c>
      <c r="E13" s="183">
        <v>12608</v>
      </c>
      <c r="F13" s="183">
        <v>12608</v>
      </c>
      <c r="G13" s="183">
        <v>12609</v>
      </c>
      <c r="H13" s="183">
        <v>0</v>
      </c>
      <c r="I13" s="183">
        <v>0</v>
      </c>
      <c r="J13" s="193">
        <f>SUM(D13:I13)</f>
        <v>50433</v>
      </c>
    </row>
    <row r="14" spans="1:10" ht="12.75">
      <c r="A14" s="118">
        <v>8</v>
      </c>
      <c r="B14" s="189" t="s">
        <v>716</v>
      </c>
      <c r="C14" s="169"/>
      <c r="D14" s="183"/>
      <c r="E14" s="183"/>
      <c r="F14" s="183"/>
      <c r="G14" s="183"/>
      <c r="H14" s="183"/>
      <c r="I14" s="183"/>
      <c r="J14" s="183"/>
    </row>
    <row r="15" spans="2:10" ht="12.75">
      <c r="B15" s="189"/>
      <c r="C15" s="169"/>
      <c r="D15" s="183"/>
      <c r="E15" s="183"/>
      <c r="F15" s="183"/>
      <c r="G15" s="183"/>
      <c r="H15" s="183"/>
      <c r="I15" s="183"/>
      <c r="J15" s="183"/>
    </row>
    <row r="16" spans="2:10" ht="12.75">
      <c r="B16" s="191" t="s">
        <v>177</v>
      </c>
      <c r="C16" s="169"/>
      <c r="D16" s="183"/>
      <c r="E16" s="183"/>
      <c r="F16" s="183"/>
      <c r="G16" s="183"/>
      <c r="H16" s="183"/>
      <c r="I16" s="183"/>
      <c r="J16" s="183"/>
    </row>
    <row r="17" spans="2:10" ht="12.75">
      <c r="B17" s="184"/>
      <c r="C17" s="184"/>
      <c r="D17" s="186"/>
      <c r="E17" s="186"/>
      <c r="F17" s="186"/>
      <c r="G17" s="186"/>
      <c r="H17" s="186"/>
      <c r="I17" s="186"/>
      <c r="J17" s="186"/>
    </row>
    <row r="18" spans="1:10" ht="15">
      <c r="A18" s="118">
        <v>23</v>
      </c>
      <c r="B18" s="187" t="s">
        <v>178</v>
      </c>
      <c r="C18" s="169"/>
      <c r="D18" s="188">
        <f>SUM(D10)</f>
        <v>12608</v>
      </c>
      <c r="E18" s="188">
        <f>SUM(E10)</f>
        <v>12608</v>
      </c>
      <c r="F18" s="188">
        <f>SUM(F11:F13)</f>
        <v>12833</v>
      </c>
      <c r="G18" s="188">
        <f>SUM(G10)</f>
        <v>13781</v>
      </c>
      <c r="H18" s="188">
        <f>SUM(H10)</f>
        <v>1172</v>
      </c>
      <c r="I18" s="188">
        <f>SUM(I10)</f>
        <v>8931</v>
      </c>
      <c r="J18" s="188">
        <f>SUM(J10)</f>
        <v>61933</v>
      </c>
    </row>
  </sheetData>
  <mergeCells count="2">
    <mergeCell ref="B2:J2"/>
    <mergeCell ref="B3:J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5" ht="26.25" customHeight="1">
      <c r="A1" s="239" t="s">
        <v>125</v>
      </c>
      <c r="B1" s="240"/>
      <c r="C1" s="240"/>
      <c r="D1" s="240"/>
      <c r="E1" s="240"/>
    </row>
    <row r="2" spans="1:5" ht="30" customHeight="1">
      <c r="A2" s="238" t="s">
        <v>154</v>
      </c>
      <c r="B2" s="243"/>
      <c r="C2" s="243"/>
      <c r="D2" s="243"/>
      <c r="E2" s="243"/>
    </row>
    <row r="4" ht="14.25">
      <c r="A4" s="3" t="s">
        <v>128</v>
      </c>
    </row>
    <row r="5" spans="1:5" ht="39.75">
      <c r="A5" s="1" t="s">
        <v>205</v>
      </c>
      <c r="B5" s="2" t="s">
        <v>206</v>
      </c>
      <c r="C5" s="55" t="s">
        <v>182</v>
      </c>
      <c r="D5" s="55" t="s">
        <v>183</v>
      </c>
      <c r="E5" s="55" t="s">
        <v>181</v>
      </c>
    </row>
    <row r="6" spans="1:5" ht="14.25" hidden="1">
      <c r="A6" s="31" t="s">
        <v>500</v>
      </c>
      <c r="B6" s="30" t="s">
        <v>232</v>
      </c>
      <c r="C6" s="42"/>
      <c r="D6" s="42"/>
      <c r="E6" s="42"/>
    </row>
    <row r="7" spans="1:5" ht="14.25" hidden="1">
      <c r="A7" s="4" t="s">
        <v>501</v>
      </c>
      <c r="B7" s="30" t="s">
        <v>239</v>
      </c>
      <c r="C7" s="42"/>
      <c r="D7" s="42"/>
      <c r="E7" s="42"/>
    </row>
    <row r="8" spans="1:5" ht="14.25">
      <c r="A8" s="50" t="s">
        <v>588</v>
      </c>
      <c r="B8" s="51" t="s">
        <v>240</v>
      </c>
      <c r="C8" s="205">
        <v>835265</v>
      </c>
      <c r="D8" s="205">
        <v>428261</v>
      </c>
      <c r="E8" s="205">
        <v>391657</v>
      </c>
    </row>
    <row r="9" spans="1:5" ht="14.25">
      <c r="A9" s="39" t="s">
        <v>559</v>
      </c>
      <c r="B9" s="51" t="s">
        <v>241</v>
      </c>
      <c r="C9" s="205">
        <v>201037</v>
      </c>
      <c r="D9" s="205">
        <v>93421</v>
      </c>
      <c r="E9" s="205">
        <v>102527</v>
      </c>
    </row>
    <row r="10" spans="1:5" ht="14.25" hidden="1">
      <c r="A10" s="4" t="s">
        <v>502</v>
      </c>
      <c r="B10" s="30" t="s">
        <v>248</v>
      </c>
      <c r="C10" s="205"/>
      <c r="D10" s="205"/>
      <c r="E10" s="205"/>
    </row>
    <row r="11" spans="1:5" ht="14.25" hidden="1">
      <c r="A11" s="4" t="s">
        <v>589</v>
      </c>
      <c r="B11" s="30" t="s">
        <v>253</v>
      </c>
      <c r="C11" s="205"/>
      <c r="D11" s="205"/>
      <c r="E11" s="205"/>
    </row>
    <row r="12" spans="1:5" ht="14.25" hidden="1">
      <c r="A12" s="4" t="s">
        <v>503</v>
      </c>
      <c r="B12" s="30" t="s">
        <v>265</v>
      </c>
      <c r="C12" s="205"/>
      <c r="D12" s="205"/>
      <c r="E12" s="205"/>
    </row>
    <row r="13" spans="1:5" ht="14.25" hidden="1">
      <c r="A13" s="4" t="s">
        <v>504</v>
      </c>
      <c r="B13" s="30" t="s">
        <v>270</v>
      </c>
      <c r="C13" s="205"/>
      <c r="D13" s="205"/>
      <c r="E13" s="205"/>
    </row>
    <row r="14" spans="1:5" ht="14.25" hidden="1">
      <c r="A14" s="4" t="s">
        <v>505</v>
      </c>
      <c r="B14" s="30" t="s">
        <v>279</v>
      </c>
      <c r="C14" s="205"/>
      <c r="D14" s="205"/>
      <c r="E14" s="205"/>
    </row>
    <row r="15" spans="1:5" ht="14.25">
      <c r="A15" s="39" t="s">
        <v>506</v>
      </c>
      <c r="B15" s="51" t="s">
        <v>280</v>
      </c>
      <c r="C15" s="205">
        <v>954051</v>
      </c>
      <c r="D15" s="205">
        <v>544824</v>
      </c>
      <c r="E15" s="205">
        <v>501291</v>
      </c>
    </row>
    <row r="16" spans="1:5" ht="14.25" hidden="1">
      <c r="A16" s="12" t="s">
        <v>281</v>
      </c>
      <c r="B16" s="30" t="s">
        <v>282</v>
      </c>
      <c r="C16" s="205"/>
      <c r="D16" s="205"/>
      <c r="E16" s="205"/>
    </row>
    <row r="17" spans="1:5" ht="14.25" hidden="1">
      <c r="A17" s="12" t="s">
        <v>507</v>
      </c>
      <c r="B17" s="30" t="s">
        <v>283</v>
      </c>
      <c r="C17" s="205"/>
      <c r="D17" s="205"/>
      <c r="E17" s="205"/>
    </row>
    <row r="18" spans="1:5" ht="14.25" hidden="1">
      <c r="A18" s="16" t="s">
        <v>565</v>
      </c>
      <c r="B18" s="30" t="s">
        <v>284</v>
      </c>
      <c r="C18" s="205"/>
      <c r="D18" s="205"/>
      <c r="E18" s="205"/>
    </row>
    <row r="19" spans="1:5" ht="14.25" hidden="1">
      <c r="A19" s="16" t="s">
        <v>566</v>
      </c>
      <c r="B19" s="30" t="s">
        <v>285</v>
      </c>
      <c r="C19" s="205"/>
      <c r="D19" s="205"/>
      <c r="E19" s="205"/>
    </row>
    <row r="20" spans="1:5" ht="14.25" hidden="1">
      <c r="A20" s="16" t="s">
        <v>567</v>
      </c>
      <c r="B20" s="30" t="s">
        <v>286</v>
      </c>
      <c r="C20" s="205"/>
      <c r="D20" s="205"/>
      <c r="E20" s="205"/>
    </row>
    <row r="21" spans="1:5" ht="14.25" hidden="1">
      <c r="A21" s="12" t="s">
        <v>568</v>
      </c>
      <c r="B21" s="30" t="s">
        <v>287</v>
      </c>
      <c r="C21" s="205"/>
      <c r="D21" s="205"/>
      <c r="E21" s="205"/>
    </row>
    <row r="22" spans="1:5" ht="14.25" hidden="1">
      <c r="A22" s="12" t="s">
        <v>569</v>
      </c>
      <c r="B22" s="30" t="s">
        <v>288</v>
      </c>
      <c r="C22" s="205"/>
      <c r="D22" s="205"/>
      <c r="E22" s="205"/>
    </row>
    <row r="23" spans="1:5" ht="14.25" hidden="1">
      <c r="A23" s="12" t="s">
        <v>570</v>
      </c>
      <c r="B23" s="30" t="s">
        <v>289</v>
      </c>
      <c r="C23" s="205"/>
      <c r="D23" s="205"/>
      <c r="E23" s="205"/>
    </row>
    <row r="24" spans="1:5" ht="14.25">
      <c r="A24" s="48" t="s">
        <v>537</v>
      </c>
      <c r="B24" s="51" t="s">
        <v>290</v>
      </c>
      <c r="C24" s="205">
        <v>219082</v>
      </c>
      <c r="D24" s="205">
        <v>176566</v>
      </c>
      <c r="E24" s="205">
        <v>172400</v>
      </c>
    </row>
    <row r="25" spans="1:5" ht="14.25">
      <c r="A25" s="11" t="s">
        <v>571</v>
      </c>
      <c r="B25" s="30" t="s">
        <v>291</v>
      </c>
      <c r="C25" s="204"/>
      <c r="D25" s="204"/>
      <c r="E25" s="204"/>
    </row>
    <row r="26" spans="1:5" ht="14.25">
      <c r="A26" s="11" t="s">
        <v>292</v>
      </c>
      <c r="B26" s="30" t="s">
        <v>293</v>
      </c>
      <c r="C26" s="204"/>
      <c r="D26" s="204"/>
      <c r="E26" s="204">
        <v>106992</v>
      </c>
    </row>
    <row r="27" spans="1:5" ht="14.25">
      <c r="A27" s="11" t="s">
        <v>294</v>
      </c>
      <c r="B27" s="30" t="s">
        <v>295</v>
      </c>
      <c r="C27" s="204"/>
      <c r="D27" s="204"/>
      <c r="E27" s="204"/>
    </row>
    <row r="28" spans="1:5" ht="14.25">
      <c r="A28" s="11" t="s">
        <v>538</v>
      </c>
      <c r="B28" s="30" t="s">
        <v>296</v>
      </c>
      <c r="C28" s="204"/>
      <c r="D28" s="204"/>
      <c r="E28" s="204"/>
    </row>
    <row r="29" spans="1:5" ht="14.25">
      <c r="A29" s="11" t="s">
        <v>572</v>
      </c>
      <c r="B29" s="30" t="s">
        <v>297</v>
      </c>
      <c r="C29" s="204"/>
      <c r="D29" s="204"/>
      <c r="E29" s="204"/>
    </row>
    <row r="30" spans="1:5" ht="14.25">
      <c r="A30" s="11" t="s">
        <v>540</v>
      </c>
      <c r="B30" s="30" t="s">
        <v>298</v>
      </c>
      <c r="C30" s="204">
        <v>16701</v>
      </c>
      <c r="D30" s="204">
        <v>154411</v>
      </c>
      <c r="E30" s="204">
        <v>172777</v>
      </c>
    </row>
    <row r="31" spans="1:5" ht="14.25">
      <c r="A31" s="11" t="s">
        <v>573</v>
      </c>
      <c r="B31" s="30" t="s">
        <v>299</v>
      </c>
      <c r="C31" s="204"/>
      <c r="D31" s="204"/>
      <c r="E31" s="204"/>
    </row>
    <row r="32" spans="1:5" ht="14.25">
      <c r="A32" s="11" t="s">
        <v>574</v>
      </c>
      <c r="B32" s="30" t="s">
        <v>300</v>
      </c>
      <c r="C32" s="204"/>
      <c r="D32" s="204"/>
      <c r="E32" s="204"/>
    </row>
    <row r="33" spans="1:5" ht="14.25">
      <c r="A33" s="11" t="s">
        <v>301</v>
      </c>
      <c r="B33" s="30" t="s">
        <v>302</v>
      </c>
      <c r="C33" s="204"/>
      <c r="D33" s="204"/>
      <c r="E33" s="204"/>
    </row>
    <row r="34" spans="1:5" ht="14.25">
      <c r="A34" s="19" t="s">
        <v>303</v>
      </c>
      <c r="B34" s="30" t="s">
        <v>304</v>
      </c>
      <c r="C34" s="204"/>
      <c r="D34" s="204"/>
      <c r="E34" s="204"/>
    </row>
    <row r="35" spans="1:5" ht="14.25">
      <c r="A35" s="11" t="s">
        <v>575</v>
      </c>
      <c r="B35" s="30" t="s">
        <v>305</v>
      </c>
      <c r="C35" s="204">
        <v>37496</v>
      </c>
      <c r="D35" s="204">
        <v>31677</v>
      </c>
      <c r="E35" s="204">
        <v>48081</v>
      </c>
    </row>
    <row r="36" spans="1:5" ht="14.25">
      <c r="A36" s="19" t="s">
        <v>110</v>
      </c>
      <c r="B36" s="30" t="s">
        <v>306</v>
      </c>
      <c r="C36" s="204"/>
      <c r="D36" s="204"/>
      <c r="E36" s="204">
        <v>5500</v>
      </c>
    </row>
    <row r="37" spans="1:5" ht="14.25">
      <c r="A37" s="19" t="s">
        <v>111</v>
      </c>
      <c r="B37" s="30" t="s">
        <v>306</v>
      </c>
      <c r="C37" s="204"/>
      <c r="D37" s="204"/>
      <c r="E37" s="204"/>
    </row>
    <row r="38" spans="1:5" ht="14.25">
      <c r="A38" s="48" t="s">
        <v>543</v>
      </c>
      <c r="B38" s="51" t="s">
        <v>307</v>
      </c>
      <c r="C38" s="205">
        <f>SUM(C25:C37)</f>
        <v>54197</v>
      </c>
      <c r="D38" s="205">
        <f>SUM(D25:D37)</f>
        <v>186088</v>
      </c>
      <c r="E38" s="205">
        <f>SUM(E25:E37)</f>
        <v>333350</v>
      </c>
    </row>
    <row r="39" spans="1:5" ht="15">
      <c r="A39" s="53" t="s">
        <v>43</v>
      </c>
      <c r="B39" s="73"/>
      <c r="C39" s="205">
        <f>C38+C24+C15+C9+C8</f>
        <v>2263632</v>
      </c>
      <c r="D39" s="205">
        <f>D38+D24+D15+D9+D8</f>
        <v>1429160</v>
      </c>
      <c r="E39" s="205">
        <f>E8+E9+E15+E24+E38</f>
        <v>1501225</v>
      </c>
    </row>
    <row r="40" spans="1:5" ht="14.25" hidden="1">
      <c r="A40" s="34" t="s">
        <v>308</v>
      </c>
      <c r="B40" s="30" t="s">
        <v>309</v>
      </c>
      <c r="C40" s="204"/>
      <c r="D40" s="204"/>
      <c r="E40" s="204"/>
    </row>
    <row r="41" spans="1:5" ht="14.25" hidden="1">
      <c r="A41" s="34" t="s">
        <v>576</v>
      </c>
      <c r="B41" s="30" t="s">
        <v>310</v>
      </c>
      <c r="C41" s="204"/>
      <c r="D41" s="204"/>
      <c r="E41" s="204"/>
    </row>
    <row r="42" spans="1:5" ht="14.25" hidden="1">
      <c r="A42" s="34" t="s">
        <v>311</v>
      </c>
      <c r="B42" s="30" t="s">
        <v>312</v>
      </c>
      <c r="C42" s="204"/>
      <c r="D42" s="204"/>
      <c r="E42" s="204"/>
    </row>
    <row r="43" spans="1:5" ht="14.25" hidden="1">
      <c r="A43" s="34" t="s">
        <v>313</v>
      </c>
      <c r="B43" s="30" t="s">
        <v>314</v>
      </c>
      <c r="C43" s="204"/>
      <c r="D43" s="204"/>
      <c r="E43" s="204"/>
    </row>
    <row r="44" spans="1:5" ht="14.25" hidden="1">
      <c r="A44" s="5" t="s">
        <v>315</v>
      </c>
      <c r="B44" s="30" t="s">
        <v>316</v>
      </c>
      <c r="C44" s="204"/>
      <c r="D44" s="204"/>
      <c r="E44" s="204"/>
    </row>
    <row r="45" spans="1:5" ht="14.25" hidden="1">
      <c r="A45" s="5" t="s">
        <v>317</v>
      </c>
      <c r="B45" s="30" t="s">
        <v>318</v>
      </c>
      <c r="C45" s="204"/>
      <c r="D45" s="204"/>
      <c r="E45" s="204"/>
    </row>
    <row r="46" spans="1:5" ht="14.25" hidden="1">
      <c r="A46" s="5" t="s">
        <v>319</v>
      </c>
      <c r="B46" s="30" t="s">
        <v>320</v>
      </c>
      <c r="C46" s="204"/>
      <c r="D46" s="204"/>
      <c r="E46" s="204"/>
    </row>
    <row r="47" spans="1:5" ht="14.25">
      <c r="A47" s="49" t="s">
        <v>545</v>
      </c>
      <c r="B47" s="51" t="s">
        <v>321</v>
      </c>
      <c r="C47" s="205">
        <v>4814</v>
      </c>
      <c r="D47" s="205">
        <v>222361</v>
      </c>
      <c r="E47" s="205">
        <v>91573</v>
      </c>
    </row>
    <row r="48" spans="1:5" ht="14.25" hidden="1">
      <c r="A48" s="12" t="s">
        <v>322</v>
      </c>
      <c r="B48" s="30" t="s">
        <v>323</v>
      </c>
      <c r="C48" s="205"/>
      <c r="D48" s="205"/>
      <c r="E48" s="204"/>
    </row>
    <row r="49" spans="1:5" ht="14.25" hidden="1">
      <c r="A49" s="12" t="s">
        <v>324</v>
      </c>
      <c r="B49" s="30" t="s">
        <v>325</v>
      </c>
      <c r="C49" s="205"/>
      <c r="D49" s="205"/>
      <c r="E49" s="204"/>
    </row>
    <row r="50" spans="1:5" ht="14.25" hidden="1">
      <c r="A50" s="12" t="s">
        <v>326</v>
      </c>
      <c r="B50" s="30" t="s">
        <v>327</v>
      </c>
      <c r="C50" s="205"/>
      <c r="D50" s="205"/>
      <c r="E50" s="204"/>
    </row>
    <row r="51" spans="1:5" ht="14.25" hidden="1">
      <c r="A51" s="12" t="s">
        <v>328</v>
      </c>
      <c r="B51" s="30" t="s">
        <v>329</v>
      </c>
      <c r="C51" s="205"/>
      <c r="D51" s="205"/>
      <c r="E51" s="204"/>
    </row>
    <row r="52" spans="1:5" ht="14.25">
      <c r="A52" s="48" t="s">
        <v>546</v>
      </c>
      <c r="B52" s="51" t="s">
        <v>330</v>
      </c>
      <c r="C52" s="205">
        <v>113692</v>
      </c>
      <c r="D52" s="205">
        <v>23111</v>
      </c>
      <c r="E52" s="205">
        <v>3600</v>
      </c>
    </row>
    <row r="53" spans="1:5" ht="14.25">
      <c r="A53" s="12" t="s">
        <v>331</v>
      </c>
      <c r="B53" s="30" t="s">
        <v>332</v>
      </c>
      <c r="C53" s="204"/>
      <c r="D53" s="204"/>
      <c r="E53" s="204"/>
    </row>
    <row r="54" spans="1:5" ht="14.25">
      <c r="A54" s="12" t="s">
        <v>577</v>
      </c>
      <c r="B54" s="30" t="s">
        <v>333</v>
      </c>
      <c r="C54" s="204"/>
      <c r="D54" s="204"/>
      <c r="E54" s="204"/>
    </row>
    <row r="55" spans="1:5" ht="14.25">
      <c r="A55" s="12" t="s">
        <v>578</v>
      </c>
      <c r="B55" s="30" t="s">
        <v>334</v>
      </c>
      <c r="C55" s="204"/>
      <c r="D55" s="204"/>
      <c r="E55" s="204"/>
    </row>
    <row r="56" spans="1:5" ht="14.25">
      <c r="A56" s="12" t="s">
        <v>579</v>
      </c>
      <c r="B56" s="30" t="s">
        <v>335</v>
      </c>
      <c r="C56" s="204"/>
      <c r="D56" s="204"/>
      <c r="E56" s="204">
        <v>4155</v>
      </c>
    </row>
    <row r="57" spans="1:5" ht="14.25">
      <c r="A57" s="12" t="s">
        <v>580</v>
      </c>
      <c r="B57" s="30" t="s">
        <v>336</v>
      </c>
      <c r="C57" s="204"/>
      <c r="D57" s="204"/>
      <c r="E57" s="204"/>
    </row>
    <row r="58" spans="1:5" ht="14.25">
      <c r="A58" s="12" t="s">
        <v>581</v>
      </c>
      <c r="B58" s="30" t="s">
        <v>337</v>
      </c>
      <c r="C58" s="204"/>
      <c r="D58" s="204"/>
      <c r="E58" s="204"/>
    </row>
    <row r="59" spans="1:5" ht="14.25">
      <c r="A59" s="12" t="s">
        <v>338</v>
      </c>
      <c r="B59" s="30" t="s">
        <v>339</v>
      </c>
      <c r="C59" s="204"/>
      <c r="D59" s="204"/>
      <c r="E59" s="204"/>
    </row>
    <row r="60" spans="1:5" ht="14.25">
      <c r="A60" s="12" t="s">
        <v>582</v>
      </c>
      <c r="B60" s="30" t="s">
        <v>340</v>
      </c>
      <c r="C60" s="204"/>
      <c r="D60" s="204">
        <v>2668</v>
      </c>
      <c r="E60" s="204"/>
    </row>
    <row r="61" spans="1:5" ht="14.25">
      <c r="A61" s="48" t="s">
        <v>547</v>
      </c>
      <c r="B61" s="51" t="s">
        <v>341</v>
      </c>
      <c r="C61" s="204"/>
      <c r="D61" s="205">
        <f>SUM(D53:D60)</f>
        <v>2668</v>
      </c>
      <c r="E61" s="205">
        <f>SUM(E53:E60)</f>
        <v>4155</v>
      </c>
    </row>
    <row r="62" spans="1:5" ht="15">
      <c r="A62" s="53" t="s">
        <v>42</v>
      </c>
      <c r="B62" s="73"/>
      <c r="C62" s="205">
        <f>C61+C52+C47</f>
        <v>118506</v>
      </c>
      <c r="D62" s="205">
        <f>D61+D52+D47</f>
        <v>248140</v>
      </c>
      <c r="E62" s="205">
        <f>E47+E52+E61</f>
        <v>99328</v>
      </c>
    </row>
    <row r="63" spans="1:5" ht="15">
      <c r="A63" s="35" t="s">
        <v>590</v>
      </c>
      <c r="B63" s="36" t="s">
        <v>342</v>
      </c>
      <c r="C63" s="205">
        <f>C8+C9+C15+C24+C38+C47+C52+C61</f>
        <v>2382138</v>
      </c>
      <c r="D63" s="205">
        <f>D61+D52+D47+D38+D24+D15+D9+D8</f>
        <v>1677300</v>
      </c>
      <c r="E63" s="205">
        <f>E61+E52+E47+E38+E24+E15+E9+E8</f>
        <v>1600553</v>
      </c>
    </row>
    <row r="64" spans="1:5" ht="14.25">
      <c r="A64" s="14" t="s">
        <v>552</v>
      </c>
      <c r="B64" s="6" t="s">
        <v>347</v>
      </c>
      <c r="C64" s="206">
        <v>343417</v>
      </c>
      <c r="D64" s="206">
        <v>271714</v>
      </c>
      <c r="E64" s="206">
        <v>12608</v>
      </c>
    </row>
    <row r="65" spans="1:5" ht="14.25">
      <c r="A65" s="13" t="s">
        <v>553</v>
      </c>
      <c r="B65" s="6" t="s">
        <v>353</v>
      </c>
      <c r="C65" s="207">
        <v>17563</v>
      </c>
      <c r="D65" s="207">
        <v>114221</v>
      </c>
      <c r="E65" s="13"/>
    </row>
    <row r="66" spans="1:5" ht="14.25" hidden="1">
      <c r="A66" s="37" t="s">
        <v>354</v>
      </c>
      <c r="B66" s="4" t="s">
        <v>355</v>
      </c>
      <c r="C66" s="37"/>
      <c r="D66" s="209"/>
      <c r="E66" s="37"/>
    </row>
    <row r="67" spans="1:5" ht="14.25" hidden="1">
      <c r="A67" s="37" t="s">
        <v>356</v>
      </c>
      <c r="B67" s="4" t="s">
        <v>357</v>
      </c>
      <c r="C67" s="37"/>
      <c r="D67" s="209"/>
      <c r="E67" s="37"/>
    </row>
    <row r="68" spans="1:5" ht="14.25">
      <c r="A68" s="13" t="s">
        <v>358</v>
      </c>
      <c r="B68" s="6" t="s">
        <v>359</v>
      </c>
      <c r="C68" s="209"/>
      <c r="D68" s="209">
        <v>425004</v>
      </c>
      <c r="E68" s="37"/>
    </row>
    <row r="69" spans="1:5" ht="14.25">
      <c r="A69" s="37" t="s">
        <v>360</v>
      </c>
      <c r="B69" s="4" t="s">
        <v>361</v>
      </c>
      <c r="C69" s="37"/>
      <c r="D69" s="37"/>
      <c r="E69" s="37"/>
    </row>
    <row r="70" spans="1:5" ht="14.25">
      <c r="A70" s="37" t="s">
        <v>362</v>
      </c>
      <c r="B70" s="4" t="s">
        <v>363</v>
      </c>
      <c r="C70" s="37"/>
      <c r="D70" s="37"/>
      <c r="E70" s="37"/>
    </row>
    <row r="71" spans="1:5" ht="14.25">
      <c r="A71" s="37" t="s">
        <v>364</v>
      </c>
      <c r="B71" s="4" t="s">
        <v>365</v>
      </c>
      <c r="C71" s="37"/>
      <c r="D71" s="37"/>
      <c r="E71" s="37"/>
    </row>
    <row r="72" spans="1:5" ht="14.25">
      <c r="A72" s="38" t="s">
        <v>554</v>
      </c>
      <c r="B72" s="39" t="s">
        <v>366</v>
      </c>
      <c r="C72" s="207">
        <f>C68+C65+C64</f>
        <v>360980</v>
      </c>
      <c r="D72" s="207">
        <f>SUM(D64:D71)</f>
        <v>810939</v>
      </c>
      <c r="E72" s="207">
        <f>E64+E65+E68</f>
        <v>12608</v>
      </c>
    </row>
    <row r="73" spans="1:5" ht="14.25">
      <c r="A73" s="37" t="s">
        <v>367</v>
      </c>
      <c r="B73" s="4" t="s">
        <v>368</v>
      </c>
      <c r="C73" s="37"/>
      <c r="D73" s="209"/>
      <c r="E73" s="37"/>
    </row>
    <row r="74" spans="1:5" ht="14.25">
      <c r="A74" s="12" t="s">
        <v>369</v>
      </c>
      <c r="B74" s="4" t="s">
        <v>370</v>
      </c>
      <c r="C74" s="12"/>
      <c r="D74" s="12"/>
      <c r="E74" s="12"/>
    </row>
    <row r="75" spans="1:5" ht="14.25">
      <c r="A75" s="37" t="s">
        <v>587</v>
      </c>
      <c r="B75" s="4" t="s">
        <v>371</v>
      </c>
      <c r="C75" s="37"/>
      <c r="D75" s="37"/>
      <c r="E75" s="37"/>
    </row>
    <row r="76" spans="1:5" ht="14.25">
      <c r="A76" s="37" t="s">
        <v>556</v>
      </c>
      <c r="B76" s="4" t="s">
        <v>372</v>
      </c>
      <c r="C76" s="37"/>
      <c r="D76" s="37"/>
      <c r="E76" s="37"/>
    </row>
    <row r="77" spans="1:5" ht="14.25">
      <c r="A77" s="38" t="s">
        <v>557</v>
      </c>
      <c r="B77" s="39" t="s">
        <v>373</v>
      </c>
      <c r="C77" s="13"/>
      <c r="D77" s="13"/>
      <c r="E77" s="13"/>
    </row>
    <row r="78" spans="1:5" ht="14.25">
      <c r="A78" s="12" t="s">
        <v>374</v>
      </c>
      <c r="B78" s="4" t="s">
        <v>375</v>
      </c>
      <c r="C78" s="12"/>
      <c r="D78" s="12"/>
      <c r="E78" s="12"/>
    </row>
    <row r="79" spans="1:5" ht="15">
      <c r="A79" s="40" t="s">
        <v>591</v>
      </c>
      <c r="B79" s="41" t="s">
        <v>376</v>
      </c>
      <c r="C79" s="207">
        <f>C72+C77+C78</f>
        <v>360980</v>
      </c>
      <c r="D79" s="207">
        <f>D77+D72</f>
        <v>810939</v>
      </c>
      <c r="E79" s="207">
        <f>E64</f>
        <v>12608</v>
      </c>
    </row>
    <row r="80" spans="1:5" ht="15">
      <c r="A80" s="44" t="s">
        <v>628</v>
      </c>
      <c r="B80" s="45"/>
      <c r="C80" s="210">
        <f>C8+C9+C15+C24+C38+C47+C52+C61+C79</f>
        <v>2743118</v>
      </c>
      <c r="D80" s="205">
        <f>D79+D63</f>
        <v>2488239</v>
      </c>
      <c r="E80" s="205">
        <f>E79+E63</f>
        <v>1613161</v>
      </c>
    </row>
    <row r="81" spans="1:5" ht="15" hidden="1">
      <c r="A81" s="44"/>
      <c r="B81" s="45"/>
      <c r="C81" s="210"/>
      <c r="D81" s="205"/>
      <c r="E81" s="205"/>
    </row>
    <row r="82" spans="1:5" ht="18" customHeight="1">
      <c r="A82" s="239" t="s">
        <v>125</v>
      </c>
      <c r="B82" s="240"/>
      <c r="C82" s="240"/>
      <c r="D82" s="240"/>
      <c r="E82" s="240"/>
    </row>
    <row r="83" spans="1:5" ht="21" customHeight="1">
      <c r="A83" s="238" t="s">
        <v>154</v>
      </c>
      <c r="B83" s="243"/>
      <c r="C83" s="243"/>
      <c r="D83" s="243"/>
      <c r="E83" s="243"/>
    </row>
    <row r="84" spans="1:5" ht="21" customHeight="1">
      <c r="A84" s="3" t="s">
        <v>128</v>
      </c>
      <c r="B84" s="60"/>
      <c r="C84" s="60"/>
      <c r="D84" s="60"/>
      <c r="E84" s="60"/>
    </row>
    <row r="85" spans="1:5" ht="30" customHeight="1">
      <c r="A85" s="1" t="s">
        <v>205</v>
      </c>
      <c r="B85" s="2" t="s">
        <v>206</v>
      </c>
      <c r="C85" s="55" t="s">
        <v>182</v>
      </c>
      <c r="D85" s="55" t="s">
        <v>183</v>
      </c>
      <c r="E85" s="55" t="s">
        <v>181</v>
      </c>
    </row>
    <row r="86" spans="1:5" ht="14.25">
      <c r="A86" s="4" t="s">
        <v>630</v>
      </c>
      <c r="B86" s="5" t="s">
        <v>389</v>
      </c>
      <c r="C86" s="208">
        <v>920576</v>
      </c>
      <c r="D86" s="208">
        <v>1048447</v>
      </c>
      <c r="E86" s="208">
        <v>885076</v>
      </c>
    </row>
    <row r="87" spans="1:5" ht="14.25" hidden="1">
      <c r="A87" s="4" t="s">
        <v>390</v>
      </c>
      <c r="B87" s="5" t="s">
        <v>391</v>
      </c>
      <c r="C87" s="208"/>
      <c r="D87" s="208"/>
      <c r="E87" s="208"/>
    </row>
    <row r="88" spans="1:5" ht="14.25" hidden="1">
      <c r="A88" s="4" t="s">
        <v>392</v>
      </c>
      <c r="B88" s="5" t="s">
        <v>393</v>
      </c>
      <c r="C88" s="208"/>
      <c r="D88" s="208"/>
      <c r="E88" s="208"/>
    </row>
    <row r="89" spans="1:5" ht="14.25" hidden="1">
      <c r="A89" s="4" t="s">
        <v>592</v>
      </c>
      <c r="B89" s="5" t="s">
        <v>394</v>
      </c>
      <c r="C89" s="208"/>
      <c r="D89" s="208"/>
      <c r="E89" s="208"/>
    </row>
    <row r="90" spans="1:5" ht="14.25" hidden="1">
      <c r="A90" s="4" t="s">
        <v>593</v>
      </c>
      <c r="B90" s="5" t="s">
        <v>395</v>
      </c>
      <c r="C90" s="208"/>
      <c r="D90" s="208"/>
      <c r="E90" s="208"/>
    </row>
    <row r="91" spans="1:5" ht="14.25">
      <c r="A91" s="4" t="s">
        <v>594</v>
      </c>
      <c r="B91" s="5" t="s">
        <v>396</v>
      </c>
      <c r="C91" s="208">
        <v>267797</v>
      </c>
      <c r="D91" s="208">
        <v>249299</v>
      </c>
      <c r="E91" s="208">
        <v>117528</v>
      </c>
    </row>
    <row r="92" spans="1:5" ht="14.25">
      <c r="A92" s="39" t="s">
        <v>631</v>
      </c>
      <c r="B92" s="49" t="s">
        <v>397</v>
      </c>
      <c r="C92" s="205">
        <f>SUM(C86:C91)</f>
        <v>1188373</v>
      </c>
      <c r="D92" s="205">
        <f>SUM(D86:D91)</f>
        <v>1297746</v>
      </c>
      <c r="E92" s="205">
        <f>SUM(E86:E91)</f>
        <v>1002604</v>
      </c>
    </row>
    <row r="93" spans="1:5" ht="14.25" hidden="1">
      <c r="A93" s="4" t="s">
        <v>1</v>
      </c>
      <c r="B93" s="5" t="s">
        <v>408</v>
      </c>
      <c r="C93" s="205"/>
      <c r="D93" s="205"/>
      <c r="E93" s="208"/>
    </row>
    <row r="94" spans="1:5" ht="14.25" hidden="1">
      <c r="A94" s="4" t="s">
        <v>600</v>
      </c>
      <c r="B94" s="5" t="s">
        <v>409</v>
      </c>
      <c r="C94" s="205"/>
      <c r="D94" s="205"/>
      <c r="E94" s="208"/>
    </row>
    <row r="95" spans="1:5" ht="14.25" hidden="1">
      <c r="A95" s="4" t="s">
        <v>601</v>
      </c>
      <c r="B95" s="5" t="s">
        <v>410</v>
      </c>
      <c r="C95" s="205"/>
      <c r="D95" s="205"/>
      <c r="E95" s="208"/>
    </row>
    <row r="96" spans="1:5" ht="14.25" hidden="1">
      <c r="A96" s="4" t="s">
        <v>602</v>
      </c>
      <c r="B96" s="5" t="s">
        <v>411</v>
      </c>
      <c r="C96" s="205"/>
      <c r="D96" s="205"/>
      <c r="E96" s="208"/>
    </row>
    <row r="97" spans="1:5" ht="14.25" hidden="1">
      <c r="A97" s="4" t="s">
        <v>2</v>
      </c>
      <c r="B97" s="5" t="s">
        <v>426</v>
      </c>
      <c r="C97" s="205"/>
      <c r="D97" s="205"/>
      <c r="E97" s="208"/>
    </row>
    <row r="98" spans="1:5" ht="14.25" hidden="1">
      <c r="A98" s="4" t="s">
        <v>607</v>
      </c>
      <c r="B98" s="5" t="s">
        <v>427</v>
      </c>
      <c r="C98" s="205"/>
      <c r="D98" s="205"/>
      <c r="E98" s="208"/>
    </row>
    <row r="99" spans="1:5" ht="14.25">
      <c r="A99" s="39" t="s">
        <v>3</v>
      </c>
      <c r="B99" s="49" t="s">
        <v>428</v>
      </c>
      <c r="C99" s="205">
        <v>725172</v>
      </c>
      <c r="D99" s="205">
        <v>288683</v>
      </c>
      <c r="E99" s="205">
        <v>264505</v>
      </c>
    </row>
    <row r="100" spans="1:5" ht="14.25" hidden="1">
      <c r="A100" s="12" t="s">
        <v>429</v>
      </c>
      <c r="B100" s="5" t="s">
        <v>430</v>
      </c>
      <c r="C100" s="205"/>
      <c r="D100" s="205"/>
      <c r="E100" s="208"/>
    </row>
    <row r="101" spans="1:5" ht="14.25" hidden="1">
      <c r="A101" s="12" t="s">
        <v>608</v>
      </c>
      <c r="B101" s="5" t="s">
        <v>431</v>
      </c>
      <c r="C101" s="205"/>
      <c r="D101" s="205"/>
      <c r="E101" s="208"/>
    </row>
    <row r="102" spans="1:5" ht="14.25" hidden="1">
      <c r="A102" s="12" t="s">
        <v>609</v>
      </c>
      <c r="B102" s="5" t="s">
        <v>432</v>
      </c>
      <c r="C102" s="205"/>
      <c r="D102" s="205"/>
      <c r="E102" s="208"/>
    </row>
    <row r="103" spans="1:5" ht="14.25" hidden="1">
      <c r="A103" s="12" t="s">
        <v>610</v>
      </c>
      <c r="B103" s="5" t="s">
        <v>433</v>
      </c>
      <c r="C103" s="205"/>
      <c r="D103" s="205"/>
      <c r="E103" s="208"/>
    </row>
    <row r="104" spans="1:5" ht="14.25" hidden="1">
      <c r="A104" s="12" t="s">
        <v>435</v>
      </c>
      <c r="B104" s="5" t="s">
        <v>436</v>
      </c>
      <c r="C104" s="205"/>
      <c r="D104" s="205"/>
      <c r="E104" s="208"/>
    </row>
    <row r="105" spans="1:5" ht="14.25" hidden="1">
      <c r="A105" s="12" t="s">
        <v>437</v>
      </c>
      <c r="B105" s="5" t="s">
        <v>438</v>
      </c>
      <c r="C105" s="205"/>
      <c r="D105" s="205"/>
      <c r="E105" s="208"/>
    </row>
    <row r="106" spans="1:5" ht="14.25" hidden="1">
      <c r="A106" s="12" t="s">
        <v>439</v>
      </c>
      <c r="B106" s="5" t="s">
        <v>440</v>
      </c>
      <c r="C106" s="205"/>
      <c r="D106" s="205"/>
      <c r="E106" s="208"/>
    </row>
    <row r="107" spans="1:5" ht="14.25" hidden="1">
      <c r="A107" s="12" t="s">
        <v>611</v>
      </c>
      <c r="B107" s="5" t="s">
        <v>441</v>
      </c>
      <c r="C107" s="205"/>
      <c r="D107" s="205"/>
      <c r="E107" s="208"/>
    </row>
    <row r="108" spans="1:5" ht="14.25" hidden="1">
      <c r="A108" s="12" t="s">
        <v>612</v>
      </c>
      <c r="B108" s="5" t="s">
        <v>442</v>
      </c>
      <c r="C108" s="205"/>
      <c r="D108" s="205"/>
      <c r="E108" s="208"/>
    </row>
    <row r="109" spans="1:5" ht="14.25" hidden="1">
      <c r="A109" s="12" t="s">
        <v>613</v>
      </c>
      <c r="B109" s="5" t="s">
        <v>443</v>
      </c>
      <c r="C109" s="205"/>
      <c r="D109" s="205"/>
      <c r="E109" s="208"/>
    </row>
    <row r="110" spans="1:5" ht="14.25">
      <c r="A110" s="48" t="s">
        <v>4</v>
      </c>
      <c r="B110" s="49" t="s">
        <v>444</v>
      </c>
      <c r="C110" s="205">
        <v>384091</v>
      </c>
      <c r="D110" s="205">
        <v>119649</v>
      </c>
      <c r="E110" s="205">
        <v>168083</v>
      </c>
    </row>
    <row r="111" spans="1:5" ht="14.25">
      <c r="A111" s="12" t="s">
        <v>453</v>
      </c>
      <c r="B111" s="5" t="s">
        <v>454</v>
      </c>
      <c r="C111" s="208"/>
      <c r="D111" s="208">
        <v>1154</v>
      </c>
      <c r="E111" s="208"/>
    </row>
    <row r="112" spans="1:5" ht="14.25">
      <c r="A112" s="4" t="s">
        <v>617</v>
      </c>
      <c r="B112" s="5" t="s">
        <v>455</v>
      </c>
      <c r="C112" s="208">
        <v>2280</v>
      </c>
      <c r="D112" s="208"/>
      <c r="E112" s="208"/>
    </row>
    <row r="113" spans="1:5" ht="14.25">
      <c r="A113" s="12" t="s">
        <v>618</v>
      </c>
      <c r="B113" s="5" t="s">
        <v>456</v>
      </c>
      <c r="C113" s="208">
        <v>18371</v>
      </c>
      <c r="D113" s="208">
        <v>10250</v>
      </c>
      <c r="E113" s="208"/>
    </row>
    <row r="114" spans="1:5" ht="14.25">
      <c r="A114" s="39" t="s">
        <v>6</v>
      </c>
      <c r="B114" s="49" t="s">
        <v>457</v>
      </c>
      <c r="C114" s="205">
        <f>SUM(C111:C113)</f>
        <v>20651</v>
      </c>
      <c r="D114" s="205">
        <f>SUM(D111:D113)</f>
        <v>11404</v>
      </c>
      <c r="E114" s="205"/>
    </row>
    <row r="115" spans="1:5" ht="15">
      <c r="A115" s="53" t="s">
        <v>43</v>
      </c>
      <c r="B115" s="58"/>
      <c r="C115" s="205">
        <f>C114+C110+C99+C92</f>
        <v>2318287</v>
      </c>
      <c r="D115" s="205">
        <f>D114+D110+D92+D99</f>
        <v>1717482</v>
      </c>
      <c r="E115" s="205">
        <f>E92+E99+E110</f>
        <v>1435192</v>
      </c>
    </row>
    <row r="116" spans="1:5" ht="14.25">
      <c r="A116" s="4" t="s">
        <v>398</v>
      </c>
      <c r="B116" s="5" t="s">
        <v>399</v>
      </c>
      <c r="C116" s="208"/>
      <c r="D116" s="208">
        <v>178855</v>
      </c>
      <c r="E116" s="208"/>
    </row>
    <row r="117" spans="1:5" ht="14.25">
      <c r="A117" s="4" t="s">
        <v>400</v>
      </c>
      <c r="B117" s="5" t="s">
        <v>401</v>
      </c>
      <c r="C117" s="208"/>
      <c r="D117" s="208"/>
      <c r="E117" s="208"/>
    </row>
    <row r="118" spans="1:5" ht="14.25">
      <c r="A118" s="4" t="s">
        <v>595</v>
      </c>
      <c r="B118" s="5" t="s">
        <v>402</v>
      </c>
      <c r="C118" s="208"/>
      <c r="D118" s="208"/>
      <c r="E118" s="208"/>
    </row>
    <row r="119" spans="1:5" ht="14.25">
      <c r="A119" s="4" t="s">
        <v>596</v>
      </c>
      <c r="B119" s="5" t="s">
        <v>403</v>
      </c>
      <c r="C119" s="208"/>
      <c r="D119" s="208"/>
      <c r="E119" s="208"/>
    </row>
    <row r="120" spans="1:5" ht="14.25">
      <c r="A120" s="4" t="s">
        <v>597</v>
      </c>
      <c r="B120" s="5" t="s">
        <v>404</v>
      </c>
      <c r="C120" s="208">
        <v>80371</v>
      </c>
      <c r="D120" s="208">
        <v>195872</v>
      </c>
      <c r="E120" s="208">
        <v>70083</v>
      </c>
    </row>
    <row r="121" spans="1:5" ht="14.25">
      <c r="A121" s="39" t="s">
        <v>0</v>
      </c>
      <c r="B121" s="49" t="s">
        <v>405</v>
      </c>
      <c r="C121" s="205">
        <f>SUM(C116:C120)</f>
        <v>80371</v>
      </c>
      <c r="D121" s="205">
        <f>SUM(D116:D120)</f>
        <v>374727</v>
      </c>
      <c r="E121" s="205">
        <f>SUM(E116:E120)</f>
        <v>70083</v>
      </c>
    </row>
    <row r="122" spans="1:5" ht="14.25">
      <c r="A122" s="12" t="s">
        <v>614</v>
      </c>
      <c r="B122" s="5" t="s">
        <v>445</v>
      </c>
      <c r="C122" s="208">
        <v>26</v>
      </c>
      <c r="D122" s="208"/>
      <c r="E122" s="208"/>
    </row>
    <row r="123" spans="1:5" ht="14.25">
      <c r="A123" s="12" t="s">
        <v>615</v>
      </c>
      <c r="B123" s="5" t="s">
        <v>446</v>
      </c>
      <c r="C123" s="208">
        <v>1443</v>
      </c>
      <c r="D123" s="208"/>
      <c r="E123" s="208">
        <v>11386</v>
      </c>
    </row>
    <row r="124" spans="1:5" ht="14.25">
      <c r="A124" s="12" t="s">
        <v>447</v>
      </c>
      <c r="B124" s="5" t="s">
        <v>448</v>
      </c>
      <c r="C124" s="208">
        <v>203</v>
      </c>
      <c r="D124" s="208">
        <v>3858</v>
      </c>
      <c r="E124" s="208"/>
    </row>
    <row r="125" spans="1:5" ht="14.25">
      <c r="A125" s="12" t="s">
        <v>616</v>
      </c>
      <c r="B125" s="5" t="s">
        <v>449</v>
      </c>
      <c r="C125" s="208">
        <v>19321</v>
      </c>
      <c r="D125" s="208">
        <v>24193</v>
      </c>
      <c r="E125" s="208"/>
    </row>
    <row r="126" spans="1:5" ht="14.25">
      <c r="A126" s="12" t="s">
        <v>450</v>
      </c>
      <c r="B126" s="5" t="s">
        <v>451</v>
      </c>
      <c r="C126" s="208"/>
      <c r="D126" s="208"/>
      <c r="E126" s="208"/>
    </row>
    <row r="127" spans="1:5" ht="14.25">
      <c r="A127" s="39" t="s">
        <v>5</v>
      </c>
      <c r="B127" s="49" t="s">
        <v>452</v>
      </c>
      <c r="C127" s="205">
        <f>SUM(C122:C126)</f>
        <v>20993</v>
      </c>
      <c r="D127" s="205">
        <f>SUM(D122:D126)</f>
        <v>28051</v>
      </c>
      <c r="E127" s="205">
        <f>SUM(E122:E126)</f>
        <v>11386</v>
      </c>
    </row>
    <row r="128" spans="1:5" ht="14.25">
      <c r="A128" s="12" t="s">
        <v>458</v>
      </c>
      <c r="B128" s="5" t="s">
        <v>459</v>
      </c>
      <c r="C128" s="208"/>
      <c r="D128" s="208"/>
      <c r="E128" s="208"/>
    </row>
    <row r="129" spans="1:5" ht="14.25">
      <c r="A129" s="4" t="s">
        <v>619</v>
      </c>
      <c r="B129" s="5" t="s">
        <v>460</v>
      </c>
      <c r="C129" s="208"/>
      <c r="D129" s="208">
        <v>426</v>
      </c>
      <c r="E129" s="208"/>
    </row>
    <row r="130" spans="1:5" ht="14.25">
      <c r="A130" s="12" t="s">
        <v>620</v>
      </c>
      <c r="B130" s="5" t="s">
        <v>461</v>
      </c>
      <c r="C130" s="208">
        <v>123463</v>
      </c>
      <c r="D130" s="208">
        <v>11156</v>
      </c>
      <c r="E130" s="208">
        <v>5000</v>
      </c>
    </row>
    <row r="131" spans="1:5" ht="14.25">
      <c r="A131" s="39" t="s">
        <v>8</v>
      </c>
      <c r="B131" s="49" t="s">
        <v>462</v>
      </c>
      <c r="C131" s="205">
        <f>SUM(C128:C130)</f>
        <v>123463</v>
      </c>
      <c r="D131" s="205">
        <f>SUM(D128:D130)</f>
        <v>11582</v>
      </c>
      <c r="E131" s="205">
        <f>SUM(E128:E130)</f>
        <v>5000</v>
      </c>
    </row>
    <row r="132" spans="1:5" ht="15">
      <c r="A132" s="53" t="s">
        <v>42</v>
      </c>
      <c r="B132" s="58"/>
      <c r="C132" s="205">
        <f>C121+C127+C131</f>
        <v>224827</v>
      </c>
      <c r="D132" s="205">
        <f>D131+D127+D121</f>
        <v>414360</v>
      </c>
      <c r="E132" s="205">
        <f>E121+E127+E131</f>
        <v>86469</v>
      </c>
    </row>
    <row r="133" spans="1:5" ht="15">
      <c r="A133" s="46" t="s">
        <v>7</v>
      </c>
      <c r="B133" s="35" t="s">
        <v>463</v>
      </c>
      <c r="C133" s="205">
        <f>C92+C99+C110+C114+C121+C127+C131</f>
        <v>2543114</v>
      </c>
      <c r="D133" s="205">
        <f>D92+D99+D110+D121+D127+D131+D114</f>
        <v>2131842</v>
      </c>
      <c r="E133" s="205">
        <f>E131+E127+E121+E110+E99+E92</f>
        <v>1521661</v>
      </c>
    </row>
    <row r="134" spans="1:5" ht="15">
      <c r="A134" s="57" t="s">
        <v>108</v>
      </c>
      <c r="B134" s="56"/>
      <c r="C134" s="208">
        <f>C39-C115</f>
        <v>-54655</v>
      </c>
      <c r="D134" s="208">
        <f>D39-D115</f>
        <v>-288322</v>
      </c>
      <c r="E134" s="208">
        <f>E115-E39</f>
        <v>-66033</v>
      </c>
    </row>
    <row r="135" spans="1:5" ht="15">
      <c r="A135" s="57" t="s">
        <v>109</v>
      </c>
      <c r="B135" s="56"/>
      <c r="C135" s="208">
        <f>C62-C131</f>
        <v>-4957</v>
      </c>
      <c r="D135" s="208">
        <f>D62-D132</f>
        <v>-166220</v>
      </c>
      <c r="E135" s="208">
        <f>E132-E62</f>
        <v>-12859</v>
      </c>
    </row>
    <row r="136" spans="1:5" ht="14.25">
      <c r="A136" s="14" t="s">
        <v>9</v>
      </c>
      <c r="B136" s="6" t="s">
        <v>468</v>
      </c>
      <c r="C136" s="205">
        <v>170013</v>
      </c>
      <c r="D136" s="205">
        <v>64473</v>
      </c>
      <c r="E136" s="205">
        <v>11500</v>
      </c>
    </row>
    <row r="137" spans="1:5" ht="14.25">
      <c r="A137" s="13" t="s">
        <v>10</v>
      </c>
      <c r="B137" s="6" t="s">
        <v>475</v>
      </c>
      <c r="C137" s="205"/>
      <c r="D137" s="205">
        <v>216</v>
      </c>
      <c r="E137" s="208"/>
    </row>
    <row r="138" spans="1:5" ht="14.25">
      <c r="A138" s="4" t="s">
        <v>106</v>
      </c>
      <c r="B138" s="4" t="s">
        <v>476</v>
      </c>
      <c r="C138" s="208">
        <v>60220</v>
      </c>
      <c r="D138" s="208">
        <v>31679</v>
      </c>
      <c r="E138" s="208"/>
    </row>
    <row r="139" spans="1:5" ht="14.25">
      <c r="A139" s="4" t="s">
        <v>107</v>
      </c>
      <c r="B139" s="4" t="s">
        <v>476</v>
      </c>
      <c r="C139" s="208">
        <v>4030</v>
      </c>
      <c r="D139" s="208">
        <v>4173</v>
      </c>
      <c r="E139" s="208"/>
    </row>
    <row r="140" spans="1:5" ht="14.25">
      <c r="A140" s="4" t="s">
        <v>104</v>
      </c>
      <c r="B140" s="4" t="s">
        <v>477</v>
      </c>
      <c r="C140" s="208"/>
      <c r="D140" s="208"/>
      <c r="E140" s="208"/>
    </row>
    <row r="141" spans="1:5" ht="14.25">
      <c r="A141" s="4" t="s">
        <v>105</v>
      </c>
      <c r="B141" s="4" t="s">
        <v>477</v>
      </c>
      <c r="C141" s="208"/>
      <c r="D141" s="208"/>
      <c r="E141" s="208"/>
    </row>
    <row r="142" spans="1:5" ht="14.25">
      <c r="A142" s="6" t="s">
        <v>11</v>
      </c>
      <c r="B142" s="6" t="s">
        <v>478</v>
      </c>
      <c r="C142" s="205">
        <f>SUM(C138:C141)</f>
        <v>64250</v>
      </c>
      <c r="D142" s="205">
        <f>SUM(D138:D141)</f>
        <v>35852</v>
      </c>
      <c r="E142" s="205">
        <v>80000</v>
      </c>
    </row>
    <row r="143" spans="1:5" ht="14.25">
      <c r="A143" s="37" t="s">
        <v>479</v>
      </c>
      <c r="B143" s="4" t="s">
        <v>480</v>
      </c>
      <c r="C143" s="208"/>
      <c r="D143" s="208"/>
      <c r="E143" s="208"/>
    </row>
    <row r="144" spans="1:5" ht="14.25">
      <c r="A144" s="37" t="s">
        <v>481</v>
      </c>
      <c r="B144" s="4" t="s">
        <v>482</v>
      </c>
      <c r="C144" s="208"/>
      <c r="D144" s="208"/>
      <c r="E144" s="208"/>
    </row>
    <row r="145" spans="1:5" ht="14.25">
      <c r="A145" s="37" t="s">
        <v>483</v>
      </c>
      <c r="B145" s="4" t="s">
        <v>484</v>
      </c>
      <c r="C145" s="208"/>
      <c r="D145" s="208">
        <v>425004</v>
      </c>
      <c r="E145" s="208"/>
    </row>
    <row r="146" spans="1:5" ht="14.25">
      <c r="A146" s="37" t="s">
        <v>485</v>
      </c>
      <c r="B146" s="4" t="s">
        <v>486</v>
      </c>
      <c r="C146" s="208"/>
      <c r="D146" s="208"/>
      <c r="E146" s="208"/>
    </row>
    <row r="147" spans="1:5" ht="14.25">
      <c r="A147" s="12" t="s">
        <v>626</v>
      </c>
      <c r="B147" s="4" t="s">
        <v>487</v>
      </c>
      <c r="C147" s="208"/>
      <c r="D147" s="208"/>
      <c r="E147" s="208"/>
    </row>
    <row r="148" spans="1:5" ht="14.25">
      <c r="A148" s="14" t="s">
        <v>12</v>
      </c>
      <c r="B148" s="6" t="s">
        <v>488</v>
      </c>
      <c r="C148" s="205">
        <v>234329</v>
      </c>
      <c r="D148" s="205">
        <f>D136+D137+D142+D145</f>
        <v>525545</v>
      </c>
      <c r="E148" s="205">
        <f>E142+E136</f>
        <v>91500</v>
      </c>
    </row>
    <row r="149" spans="1:5" ht="14.25" hidden="1">
      <c r="A149" s="12" t="s">
        <v>489</v>
      </c>
      <c r="B149" s="4" t="s">
        <v>490</v>
      </c>
      <c r="C149" s="208"/>
      <c r="D149" s="208"/>
      <c r="E149" s="208"/>
    </row>
    <row r="150" spans="1:5" ht="14.25" hidden="1">
      <c r="A150" s="12" t="s">
        <v>491</v>
      </c>
      <c r="B150" s="4" t="s">
        <v>492</v>
      </c>
      <c r="C150" s="208"/>
      <c r="D150" s="208"/>
      <c r="E150" s="208"/>
    </row>
    <row r="151" spans="1:5" ht="14.25" hidden="1">
      <c r="A151" s="37" t="s">
        <v>493</v>
      </c>
      <c r="B151" s="4" t="s">
        <v>494</v>
      </c>
      <c r="C151" s="208"/>
      <c r="D151" s="208"/>
      <c r="E151" s="208"/>
    </row>
    <row r="152" spans="1:5" ht="14.25" hidden="1">
      <c r="A152" s="37" t="s">
        <v>627</v>
      </c>
      <c r="B152" s="4" t="s">
        <v>495</v>
      </c>
      <c r="C152" s="208"/>
      <c r="D152" s="208"/>
      <c r="E152" s="208"/>
    </row>
    <row r="153" spans="1:5" ht="14.25">
      <c r="A153" s="13" t="s">
        <v>13</v>
      </c>
      <c r="B153" s="6" t="s">
        <v>496</v>
      </c>
      <c r="C153" s="208"/>
      <c r="D153" s="208"/>
      <c r="E153" s="208"/>
    </row>
    <row r="154" spans="1:5" ht="14.25">
      <c r="A154" s="14" t="s">
        <v>497</v>
      </c>
      <c r="B154" s="6" t="s">
        <v>498</v>
      </c>
      <c r="C154" s="208"/>
      <c r="D154" s="208"/>
      <c r="E154" s="208"/>
    </row>
    <row r="155" spans="1:5" ht="15">
      <c r="A155" s="40" t="s">
        <v>14</v>
      </c>
      <c r="B155" s="41" t="s">
        <v>499</v>
      </c>
      <c r="C155" s="205">
        <f>C148+C153+C154</f>
        <v>234329</v>
      </c>
      <c r="D155" s="205">
        <f>SUM(D148:D154)</f>
        <v>525545</v>
      </c>
      <c r="E155" s="205">
        <f>SUM(E148:E154)</f>
        <v>91500</v>
      </c>
    </row>
    <row r="156" spans="1:5" ht="15">
      <c r="A156" s="44" t="s">
        <v>629</v>
      </c>
      <c r="B156" s="45"/>
      <c r="C156" s="205">
        <f>C155+C92+C99+C110+C114+C121+C127+C131</f>
        <v>2777443</v>
      </c>
      <c r="D156" s="205">
        <f>D155+D133</f>
        <v>2657387</v>
      </c>
      <c r="E156" s="205">
        <f>E155+E133</f>
        <v>1613161</v>
      </c>
    </row>
  </sheetData>
  <sheetProtection/>
  <mergeCells count="4">
    <mergeCell ref="A1:E1"/>
    <mergeCell ref="A2:E2"/>
    <mergeCell ref="A82:E82"/>
    <mergeCell ref="A83:E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8" r:id="rId1"/>
  <headerFooter alignWithMargins="0">
    <oddHeader>&amp;RElőterjesztés 1.melléklete</oddHeader>
  </headerFooter>
  <rowBreaks count="1" manualBreakCount="1">
    <brk id="8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workbookViewId="0" topLeftCell="E1">
      <selection activeCell="D179" sqref="D179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4.25">
      <c r="A1" s="214"/>
      <c r="B1" s="74"/>
      <c r="C1" s="74"/>
      <c r="D1" s="74"/>
      <c r="E1" s="74"/>
      <c r="F1" s="74"/>
    </row>
    <row r="2" spans="1:15" ht="28.5" customHeight="1">
      <c r="A2" s="239" t="s">
        <v>117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26.25" customHeight="1">
      <c r="A3" s="242" t="s">
        <v>155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5" ht="14.25">
      <c r="A5" s="92" t="s">
        <v>61</v>
      </c>
    </row>
    <row r="6" spans="1:17" ht="26.25">
      <c r="A6" s="1" t="s">
        <v>205</v>
      </c>
      <c r="B6" s="2" t="s">
        <v>206</v>
      </c>
      <c r="C6" s="211" t="s">
        <v>138</v>
      </c>
      <c r="D6" s="211" t="s">
        <v>139</v>
      </c>
      <c r="E6" s="211" t="s">
        <v>140</v>
      </c>
      <c r="F6" s="211" t="s">
        <v>141</v>
      </c>
      <c r="G6" s="211" t="s">
        <v>142</v>
      </c>
      <c r="H6" s="211" t="s">
        <v>143</v>
      </c>
      <c r="I6" s="211" t="s">
        <v>144</v>
      </c>
      <c r="J6" s="211" t="s">
        <v>145</v>
      </c>
      <c r="K6" s="211" t="s">
        <v>146</v>
      </c>
      <c r="L6" s="211" t="s">
        <v>147</v>
      </c>
      <c r="M6" s="211" t="s">
        <v>148</v>
      </c>
      <c r="N6" s="211" t="s">
        <v>149</v>
      </c>
      <c r="O6" s="212" t="s">
        <v>127</v>
      </c>
      <c r="P6" s="92"/>
      <c r="Q6" s="92"/>
    </row>
    <row r="7" spans="1:17" ht="14.25" hidden="1">
      <c r="A7" s="28" t="s">
        <v>207</v>
      </c>
      <c r="B7" s="29" t="s">
        <v>208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4.25" hidden="1">
      <c r="A8" s="28" t="s">
        <v>209</v>
      </c>
      <c r="B8" s="30" t="s">
        <v>210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14.25" hidden="1">
      <c r="A9" s="28" t="s">
        <v>211</v>
      </c>
      <c r="B9" s="30" t="s">
        <v>212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39" hidden="1">
      <c r="A10" s="31" t="s">
        <v>213</v>
      </c>
      <c r="B10" s="30" t="s">
        <v>214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4.25" hidden="1">
      <c r="A11" s="31" t="s">
        <v>215</v>
      </c>
      <c r="B11" s="30" t="s">
        <v>216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4.25" hidden="1">
      <c r="A12" s="31" t="s">
        <v>217</v>
      </c>
      <c r="B12" s="30" t="s">
        <v>218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4.25" hidden="1">
      <c r="A13" s="31" t="s">
        <v>219</v>
      </c>
      <c r="B13" s="30" t="s">
        <v>220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4.25" hidden="1">
      <c r="A14" s="31" t="s">
        <v>221</v>
      </c>
      <c r="B14" s="30" t="s">
        <v>222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4.25" hidden="1">
      <c r="A15" s="4" t="s">
        <v>223</v>
      </c>
      <c r="B15" s="30" t="s">
        <v>224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4.25" hidden="1">
      <c r="A16" s="4" t="s">
        <v>225</v>
      </c>
      <c r="B16" s="30" t="s">
        <v>226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4.25" hidden="1">
      <c r="A17" s="4" t="s">
        <v>227</v>
      </c>
      <c r="B17" s="30" t="s">
        <v>228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14.25" hidden="1">
      <c r="A18" s="4" t="s">
        <v>229</v>
      </c>
      <c r="B18" s="30" t="s">
        <v>230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6.25" hidden="1">
      <c r="A19" s="4" t="s">
        <v>558</v>
      </c>
      <c r="B19" s="30" t="s">
        <v>231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6.25" hidden="1">
      <c r="A20" s="32" t="s">
        <v>500</v>
      </c>
      <c r="B20" s="33" t="s">
        <v>232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26.25" hidden="1">
      <c r="A21" s="4" t="s">
        <v>233</v>
      </c>
      <c r="B21" s="30" t="s">
        <v>234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52.5" hidden="1">
      <c r="A22" s="4" t="s">
        <v>235</v>
      </c>
      <c r="B22" s="30" t="s">
        <v>236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4.25" hidden="1">
      <c r="A23" s="5" t="s">
        <v>237</v>
      </c>
      <c r="B23" s="30" t="s">
        <v>238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4.25" hidden="1">
      <c r="A24" s="6" t="s">
        <v>501</v>
      </c>
      <c r="B24" s="33" t="s">
        <v>239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2"/>
      <c r="Q24" s="92"/>
    </row>
    <row r="25" spans="1:17" ht="14.25">
      <c r="A25" s="50" t="s">
        <v>588</v>
      </c>
      <c r="B25" s="51" t="s">
        <v>240</v>
      </c>
      <c r="C25" s="95">
        <v>1014</v>
      </c>
      <c r="D25" s="95">
        <v>1014</v>
      </c>
      <c r="E25" s="95">
        <v>1014</v>
      </c>
      <c r="F25" s="95">
        <v>1014</v>
      </c>
      <c r="G25" s="95">
        <v>1014</v>
      </c>
      <c r="H25" s="95">
        <v>1014</v>
      </c>
      <c r="I25" s="95">
        <v>1014</v>
      </c>
      <c r="J25" s="95">
        <v>1014</v>
      </c>
      <c r="K25" s="95">
        <v>1014</v>
      </c>
      <c r="L25" s="95">
        <v>1014</v>
      </c>
      <c r="M25" s="95">
        <v>1014</v>
      </c>
      <c r="N25" s="95">
        <v>1015</v>
      </c>
      <c r="O25" s="213">
        <f>C25+D25+E25+F25+G25+H25+I25+J25+K25+L25+M25+N25</f>
        <v>12169</v>
      </c>
      <c r="P25" s="92"/>
      <c r="Q25" s="92"/>
    </row>
    <row r="26" spans="1:17" ht="41.25">
      <c r="A26" s="39" t="s">
        <v>559</v>
      </c>
      <c r="B26" s="51" t="s">
        <v>241</v>
      </c>
      <c r="C26" s="95">
        <v>273</v>
      </c>
      <c r="D26" s="95">
        <v>273</v>
      </c>
      <c r="E26" s="95">
        <v>273</v>
      </c>
      <c r="F26" s="95">
        <v>273</v>
      </c>
      <c r="G26" s="95">
        <v>273</v>
      </c>
      <c r="H26" s="95">
        <v>273</v>
      </c>
      <c r="I26" s="95">
        <v>273</v>
      </c>
      <c r="J26" s="95">
        <v>273</v>
      </c>
      <c r="K26" s="95">
        <v>274</v>
      </c>
      <c r="L26" s="95">
        <v>274</v>
      </c>
      <c r="M26" s="95">
        <v>274</v>
      </c>
      <c r="N26" s="95">
        <v>274</v>
      </c>
      <c r="O26" s="213">
        <f>C26+D26+E26+F26+G26+H26+I26+J26+K26+L26+M26+N26</f>
        <v>3280</v>
      </c>
      <c r="P26" s="92"/>
      <c r="Q26" s="92"/>
    </row>
    <row r="27" spans="1:17" ht="14.25" hidden="1">
      <c r="A27" s="4" t="s">
        <v>242</v>
      </c>
      <c r="B27" s="30" t="s">
        <v>243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26.25" hidden="1">
      <c r="A28" s="4" t="s">
        <v>244</v>
      </c>
      <c r="B28" s="30" t="s">
        <v>245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4.25" hidden="1">
      <c r="A29" s="4" t="s">
        <v>246</v>
      </c>
      <c r="B29" s="30" t="s">
        <v>247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14.25" hidden="1">
      <c r="A30" s="6" t="s">
        <v>502</v>
      </c>
      <c r="B30" s="33" t="s">
        <v>248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26.25" hidden="1">
      <c r="A31" s="4" t="s">
        <v>249</v>
      </c>
      <c r="B31" s="30" t="s">
        <v>250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26.25" hidden="1">
      <c r="A32" s="4" t="s">
        <v>251</v>
      </c>
      <c r="B32" s="30" t="s">
        <v>252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14.25" hidden="1">
      <c r="A33" s="6" t="s">
        <v>589</v>
      </c>
      <c r="B33" s="33" t="s">
        <v>253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4.25" hidden="1">
      <c r="A34" s="4" t="s">
        <v>254</v>
      </c>
      <c r="B34" s="30" t="s">
        <v>255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4.25" hidden="1">
      <c r="A35" s="4" t="s">
        <v>256</v>
      </c>
      <c r="B35" s="30" t="s">
        <v>257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14.25" hidden="1">
      <c r="A36" s="4" t="s">
        <v>560</v>
      </c>
      <c r="B36" s="30" t="s">
        <v>258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26.25" hidden="1">
      <c r="A37" s="4" t="s">
        <v>259</v>
      </c>
      <c r="B37" s="30" t="s">
        <v>260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4.25" hidden="1">
      <c r="A38" s="9" t="s">
        <v>561</v>
      </c>
      <c r="B38" s="30" t="s">
        <v>261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4.25" hidden="1">
      <c r="A39" s="5" t="s">
        <v>262</v>
      </c>
      <c r="B39" s="30" t="s">
        <v>263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4.25" hidden="1">
      <c r="A40" s="4" t="s">
        <v>562</v>
      </c>
      <c r="B40" s="30" t="s">
        <v>264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4.25" hidden="1">
      <c r="A41" s="6" t="s">
        <v>503</v>
      </c>
      <c r="B41" s="33" t="s">
        <v>265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4.25" hidden="1">
      <c r="A42" s="4" t="s">
        <v>266</v>
      </c>
      <c r="B42" s="30" t="s">
        <v>267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14.25" hidden="1">
      <c r="A43" s="4" t="s">
        <v>268</v>
      </c>
      <c r="B43" s="30" t="s">
        <v>269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26.25" hidden="1">
      <c r="A44" s="6" t="s">
        <v>504</v>
      </c>
      <c r="B44" s="33" t="s">
        <v>270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39" hidden="1">
      <c r="A45" s="4" t="s">
        <v>271</v>
      </c>
      <c r="B45" s="30" t="s">
        <v>272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4.25" hidden="1">
      <c r="A46" s="4" t="s">
        <v>273</v>
      </c>
      <c r="B46" s="30" t="s">
        <v>274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14.25" hidden="1">
      <c r="A47" s="4" t="s">
        <v>563</v>
      </c>
      <c r="B47" s="30" t="s">
        <v>275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26.25" hidden="1">
      <c r="A48" s="4" t="s">
        <v>564</v>
      </c>
      <c r="B48" s="30" t="s">
        <v>276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14.25" hidden="1">
      <c r="A49" s="4" t="s">
        <v>277</v>
      </c>
      <c r="B49" s="30" t="s">
        <v>278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26.25" hidden="1">
      <c r="A50" s="6" t="s">
        <v>505</v>
      </c>
      <c r="B50" s="33" t="s">
        <v>279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2"/>
      <c r="Q50" s="92"/>
    </row>
    <row r="51" spans="1:17" ht="14.25">
      <c r="A51" s="39" t="s">
        <v>506</v>
      </c>
      <c r="B51" s="51" t="s">
        <v>280</v>
      </c>
      <c r="C51" s="95">
        <v>474</v>
      </c>
      <c r="D51" s="95">
        <v>474</v>
      </c>
      <c r="E51" s="95">
        <v>474</v>
      </c>
      <c r="F51" s="95">
        <v>474</v>
      </c>
      <c r="G51" s="95">
        <v>474</v>
      </c>
      <c r="H51" s="95">
        <v>473</v>
      </c>
      <c r="I51" s="95">
        <v>473</v>
      </c>
      <c r="J51" s="95">
        <v>473</v>
      </c>
      <c r="K51" s="95">
        <v>474</v>
      </c>
      <c r="L51" s="95">
        <v>474</v>
      </c>
      <c r="M51" s="95">
        <v>474</v>
      </c>
      <c r="N51" s="95">
        <v>474</v>
      </c>
      <c r="O51" s="213">
        <f>C51+D51+E51+F51+G51+H51+I51+J51+K51+L51+M51+N51</f>
        <v>5685</v>
      </c>
      <c r="P51" s="92"/>
      <c r="Q51" s="92"/>
    </row>
    <row r="52" spans="1:17" ht="14.25" hidden="1">
      <c r="A52" s="12" t="s">
        <v>281</v>
      </c>
      <c r="B52" s="30" t="s">
        <v>282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14.25" hidden="1">
      <c r="A53" s="12" t="s">
        <v>507</v>
      </c>
      <c r="B53" s="30" t="s">
        <v>283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26.25" hidden="1">
      <c r="A54" s="16" t="s">
        <v>565</v>
      </c>
      <c r="B54" s="30" t="s">
        <v>284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26.25" hidden="1">
      <c r="A55" s="16" t="s">
        <v>566</v>
      </c>
      <c r="B55" s="30" t="s">
        <v>285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39" hidden="1">
      <c r="A56" s="16" t="s">
        <v>567</v>
      </c>
      <c r="B56" s="30" t="s">
        <v>286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26.25" hidden="1">
      <c r="A57" s="12" t="s">
        <v>568</v>
      </c>
      <c r="B57" s="30" t="s">
        <v>287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26.25" hidden="1">
      <c r="A58" s="12" t="s">
        <v>569</v>
      </c>
      <c r="B58" s="30" t="s">
        <v>288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14.25" hidden="1">
      <c r="A59" s="12" t="s">
        <v>570</v>
      </c>
      <c r="B59" s="30" t="s">
        <v>289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14.25">
      <c r="A60" s="48" t="s">
        <v>537</v>
      </c>
      <c r="B60" s="51" t="s">
        <v>290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4.25" hidden="1">
      <c r="A61" s="11" t="s">
        <v>571</v>
      </c>
      <c r="B61" s="30" t="s">
        <v>291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14.25" hidden="1">
      <c r="A62" s="11" t="s">
        <v>292</v>
      </c>
      <c r="B62" s="30" t="s">
        <v>293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52.5" hidden="1">
      <c r="A63" s="11" t="s">
        <v>294</v>
      </c>
      <c r="B63" s="30" t="s">
        <v>295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52.5" hidden="1">
      <c r="A64" s="11" t="s">
        <v>538</v>
      </c>
      <c r="B64" s="30" t="s">
        <v>296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52.5" hidden="1">
      <c r="A65" s="11" t="s">
        <v>572</v>
      </c>
      <c r="B65" s="30" t="s">
        <v>297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39" hidden="1">
      <c r="A66" s="11" t="s">
        <v>540</v>
      </c>
      <c r="B66" s="30" t="s">
        <v>298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52.5" hidden="1">
      <c r="A67" s="11" t="s">
        <v>573</v>
      </c>
      <c r="B67" s="30" t="s">
        <v>299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52.5" hidden="1">
      <c r="A68" s="11" t="s">
        <v>574</v>
      </c>
      <c r="B68" s="30" t="s">
        <v>300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4.25" hidden="1">
      <c r="A69" s="11" t="s">
        <v>301</v>
      </c>
      <c r="B69" s="30" t="s">
        <v>302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14.25" hidden="1">
      <c r="A70" s="19" t="s">
        <v>303</v>
      </c>
      <c r="B70" s="30" t="s">
        <v>304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39" hidden="1">
      <c r="A71" s="11" t="s">
        <v>575</v>
      </c>
      <c r="B71" s="30" t="s">
        <v>305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4.25" hidden="1">
      <c r="A72" s="19" t="s">
        <v>110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14.25" hidden="1">
      <c r="A73" s="19" t="s">
        <v>111</v>
      </c>
      <c r="B73" s="30" t="s">
        <v>306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27">
      <c r="A74" s="48" t="s">
        <v>543</v>
      </c>
      <c r="B74" s="51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5">
      <c r="A75" s="53" t="s">
        <v>43</v>
      </c>
      <c r="B75" s="5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4.25" hidden="1">
      <c r="A76" s="34" t="s">
        <v>308</v>
      </c>
      <c r="B76" s="30" t="s">
        <v>309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4.25" hidden="1">
      <c r="A77" s="34" t="s">
        <v>576</v>
      </c>
      <c r="B77" s="30" t="s">
        <v>310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4.25" hidden="1">
      <c r="A78" s="34" t="s">
        <v>311</v>
      </c>
      <c r="B78" s="30" t="s">
        <v>312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4.25" hidden="1">
      <c r="A79" s="34" t="s">
        <v>313</v>
      </c>
      <c r="B79" s="30" t="s">
        <v>314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4.25" hidden="1">
      <c r="A80" s="5" t="s">
        <v>315</v>
      </c>
      <c r="B80" s="30" t="s">
        <v>316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4.25" hidden="1">
      <c r="A81" s="5" t="s">
        <v>317</v>
      </c>
      <c r="B81" s="30" t="s">
        <v>318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4.25" hidden="1">
      <c r="A82" s="5" t="s">
        <v>319</v>
      </c>
      <c r="B82" s="30" t="s">
        <v>320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2"/>
      <c r="Q82" s="92"/>
    </row>
    <row r="83" spans="1:17" ht="14.25">
      <c r="A83" s="49" t="s">
        <v>545</v>
      </c>
      <c r="B83" s="51" t="s">
        <v>321</v>
      </c>
      <c r="C83" s="95"/>
      <c r="D83" s="95"/>
      <c r="E83" s="95">
        <v>56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2"/>
      <c r="Q83" s="92"/>
    </row>
    <row r="84" spans="1:17" ht="14.25" hidden="1">
      <c r="A84" s="12" t="s">
        <v>322</v>
      </c>
      <c r="B84" s="30" t="s">
        <v>323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4.25" hidden="1">
      <c r="A85" s="12" t="s">
        <v>324</v>
      </c>
      <c r="B85" s="30" t="s">
        <v>325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14.25" hidden="1">
      <c r="A86" s="12" t="s">
        <v>326</v>
      </c>
      <c r="B86" s="30" t="s">
        <v>327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39" hidden="1">
      <c r="A87" s="12" t="s">
        <v>328</v>
      </c>
      <c r="B87" s="30" t="s">
        <v>329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14.25">
      <c r="A88" s="48" t="s">
        <v>546</v>
      </c>
      <c r="B88" s="51" t="s">
        <v>330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52.5" hidden="1">
      <c r="A89" s="12" t="s">
        <v>331</v>
      </c>
      <c r="B89" s="30" t="s">
        <v>332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52.5" hidden="1">
      <c r="A90" s="12" t="s">
        <v>577</v>
      </c>
      <c r="B90" s="30" t="s">
        <v>333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52.5" hidden="1">
      <c r="A91" s="12" t="s">
        <v>578</v>
      </c>
      <c r="B91" s="30" t="s">
        <v>334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39" hidden="1">
      <c r="A92" s="12" t="s">
        <v>579</v>
      </c>
      <c r="B92" s="30" t="s">
        <v>335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52.5" hidden="1">
      <c r="A93" s="12" t="s">
        <v>580</v>
      </c>
      <c r="B93" s="30" t="s">
        <v>336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52.5" hidden="1">
      <c r="A94" s="12" t="s">
        <v>581</v>
      </c>
      <c r="B94" s="30" t="s">
        <v>337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14.25" hidden="1">
      <c r="A95" s="12" t="s">
        <v>338</v>
      </c>
      <c r="B95" s="30" t="s">
        <v>339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39" hidden="1">
      <c r="A96" s="12" t="s">
        <v>582</v>
      </c>
      <c r="B96" s="30" t="s">
        <v>340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27">
      <c r="A97" s="48" t="s">
        <v>547</v>
      </c>
      <c r="B97" s="51" t="s">
        <v>341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">
      <c r="A98" s="53" t="s">
        <v>42</v>
      </c>
      <c r="B98" s="5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2"/>
      <c r="Q98" s="92"/>
    </row>
    <row r="99" spans="1:17" ht="15">
      <c r="A99" s="35" t="s">
        <v>590</v>
      </c>
      <c r="B99" s="36" t="s">
        <v>342</v>
      </c>
      <c r="C99" s="95">
        <f>C25+C26+C51+C82</f>
        <v>1761</v>
      </c>
      <c r="D99" s="95">
        <f>D25+D26+D51+D82</f>
        <v>1761</v>
      </c>
      <c r="E99" s="95">
        <f>E25+E26+E51+E82+E83</f>
        <v>1817</v>
      </c>
      <c r="F99" s="95">
        <f aca="true" t="shared" si="0" ref="F99:N99">F25+F26+F51+F82</f>
        <v>1761</v>
      </c>
      <c r="G99" s="95">
        <f t="shared" si="0"/>
        <v>1761</v>
      </c>
      <c r="H99" s="95">
        <f t="shared" si="0"/>
        <v>1760</v>
      </c>
      <c r="I99" s="95">
        <f t="shared" si="0"/>
        <v>1760</v>
      </c>
      <c r="J99" s="95">
        <f t="shared" si="0"/>
        <v>1760</v>
      </c>
      <c r="K99" s="95">
        <f t="shared" si="0"/>
        <v>1762</v>
      </c>
      <c r="L99" s="95">
        <f t="shared" si="0"/>
        <v>1762</v>
      </c>
      <c r="M99" s="95">
        <f t="shared" si="0"/>
        <v>1762</v>
      </c>
      <c r="N99" s="95">
        <f t="shared" si="0"/>
        <v>1763</v>
      </c>
      <c r="O99" s="213">
        <f>C99+D99+E99+F99+G99+H99+I99+J99+K99+L99+M99+N99</f>
        <v>21190</v>
      </c>
      <c r="P99" s="92"/>
      <c r="Q99" s="92"/>
    </row>
    <row r="100" spans="1:17" ht="26.25" hidden="1">
      <c r="A100" s="12" t="s">
        <v>583</v>
      </c>
      <c r="B100" s="4" t="s">
        <v>343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39" hidden="1">
      <c r="A101" s="12" t="s">
        <v>344</v>
      </c>
      <c r="B101" s="4" t="s">
        <v>345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6.25" hidden="1">
      <c r="A102" s="12" t="s">
        <v>584</v>
      </c>
      <c r="B102" s="4" t="s">
        <v>346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26.25">
      <c r="A103" s="14" t="s">
        <v>552</v>
      </c>
      <c r="B103" s="6" t="s">
        <v>347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4.25" hidden="1">
      <c r="A104" s="37" t="s">
        <v>585</v>
      </c>
      <c r="B104" s="4" t="s">
        <v>348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14.25" hidden="1">
      <c r="A105" s="37" t="s">
        <v>555</v>
      </c>
      <c r="B105" s="4" t="s">
        <v>349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26.25" hidden="1">
      <c r="A106" s="12" t="s">
        <v>350</v>
      </c>
      <c r="B106" s="4" t="s">
        <v>351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26.25" hidden="1">
      <c r="A107" s="12" t="s">
        <v>586</v>
      </c>
      <c r="B107" s="4" t="s">
        <v>352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4.25">
      <c r="A108" s="13" t="s">
        <v>553</v>
      </c>
      <c r="B108" s="6" t="s">
        <v>353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4.25" hidden="1">
      <c r="A109" s="37" t="s">
        <v>354</v>
      </c>
      <c r="B109" s="4" t="s">
        <v>355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4.25" hidden="1">
      <c r="A110" s="37" t="s">
        <v>356</v>
      </c>
      <c r="B110" s="4" t="s">
        <v>357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4.25">
      <c r="A111" s="13" t="s">
        <v>358</v>
      </c>
      <c r="B111" s="6" t="s">
        <v>359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4.25" hidden="1">
      <c r="A112" s="37" t="s">
        <v>360</v>
      </c>
      <c r="B112" s="4" t="s">
        <v>361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4.25" hidden="1">
      <c r="A113" s="37" t="s">
        <v>362</v>
      </c>
      <c r="B113" s="4" t="s">
        <v>363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4.25" hidden="1">
      <c r="A114" s="37" t="s">
        <v>364</v>
      </c>
      <c r="B114" s="4" t="s">
        <v>365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4.25">
      <c r="A115" s="38" t="s">
        <v>554</v>
      </c>
      <c r="B115" s="39" t="s">
        <v>366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14.25" hidden="1">
      <c r="A116" s="37" t="s">
        <v>367</v>
      </c>
      <c r="B116" s="4" t="s">
        <v>368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26.25" hidden="1">
      <c r="A117" s="12" t="s">
        <v>369</v>
      </c>
      <c r="B117" s="4" t="s">
        <v>370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4.25" hidden="1">
      <c r="A118" s="37" t="s">
        <v>587</v>
      </c>
      <c r="B118" s="4" t="s">
        <v>371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4.25" hidden="1">
      <c r="A119" s="37" t="s">
        <v>556</v>
      </c>
      <c r="B119" s="4" t="s">
        <v>372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14.25">
      <c r="A120" s="38" t="s">
        <v>557</v>
      </c>
      <c r="B120" s="39" t="s">
        <v>373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26.25">
      <c r="A121" s="12" t="s">
        <v>374</v>
      </c>
      <c r="B121" s="4" t="s">
        <v>375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2"/>
      <c r="Q121" s="92"/>
    </row>
    <row r="122" spans="1:17" ht="15">
      <c r="A122" s="40" t="s">
        <v>591</v>
      </c>
      <c r="B122" s="41" t="s">
        <v>376</v>
      </c>
      <c r="C122" s="95">
        <f aca="true" t="shared" si="1" ref="C122:N122">C99</f>
        <v>1761</v>
      </c>
      <c r="D122" s="95">
        <f t="shared" si="1"/>
        <v>1761</v>
      </c>
      <c r="E122" s="95">
        <f t="shared" si="1"/>
        <v>1817</v>
      </c>
      <c r="F122" s="95">
        <f t="shared" si="1"/>
        <v>1761</v>
      </c>
      <c r="G122" s="95">
        <f t="shared" si="1"/>
        <v>1761</v>
      </c>
      <c r="H122" s="95">
        <f t="shared" si="1"/>
        <v>1760</v>
      </c>
      <c r="I122" s="95">
        <f t="shared" si="1"/>
        <v>1760</v>
      </c>
      <c r="J122" s="95">
        <f t="shared" si="1"/>
        <v>1760</v>
      </c>
      <c r="K122" s="95">
        <f t="shared" si="1"/>
        <v>1762</v>
      </c>
      <c r="L122" s="95">
        <f t="shared" si="1"/>
        <v>1762</v>
      </c>
      <c r="M122" s="95">
        <f t="shared" si="1"/>
        <v>1762</v>
      </c>
      <c r="N122" s="95">
        <f t="shared" si="1"/>
        <v>1763</v>
      </c>
      <c r="O122" s="213">
        <f>C122+D122+E122+F122+G122+H122+I122+J122+K122+L122+M122+N122</f>
        <v>21190</v>
      </c>
      <c r="P122" s="92"/>
      <c r="Q122" s="92"/>
    </row>
    <row r="123" spans="1:17" ht="15">
      <c r="A123" s="96" t="s">
        <v>628</v>
      </c>
      <c r="B123" s="97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26.25">
      <c r="A124" s="1" t="s">
        <v>205</v>
      </c>
      <c r="B124" s="2" t="s">
        <v>621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39" hidden="1">
      <c r="A125" s="31" t="s">
        <v>377</v>
      </c>
      <c r="B125" s="5" t="s">
        <v>378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39" hidden="1">
      <c r="A126" s="4" t="s">
        <v>379</v>
      </c>
      <c r="B126" s="5" t="s">
        <v>380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39" hidden="1">
      <c r="A127" s="4" t="s">
        <v>381</v>
      </c>
      <c r="B127" s="5" t="s">
        <v>382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39" hidden="1">
      <c r="A128" s="4" t="s">
        <v>383</v>
      </c>
      <c r="B128" s="5" t="s">
        <v>384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26.25" hidden="1">
      <c r="A129" s="4" t="s">
        <v>385</v>
      </c>
      <c r="B129" s="5" t="s">
        <v>386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6.25" hidden="1">
      <c r="A130" s="4" t="s">
        <v>387</v>
      </c>
      <c r="B130" s="5" t="s">
        <v>388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26.25">
      <c r="A131" s="6" t="s">
        <v>630</v>
      </c>
      <c r="B131" s="7" t="s">
        <v>389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26.25" hidden="1">
      <c r="A132" s="4" t="s">
        <v>390</v>
      </c>
      <c r="B132" s="5" t="s">
        <v>391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52.5" hidden="1">
      <c r="A133" s="4" t="s">
        <v>392</v>
      </c>
      <c r="B133" s="5" t="s">
        <v>393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52.5" hidden="1">
      <c r="A134" s="4" t="s">
        <v>592</v>
      </c>
      <c r="B134" s="5" t="s">
        <v>394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52.5" hidden="1">
      <c r="A135" s="4" t="s">
        <v>593</v>
      </c>
      <c r="B135" s="5" t="s">
        <v>395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39">
      <c r="A136" s="4" t="s">
        <v>594</v>
      </c>
      <c r="B136" s="5" t="s">
        <v>396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27">
      <c r="A137" s="39" t="s">
        <v>631</v>
      </c>
      <c r="B137" s="49" t="s">
        <v>397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4.25" hidden="1">
      <c r="A138" s="4" t="s">
        <v>598</v>
      </c>
      <c r="B138" s="5" t="s">
        <v>406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4.25" hidden="1">
      <c r="A139" s="4" t="s">
        <v>599</v>
      </c>
      <c r="B139" s="5" t="s">
        <v>407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14.25" hidden="1">
      <c r="A140" s="6" t="s">
        <v>1</v>
      </c>
      <c r="B140" s="7" t="s">
        <v>408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26.25" hidden="1">
      <c r="A141" s="4" t="s">
        <v>600</v>
      </c>
      <c r="B141" s="5" t="s">
        <v>409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26.25" hidden="1">
      <c r="A142" s="4" t="s">
        <v>601</v>
      </c>
      <c r="B142" s="5" t="s">
        <v>410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4.25" hidden="1">
      <c r="A143" s="4" t="s">
        <v>602</v>
      </c>
      <c r="B143" s="5" t="s">
        <v>411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4.25" hidden="1">
      <c r="A144" s="4" t="s">
        <v>603</v>
      </c>
      <c r="B144" s="5" t="s">
        <v>412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14.25" hidden="1">
      <c r="A145" s="4" t="s">
        <v>604</v>
      </c>
      <c r="B145" s="5" t="s">
        <v>415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26.25" hidden="1">
      <c r="A146" s="4" t="s">
        <v>416</v>
      </c>
      <c r="B146" s="5" t="s">
        <v>417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14.25" hidden="1">
      <c r="A147" s="4" t="s">
        <v>605</v>
      </c>
      <c r="B147" s="5" t="s">
        <v>418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6.25" hidden="1">
      <c r="A148" s="4" t="s">
        <v>606</v>
      </c>
      <c r="B148" s="5" t="s">
        <v>423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26.25" hidden="1">
      <c r="A149" s="6" t="s">
        <v>2</v>
      </c>
      <c r="B149" s="7" t="s">
        <v>426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4.25" hidden="1">
      <c r="A150" s="4" t="s">
        <v>607</v>
      </c>
      <c r="B150" s="5" t="s">
        <v>427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2"/>
      <c r="Q150" s="92"/>
    </row>
    <row r="151" spans="1:17" ht="14.25">
      <c r="A151" s="39" t="s">
        <v>3</v>
      </c>
      <c r="B151" s="49" t="s">
        <v>428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26.25" hidden="1">
      <c r="A152" s="12" t="s">
        <v>429</v>
      </c>
      <c r="B152" s="5" t="s">
        <v>430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4.25" hidden="1">
      <c r="A153" s="12" t="s">
        <v>608</v>
      </c>
      <c r="B153" s="5" t="s">
        <v>431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4.25" hidden="1">
      <c r="A154" s="12" t="s">
        <v>609</v>
      </c>
      <c r="B154" s="5" t="s">
        <v>432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4.25" hidden="1">
      <c r="A155" s="12" t="s">
        <v>610</v>
      </c>
      <c r="B155" s="5" t="s">
        <v>433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14.25" hidden="1">
      <c r="A156" s="12" t="s">
        <v>435</v>
      </c>
      <c r="B156" s="5" t="s">
        <v>436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26.25" hidden="1">
      <c r="A157" s="12" t="s">
        <v>437</v>
      </c>
      <c r="B157" s="5" t="s">
        <v>438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26.25" hidden="1">
      <c r="A158" s="12" t="s">
        <v>439</v>
      </c>
      <c r="B158" s="5" t="s">
        <v>440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14.25" hidden="1">
      <c r="A159" s="12" t="s">
        <v>611</v>
      </c>
      <c r="B159" s="5" t="s">
        <v>441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26.25" hidden="1">
      <c r="A160" s="12" t="s">
        <v>612</v>
      </c>
      <c r="B160" s="5" t="s">
        <v>442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4.25" hidden="1">
      <c r="A161" s="12" t="s">
        <v>613</v>
      </c>
      <c r="B161" s="5" t="s">
        <v>443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2"/>
      <c r="Q161" s="92"/>
    </row>
    <row r="162" spans="1:17" ht="14.25">
      <c r="A162" s="48" t="s">
        <v>4</v>
      </c>
      <c r="B162" s="49" t="s">
        <v>444</v>
      </c>
      <c r="C162" s="95">
        <v>170</v>
      </c>
      <c r="D162" s="95">
        <v>170</v>
      </c>
      <c r="E162" s="95">
        <v>170</v>
      </c>
      <c r="F162" s="95">
        <v>169</v>
      </c>
      <c r="G162" s="95">
        <v>170</v>
      </c>
      <c r="H162" s="95">
        <v>169</v>
      </c>
      <c r="I162" s="95">
        <v>169</v>
      </c>
      <c r="J162" s="95"/>
      <c r="K162" s="95">
        <v>170</v>
      </c>
      <c r="L162" s="95">
        <v>169</v>
      </c>
      <c r="M162" s="95">
        <v>170</v>
      </c>
      <c r="N162" s="95">
        <v>169</v>
      </c>
      <c r="O162" s="95">
        <f>C162+D162+E162+F162+G162+H162+I162+J162+K162+L162+M162+N162</f>
        <v>1865</v>
      </c>
      <c r="P162" s="92"/>
      <c r="Q162" s="92"/>
    </row>
    <row r="163" spans="1:17" ht="52.5" hidden="1">
      <c r="A163" s="12" t="s">
        <v>453</v>
      </c>
      <c r="B163" s="5" t="s">
        <v>454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52.5" hidden="1">
      <c r="A164" s="4" t="s">
        <v>617</v>
      </c>
      <c r="B164" s="5" t="s">
        <v>455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26.25" hidden="1">
      <c r="A165" s="12" t="s">
        <v>618</v>
      </c>
      <c r="B165" s="5" t="s">
        <v>456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27">
      <c r="A166" s="39" t="s">
        <v>6</v>
      </c>
      <c r="B166" s="49" t="s">
        <v>457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15">
      <c r="A167" s="53" t="s">
        <v>43</v>
      </c>
      <c r="B167" s="58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26.25" hidden="1">
      <c r="A168" s="4" t="s">
        <v>398</v>
      </c>
      <c r="B168" s="5" t="s">
        <v>399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52.5" hidden="1">
      <c r="A169" s="4" t="s">
        <v>400</v>
      </c>
      <c r="B169" s="5" t="s">
        <v>401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52.5" hidden="1">
      <c r="A170" s="4" t="s">
        <v>595</v>
      </c>
      <c r="B170" s="5" t="s">
        <v>402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52.5" hidden="1">
      <c r="A171" s="4" t="s">
        <v>596</v>
      </c>
      <c r="B171" s="5" t="s">
        <v>403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39" hidden="1">
      <c r="A172" s="4" t="s">
        <v>597</v>
      </c>
      <c r="B172" s="5" t="s">
        <v>404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41.25">
      <c r="A173" s="39" t="s">
        <v>0</v>
      </c>
      <c r="B173" s="49" t="s">
        <v>405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4.25" hidden="1">
      <c r="A174" s="12" t="s">
        <v>614</v>
      </c>
      <c r="B174" s="5" t="s">
        <v>445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14.25" hidden="1">
      <c r="A175" s="12" t="s">
        <v>615</v>
      </c>
      <c r="B175" s="5" t="s">
        <v>446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26.25" hidden="1">
      <c r="A176" s="12" t="s">
        <v>447</v>
      </c>
      <c r="B176" s="5" t="s">
        <v>448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14.25" hidden="1">
      <c r="A177" s="12" t="s">
        <v>616</v>
      </c>
      <c r="B177" s="5" t="s">
        <v>449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26.25" hidden="1">
      <c r="A178" s="12" t="s">
        <v>450</v>
      </c>
      <c r="B178" s="5" t="s">
        <v>451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14.25">
      <c r="A179" s="39" t="s">
        <v>5</v>
      </c>
      <c r="B179" s="49" t="s">
        <v>452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52.5" hidden="1">
      <c r="A180" s="12" t="s">
        <v>458</v>
      </c>
      <c r="B180" s="5" t="s">
        <v>459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52.5" hidden="1">
      <c r="A181" s="4" t="s">
        <v>619</v>
      </c>
      <c r="B181" s="5" t="s">
        <v>460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26.25" hidden="1">
      <c r="A182" s="12" t="s">
        <v>620</v>
      </c>
      <c r="B182" s="5" t="s">
        <v>461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27">
      <c r="A183" s="39" t="s">
        <v>8</v>
      </c>
      <c r="B183" s="49" t="s">
        <v>462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">
      <c r="A184" s="53" t="s">
        <v>42</v>
      </c>
      <c r="B184" s="58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2"/>
      <c r="Q184" s="92"/>
    </row>
    <row r="185" spans="1:17" ht="15">
      <c r="A185" s="46" t="s">
        <v>7</v>
      </c>
      <c r="B185" s="35" t="s">
        <v>463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" hidden="1">
      <c r="A186" s="98" t="s">
        <v>108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" hidden="1">
      <c r="A187" s="98" t="s">
        <v>109</v>
      </c>
      <c r="B187" s="56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14.25" hidden="1">
      <c r="A188" s="37" t="s">
        <v>622</v>
      </c>
      <c r="B188" s="4" t="s">
        <v>464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39" hidden="1">
      <c r="A189" s="12" t="s">
        <v>465</v>
      </c>
      <c r="B189" s="4" t="s">
        <v>466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14.25" hidden="1">
      <c r="A190" s="37" t="s">
        <v>623</v>
      </c>
      <c r="B190" s="4" t="s">
        <v>467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26.25">
      <c r="A191" s="14" t="s">
        <v>9</v>
      </c>
      <c r="B191" s="6" t="s">
        <v>468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39" hidden="1">
      <c r="A192" s="12" t="s">
        <v>624</v>
      </c>
      <c r="B192" s="4" t="s">
        <v>469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14.25" hidden="1">
      <c r="A193" s="37" t="s">
        <v>470</v>
      </c>
      <c r="B193" s="4" t="s">
        <v>471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39" hidden="1">
      <c r="A194" s="12" t="s">
        <v>625</v>
      </c>
      <c r="B194" s="4" t="s">
        <v>472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4.25" hidden="1">
      <c r="A195" s="37" t="s">
        <v>473</v>
      </c>
      <c r="B195" s="4" t="s">
        <v>474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14.25">
      <c r="A196" s="13" t="s">
        <v>10</v>
      </c>
      <c r="B196" s="6" t="s">
        <v>475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39" hidden="1">
      <c r="A197" s="4" t="s">
        <v>106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39" hidden="1">
      <c r="A198" s="4" t="s">
        <v>107</v>
      </c>
      <c r="B198" s="4" t="s">
        <v>476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39" hidden="1">
      <c r="A199" s="4" t="s">
        <v>104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39" hidden="1">
      <c r="A200" s="4" t="s">
        <v>105</v>
      </c>
      <c r="B200" s="4" t="s">
        <v>477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4.25">
      <c r="A201" s="6" t="s">
        <v>11</v>
      </c>
      <c r="B201" s="6" t="s">
        <v>478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4.25" hidden="1">
      <c r="A202" s="37" t="s">
        <v>479</v>
      </c>
      <c r="B202" s="4" t="s">
        <v>480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4.25" hidden="1">
      <c r="A203" s="37" t="s">
        <v>481</v>
      </c>
      <c r="B203" s="4" t="s">
        <v>482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2"/>
      <c r="Q203" s="92"/>
    </row>
    <row r="204" spans="1:17" ht="14.25">
      <c r="A204" s="37" t="s">
        <v>483</v>
      </c>
      <c r="B204" s="4" t="s">
        <v>484</v>
      </c>
      <c r="C204" s="95">
        <f aca="true" t="shared" si="2" ref="C204:O204">C214-C162</f>
        <v>1591</v>
      </c>
      <c r="D204" s="95">
        <f t="shared" si="2"/>
        <v>1591</v>
      </c>
      <c r="E204" s="95">
        <f t="shared" si="2"/>
        <v>1647</v>
      </c>
      <c r="F204" s="95">
        <f t="shared" si="2"/>
        <v>1592</v>
      </c>
      <c r="G204" s="95">
        <f t="shared" si="2"/>
        <v>1591</v>
      </c>
      <c r="H204" s="95">
        <f t="shared" si="2"/>
        <v>1591</v>
      </c>
      <c r="I204" s="95">
        <f t="shared" si="2"/>
        <v>1591</v>
      </c>
      <c r="J204" s="95">
        <f t="shared" si="2"/>
        <v>1760</v>
      </c>
      <c r="K204" s="95">
        <f t="shared" si="2"/>
        <v>1592</v>
      </c>
      <c r="L204" s="95">
        <f t="shared" si="2"/>
        <v>1593</v>
      </c>
      <c r="M204" s="95">
        <f t="shared" si="2"/>
        <v>1592</v>
      </c>
      <c r="N204" s="95">
        <f t="shared" si="2"/>
        <v>1594</v>
      </c>
      <c r="O204" s="95">
        <f t="shared" si="2"/>
        <v>19325</v>
      </c>
      <c r="P204" s="92"/>
      <c r="Q204" s="92"/>
    </row>
    <row r="205" spans="1:17" ht="14.25" hidden="1">
      <c r="A205" s="37" t="s">
        <v>485</v>
      </c>
      <c r="B205" s="4" t="s">
        <v>486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26.25" hidden="1">
      <c r="A206" s="12" t="s">
        <v>626</v>
      </c>
      <c r="B206" s="4" t="s">
        <v>487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2"/>
      <c r="Q206" s="92"/>
    </row>
    <row r="207" spans="1:17" ht="14.25">
      <c r="A207" s="14" t="s">
        <v>12</v>
      </c>
      <c r="B207" s="6" t="s">
        <v>488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39" hidden="1">
      <c r="A208" s="12" t="s">
        <v>489</v>
      </c>
      <c r="B208" s="4" t="s">
        <v>490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39" hidden="1">
      <c r="A209" s="12" t="s">
        <v>491</v>
      </c>
      <c r="B209" s="4" t="s">
        <v>492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4.25" hidden="1">
      <c r="A210" s="37" t="s">
        <v>493</v>
      </c>
      <c r="B210" s="4" t="s">
        <v>494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4.25" hidden="1">
      <c r="A211" s="37" t="s">
        <v>627</v>
      </c>
      <c r="B211" s="4" t="s">
        <v>495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14.25">
      <c r="A212" s="13" t="s">
        <v>13</v>
      </c>
      <c r="B212" s="6" t="s">
        <v>496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39">
      <c r="A213" s="14" t="s">
        <v>497</v>
      </c>
      <c r="B213" s="6" t="s">
        <v>498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2"/>
      <c r="Q213" s="92"/>
    </row>
    <row r="214" spans="1:17" ht="15">
      <c r="A214" s="40" t="s">
        <v>14</v>
      </c>
      <c r="B214" s="41" t="s">
        <v>499</v>
      </c>
      <c r="C214" s="95">
        <f aca="true" t="shared" si="3" ref="C214:O214">C122</f>
        <v>1761</v>
      </c>
      <c r="D214" s="95">
        <f t="shared" si="3"/>
        <v>1761</v>
      </c>
      <c r="E214" s="95">
        <f t="shared" si="3"/>
        <v>1817</v>
      </c>
      <c r="F214" s="95">
        <f t="shared" si="3"/>
        <v>1761</v>
      </c>
      <c r="G214" s="95">
        <f t="shared" si="3"/>
        <v>1761</v>
      </c>
      <c r="H214" s="95">
        <f t="shared" si="3"/>
        <v>1760</v>
      </c>
      <c r="I214" s="95">
        <f t="shared" si="3"/>
        <v>1760</v>
      </c>
      <c r="J214" s="95">
        <f t="shared" si="3"/>
        <v>1760</v>
      </c>
      <c r="K214" s="95">
        <f t="shared" si="3"/>
        <v>1762</v>
      </c>
      <c r="L214" s="95">
        <f t="shared" si="3"/>
        <v>1762</v>
      </c>
      <c r="M214" s="95">
        <f t="shared" si="3"/>
        <v>1762</v>
      </c>
      <c r="N214" s="95">
        <f t="shared" si="3"/>
        <v>1763</v>
      </c>
      <c r="O214" s="95">
        <f t="shared" si="3"/>
        <v>21190</v>
      </c>
      <c r="P214" s="92"/>
      <c r="Q214" s="92"/>
    </row>
    <row r="215" spans="1:17" ht="15">
      <c r="A215" s="96" t="s">
        <v>629</v>
      </c>
      <c r="B215" s="97"/>
      <c r="C215" s="95">
        <f aca="true" t="shared" si="4" ref="C215:O215">C214</f>
        <v>1761</v>
      </c>
      <c r="D215" s="95">
        <f t="shared" si="4"/>
        <v>1761</v>
      </c>
      <c r="E215" s="95">
        <f t="shared" si="4"/>
        <v>1817</v>
      </c>
      <c r="F215" s="95">
        <f t="shared" si="4"/>
        <v>1761</v>
      </c>
      <c r="G215" s="95">
        <f t="shared" si="4"/>
        <v>1761</v>
      </c>
      <c r="H215" s="95">
        <f t="shared" si="4"/>
        <v>1760</v>
      </c>
      <c r="I215" s="95">
        <f t="shared" si="4"/>
        <v>1760</v>
      </c>
      <c r="J215" s="95">
        <f t="shared" si="4"/>
        <v>1760</v>
      </c>
      <c r="K215" s="95">
        <f t="shared" si="4"/>
        <v>1762</v>
      </c>
      <c r="L215" s="95">
        <f t="shared" si="4"/>
        <v>1762</v>
      </c>
      <c r="M215" s="95">
        <f t="shared" si="4"/>
        <v>1762</v>
      </c>
      <c r="N215" s="95">
        <f t="shared" si="4"/>
        <v>1763</v>
      </c>
      <c r="O215" s="95">
        <f t="shared" si="4"/>
        <v>21190</v>
      </c>
      <c r="P215" s="92"/>
      <c r="Q215" s="92"/>
    </row>
    <row r="216" spans="2:17" ht="14.2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4.2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4.2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4.2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4.2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4.2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4.2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4.2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4.2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4.2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4.2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4.2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ht="14.2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</sheetData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48" r:id="rId1"/>
  <headerFooter alignWithMargins="0">
    <oddHeader>&amp;RElőterjesztés 4. melléklete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view="pageBreakPreview" zoomScale="60" workbookViewId="0" topLeftCell="A1">
      <selection activeCell="A208" sqref="A208:IV211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4.25">
      <c r="A1" s="214"/>
      <c r="B1" s="74"/>
      <c r="C1" s="74"/>
      <c r="D1" s="74"/>
      <c r="E1" s="74"/>
      <c r="F1" s="74"/>
    </row>
    <row r="2" spans="1:15" ht="28.5" customHeight="1">
      <c r="A2" s="239" t="s">
        <v>119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26.25" customHeight="1">
      <c r="A3" s="242" t="s">
        <v>155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5" ht="14.25">
      <c r="A5" s="92" t="s">
        <v>60</v>
      </c>
    </row>
    <row r="6" spans="1:17" ht="26.25">
      <c r="A6" s="1" t="s">
        <v>205</v>
      </c>
      <c r="B6" s="2" t="s">
        <v>206</v>
      </c>
      <c r="C6" s="211" t="s">
        <v>138</v>
      </c>
      <c r="D6" s="211" t="s">
        <v>139</v>
      </c>
      <c r="E6" s="211" t="s">
        <v>140</v>
      </c>
      <c r="F6" s="211" t="s">
        <v>141</v>
      </c>
      <c r="G6" s="211" t="s">
        <v>142</v>
      </c>
      <c r="H6" s="211" t="s">
        <v>143</v>
      </c>
      <c r="I6" s="211" t="s">
        <v>144</v>
      </c>
      <c r="J6" s="211" t="s">
        <v>145</v>
      </c>
      <c r="K6" s="211" t="s">
        <v>146</v>
      </c>
      <c r="L6" s="211" t="s">
        <v>147</v>
      </c>
      <c r="M6" s="211" t="s">
        <v>148</v>
      </c>
      <c r="N6" s="211" t="s">
        <v>149</v>
      </c>
      <c r="O6" s="212" t="s">
        <v>127</v>
      </c>
      <c r="P6" s="92"/>
      <c r="Q6" s="92"/>
    </row>
    <row r="7" spans="1:17" ht="14.25" hidden="1">
      <c r="A7" s="28" t="s">
        <v>207</v>
      </c>
      <c r="B7" s="29" t="s">
        <v>208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4.25" hidden="1">
      <c r="A8" s="28" t="s">
        <v>209</v>
      </c>
      <c r="B8" s="30" t="s">
        <v>210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14.25" hidden="1">
      <c r="A9" s="28" t="s">
        <v>211</v>
      </c>
      <c r="B9" s="30" t="s">
        <v>212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39" hidden="1">
      <c r="A10" s="31" t="s">
        <v>213</v>
      </c>
      <c r="B10" s="30" t="s">
        <v>214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4.25" hidden="1">
      <c r="A11" s="31" t="s">
        <v>215</v>
      </c>
      <c r="B11" s="30" t="s">
        <v>216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4.25" hidden="1">
      <c r="A12" s="31" t="s">
        <v>217</v>
      </c>
      <c r="B12" s="30" t="s">
        <v>218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4.25" hidden="1">
      <c r="A13" s="31" t="s">
        <v>219</v>
      </c>
      <c r="B13" s="30" t="s">
        <v>220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4.25" hidden="1">
      <c r="A14" s="31" t="s">
        <v>221</v>
      </c>
      <c r="B14" s="30" t="s">
        <v>222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4.25" hidden="1">
      <c r="A15" s="4" t="s">
        <v>223</v>
      </c>
      <c r="B15" s="30" t="s">
        <v>224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4.25" hidden="1">
      <c r="A16" s="4" t="s">
        <v>225</v>
      </c>
      <c r="B16" s="30" t="s">
        <v>226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4.25" hidden="1">
      <c r="A17" s="4" t="s">
        <v>227</v>
      </c>
      <c r="B17" s="30" t="s">
        <v>228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14.25" hidden="1">
      <c r="A18" s="4" t="s">
        <v>229</v>
      </c>
      <c r="B18" s="30" t="s">
        <v>230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6.25" hidden="1">
      <c r="A19" s="4" t="s">
        <v>558</v>
      </c>
      <c r="B19" s="30" t="s">
        <v>231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6.25" hidden="1">
      <c r="A20" s="32" t="s">
        <v>500</v>
      </c>
      <c r="B20" s="33" t="s">
        <v>232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26.25" hidden="1">
      <c r="A21" s="4" t="s">
        <v>233</v>
      </c>
      <c r="B21" s="30" t="s">
        <v>234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52.5" hidden="1">
      <c r="A22" s="4" t="s">
        <v>235</v>
      </c>
      <c r="B22" s="30" t="s">
        <v>236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4.25" hidden="1">
      <c r="A23" s="5" t="s">
        <v>237</v>
      </c>
      <c r="B23" s="30" t="s">
        <v>238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4.25" hidden="1">
      <c r="A24" s="6" t="s">
        <v>501</v>
      </c>
      <c r="B24" s="33" t="s">
        <v>239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2"/>
      <c r="Q24" s="92"/>
    </row>
    <row r="25" spans="1:17" ht="14.25">
      <c r="A25" s="50" t="s">
        <v>588</v>
      </c>
      <c r="B25" s="51" t="s">
        <v>240</v>
      </c>
      <c r="C25" s="95">
        <v>1056</v>
      </c>
      <c r="D25" s="95">
        <v>1056</v>
      </c>
      <c r="E25" s="95">
        <v>1056</v>
      </c>
      <c r="F25" s="95">
        <v>1056</v>
      </c>
      <c r="G25" s="95">
        <v>1056</v>
      </c>
      <c r="H25" s="95">
        <v>1056</v>
      </c>
      <c r="I25" s="95">
        <v>1056</v>
      </c>
      <c r="J25" s="95">
        <v>1056</v>
      </c>
      <c r="K25" s="95">
        <v>1056</v>
      </c>
      <c r="L25" s="95">
        <v>1056</v>
      </c>
      <c r="M25" s="95">
        <v>1057</v>
      </c>
      <c r="N25" s="95">
        <v>1056</v>
      </c>
      <c r="O25" s="213">
        <f>C25+D25+E25+F25+G25+H25+I25+J25+K25+L25+M25+N25</f>
        <v>12673</v>
      </c>
      <c r="P25" s="92"/>
      <c r="Q25" s="92"/>
    </row>
    <row r="26" spans="1:17" ht="41.25">
      <c r="A26" s="39" t="s">
        <v>559</v>
      </c>
      <c r="B26" s="51" t="s">
        <v>241</v>
      </c>
      <c r="C26" s="95">
        <v>285</v>
      </c>
      <c r="D26" s="95">
        <v>285</v>
      </c>
      <c r="E26" s="95">
        <v>285</v>
      </c>
      <c r="F26" s="95">
        <v>285</v>
      </c>
      <c r="G26" s="95">
        <v>285</v>
      </c>
      <c r="H26" s="95">
        <v>285</v>
      </c>
      <c r="I26" s="95">
        <v>285</v>
      </c>
      <c r="J26" s="95">
        <v>285</v>
      </c>
      <c r="K26" s="95">
        <v>285</v>
      </c>
      <c r="L26" s="95">
        <v>285</v>
      </c>
      <c r="M26" s="95">
        <v>286</v>
      </c>
      <c r="N26" s="95">
        <v>286</v>
      </c>
      <c r="O26" s="213">
        <f>C26+D26+E26+F26+G26+H26+I26+J26+K26+L26+M26+N26</f>
        <v>3422</v>
      </c>
      <c r="P26" s="92"/>
      <c r="Q26" s="92"/>
    </row>
    <row r="27" spans="1:17" ht="14.25" hidden="1">
      <c r="A27" s="4" t="s">
        <v>242</v>
      </c>
      <c r="B27" s="30" t="s">
        <v>243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26.25" hidden="1">
      <c r="A28" s="4" t="s">
        <v>244</v>
      </c>
      <c r="B28" s="30" t="s">
        <v>245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4.25" hidden="1">
      <c r="A29" s="4" t="s">
        <v>246</v>
      </c>
      <c r="B29" s="30" t="s">
        <v>247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14.25" hidden="1">
      <c r="A30" s="6" t="s">
        <v>502</v>
      </c>
      <c r="B30" s="33" t="s">
        <v>248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26.25" hidden="1">
      <c r="A31" s="4" t="s">
        <v>249</v>
      </c>
      <c r="B31" s="30" t="s">
        <v>250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26.25" hidden="1">
      <c r="A32" s="4" t="s">
        <v>251</v>
      </c>
      <c r="B32" s="30" t="s">
        <v>252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14.25" hidden="1">
      <c r="A33" s="6" t="s">
        <v>589</v>
      </c>
      <c r="B33" s="33" t="s">
        <v>253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4.25" hidden="1">
      <c r="A34" s="4" t="s">
        <v>254</v>
      </c>
      <c r="B34" s="30" t="s">
        <v>255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4.25" hidden="1">
      <c r="A35" s="4" t="s">
        <v>256</v>
      </c>
      <c r="B35" s="30" t="s">
        <v>257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14.25" hidden="1">
      <c r="A36" s="4" t="s">
        <v>560</v>
      </c>
      <c r="B36" s="30" t="s">
        <v>258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26.25" hidden="1">
      <c r="A37" s="4" t="s">
        <v>259</v>
      </c>
      <c r="B37" s="30" t="s">
        <v>260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4.25" hidden="1">
      <c r="A38" s="9" t="s">
        <v>561</v>
      </c>
      <c r="B38" s="30" t="s">
        <v>261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4.25" hidden="1">
      <c r="A39" s="5" t="s">
        <v>262</v>
      </c>
      <c r="B39" s="30" t="s">
        <v>263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4.25" hidden="1">
      <c r="A40" s="4" t="s">
        <v>562</v>
      </c>
      <c r="B40" s="30" t="s">
        <v>264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4.25" hidden="1">
      <c r="A41" s="6" t="s">
        <v>503</v>
      </c>
      <c r="B41" s="33" t="s">
        <v>265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4.25" hidden="1">
      <c r="A42" s="4" t="s">
        <v>266</v>
      </c>
      <c r="B42" s="30" t="s">
        <v>267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14.25" hidden="1">
      <c r="A43" s="4" t="s">
        <v>268</v>
      </c>
      <c r="B43" s="30" t="s">
        <v>269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26.25" hidden="1">
      <c r="A44" s="6" t="s">
        <v>504</v>
      </c>
      <c r="B44" s="33" t="s">
        <v>270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39" hidden="1">
      <c r="A45" s="4" t="s">
        <v>271</v>
      </c>
      <c r="B45" s="30" t="s">
        <v>272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4.25" hidden="1">
      <c r="A46" s="4" t="s">
        <v>273</v>
      </c>
      <c r="B46" s="30" t="s">
        <v>274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14.25" hidden="1">
      <c r="A47" s="4" t="s">
        <v>563</v>
      </c>
      <c r="B47" s="30" t="s">
        <v>275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26.25" hidden="1">
      <c r="A48" s="4" t="s">
        <v>564</v>
      </c>
      <c r="B48" s="30" t="s">
        <v>276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14.25" hidden="1">
      <c r="A49" s="4" t="s">
        <v>277</v>
      </c>
      <c r="B49" s="30" t="s">
        <v>278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26.25" hidden="1">
      <c r="A50" s="6" t="s">
        <v>505</v>
      </c>
      <c r="B50" s="33" t="s">
        <v>279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2"/>
      <c r="Q50" s="92"/>
    </row>
    <row r="51" spans="1:17" ht="14.25">
      <c r="A51" s="39" t="s">
        <v>506</v>
      </c>
      <c r="B51" s="51" t="s">
        <v>280</v>
      </c>
      <c r="C51" s="95">
        <v>955</v>
      </c>
      <c r="D51" s="95">
        <v>955</v>
      </c>
      <c r="E51" s="95">
        <v>955</v>
      </c>
      <c r="F51" s="95">
        <v>955</v>
      </c>
      <c r="G51" s="95">
        <v>954</v>
      </c>
      <c r="H51" s="95">
        <v>954</v>
      </c>
      <c r="I51" s="95">
        <v>954</v>
      </c>
      <c r="J51" s="95">
        <v>954</v>
      </c>
      <c r="K51" s="95">
        <v>954</v>
      </c>
      <c r="L51" s="95">
        <v>954</v>
      </c>
      <c r="M51" s="95">
        <v>954</v>
      </c>
      <c r="N51" s="95">
        <v>954</v>
      </c>
      <c r="O51" s="213">
        <f>C51+D51+E51+F51+G51+H51+I51+J51+K51+L51+M51+N51</f>
        <v>11452</v>
      </c>
      <c r="P51" s="92"/>
      <c r="Q51" s="92"/>
    </row>
    <row r="52" spans="1:17" ht="14.25" hidden="1">
      <c r="A52" s="12" t="s">
        <v>281</v>
      </c>
      <c r="B52" s="30" t="s">
        <v>282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14.25" hidden="1">
      <c r="A53" s="12" t="s">
        <v>507</v>
      </c>
      <c r="B53" s="30" t="s">
        <v>283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26.25" hidden="1">
      <c r="A54" s="16" t="s">
        <v>565</v>
      </c>
      <c r="B54" s="30" t="s">
        <v>284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26.25" hidden="1">
      <c r="A55" s="16" t="s">
        <v>566</v>
      </c>
      <c r="B55" s="30" t="s">
        <v>285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39" hidden="1">
      <c r="A56" s="16" t="s">
        <v>567</v>
      </c>
      <c r="B56" s="30" t="s">
        <v>286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26.25" hidden="1">
      <c r="A57" s="12" t="s">
        <v>568</v>
      </c>
      <c r="B57" s="30" t="s">
        <v>287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26.25" hidden="1">
      <c r="A58" s="12" t="s">
        <v>569</v>
      </c>
      <c r="B58" s="30" t="s">
        <v>288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14.25" hidden="1">
      <c r="A59" s="12" t="s">
        <v>570</v>
      </c>
      <c r="B59" s="30" t="s">
        <v>289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14.25">
      <c r="A60" s="48" t="s">
        <v>537</v>
      </c>
      <c r="B60" s="51" t="s">
        <v>290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4.25" hidden="1">
      <c r="A61" s="11" t="s">
        <v>571</v>
      </c>
      <c r="B61" s="30" t="s">
        <v>291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14.25" hidden="1">
      <c r="A62" s="11" t="s">
        <v>292</v>
      </c>
      <c r="B62" s="30" t="s">
        <v>293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52.5" hidden="1">
      <c r="A63" s="11" t="s">
        <v>294</v>
      </c>
      <c r="B63" s="30" t="s">
        <v>295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52.5" hidden="1">
      <c r="A64" s="11" t="s">
        <v>538</v>
      </c>
      <c r="B64" s="30" t="s">
        <v>296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52.5" hidden="1">
      <c r="A65" s="11" t="s">
        <v>572</v>
      </c>
      <c r="B65" s="30" t="s">
        <v>297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39" hidden="1">
      <c r="A66" s="11" t="s">
        <v>540</v>
      </c>
      <c r="B66" s="30" t="s">
        <v>298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52.5" hidden="1">
      <c r="A67" s="11" t="s">
        <v>573</v>
      </c>
      <c r="B67" s="30" t="s">
        <v>299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52.5" hidden="1">
      <c r="A68" s="11" t="s">
        <v>574</v>
      </c>
      <c r="B68" s="30" t="s">
        <v>300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4.25" hidden="1">
      <c r="A69" s="11" t="s">
        <v>301</v>
      </c>
      <c r="B69" s="30" t="s">
        <v>302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14.25" hidden="1">
      <c r="A70" s="19" t="s">
        <v>303</v>
      </c>
      <c r="B70" s="30" t="s">
        <v>304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39" hidden="1">
      <c r="A71" s="11" t="s">
        <v>575</v>
      </c>
      <c r="B71" s="30" t="s">
        <v>305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4.25" hidden="1">
      <c r="A72" s="19" t="s">
        <v>110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14.25" hidden="1">
      <c r="A73" s="19" t="s">
        <v>111</v>
      </c>
      <c r="B73" s="30" t="s">
        <v>306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27">
      <c r="A74" s="48" t="s">
        <v>543</v>
      </c>
      <c r="B74" s="51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5">
      <c r="A75" s="53" t="s">
        <v>43</v>
      </c>
      <c r="B75" s="5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4.25" hidden="1">
      <c r="A76" s="34" t="s">
        <v>308</v>
      </c>
      <c r="B76" s="30" t="s">
        <v>309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4.25" hidden="1">
      <c r="A77" s="34" t="s">
        <v>576</v>
      </c>
      <c r="B77" s="30" t="s">
        <v>310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4.25" hidden="1">
      <c r="A78" s="34" t="s">
        <v>311</v>
      </c>
      <c r="B78" s="30" t="s">
        <v>312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4.25" hidden="1">
      <c r="A79" s="34" t="s">
        <v>313</v>
      </c>
      <c r="B79" s="30" t="s">
        <v>314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4.25" hidden="1">
      <c r="A80" s="5" t="s">
        <v>315</v>
      </c>
      <c r="B80" s="30" t="s">
        <v>316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4.25" hidden="1">
      <c r="A81" s="5" t="s">
        <v>317</v>
      </c>
      <c r="B81" s="30" t="s">
        <v>318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4.25" hidden="1">
      <c r="A82" s="5" t="s">
        <v>319</v>
      </c>
      <c r="B82" s="30" t="s">
        <v>320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2"/>
      <c r="Q82" s="92"/>
    </row>
    <row r="83" spans="1:17" ht="14.25">
      <c r="A83" s="49" t="s">
        <v>545</v>
      </c>
      <c r="B83" s="51" t="s">
        <v>321</v>
      </c>
      <c r="C83" s="95"/>
      <c r="D83" s="95">
        <v>600</v>
      </c>
      <c r="E83" s="95">
        <v>600</v>
      </c>
      <c r="F83" s="95"/>
      <c r="G83" s="95"/>
      <c r="H83" s="95"/>
      <c r="I83" s="95"/>
      <c r="J83" s="95"/>
      <c r="K83" s="95"/>
      <c r="L83" s="95"/>
      <c r="M83" s="95"/>
      <c r="N83" s="95"/>
      <c r="O83" s="95">
        <f>D83+E83</f>
        <v>1200</v>
      </c>
      <c r="P83" s="92"/>
      <c r="Q83" s="92"/>
    </row>
    <row r="84" spans="1:17" ht="14.25" hidden="1">
      <c r="A84" s="12" t="s">
        <v>322</v>
      </c>
      <c r="B84" s="30" t="s">
        <v>323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4.25" hidden="1">
      <c r="A85" s="12" t="s">
        <v>324</v>
      </c>
      <c r="B85" s="30" t="s">
        <v>325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14.25" hidden="1">
      <c r="A86" s="12" t="s">
        <v>326</v>
      </c>
      <c r="B86" s="30" t="s">
        <v>327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39" hidden="1">
      <c r="A87" s="12" t="s">
        <v>328</v>
      </c>
      <c r="B87" s="30" t="s">
        <v>329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14.25">
      <c r="A88" s="48" t="s">
        <v>546</v>
      </c>
      <c r="B88" s="51" t="s">
        <v>330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52.5" hidden="1">
      <c r="A89" s="12" t="s">
        <v>331</v>
      </c>
      <c r="B89" s="30" t="s">
        <v>332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52.5" hidden="1">
      <c r="A90" s="12" t="s">
        <v>577</v>
      </c>
      <c r="B90" s="30" t="s">
        <v>333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52.5" hidden="1">
      <c r="A91" s="12" t="s">
        <v>578</v>
      </c>
      <c r="B91" s="30" t="s">
        <v>334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39" hidden="1">
      <c r="A92" s="12" t="s">
        <v>579</v>
      </c>
      <c r="B92" s="30" t="s">
        <v>335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52.5" hidden="1">
      <c r="A93" s="12" t="s">
        <v>580</v>
      </c>
      <c r="B93" s="30" t="s">
        <v>336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52.5" hidden="1">
      <c r="A94" s="12" t="s">
        <v>581</v>
      </c>
      <c r="B94" s="30" t="s">
        <v>337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14.25" hidden="1">
      <c r="A95" s="12" t="s">
        <v>338</v>
      </c>
      <c r="B95" s="30" t="s">
        <v>339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39" hidden="1">
      <c r="A96" s="12" t="s">
        <v>582</v>
      </c>
      <c r="B96" s="30" t="s">
        <v>340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27">
      <c r="A97" s="48" t="s">
        <v>547</v>
      </c>
      <c r="B97" s="51" t="s">
        <v>341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">
      <c r="A98" s="53" t="s">
        <v>42</v>
      </c>
      <c r="B98" s="5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2"/>
      <c r="Q98" s="92"/>
    </row>
    <row r="99" spans="1:17" ht="15">
      <c r="A99" s="35" t="s">
        <v>590</v>
      </c>
      <c r="B99" s="36" t="s">
        <v>342</v>
      </c>
      <c r="C99" s="95">
        <f>C25+C26+C51+C82</f>
        <v>2296</v>
      </c>
      <c r="D99" s="95">
        <f>D25+D26+D51+D82+D83</f>
        <v>2896</v>
      </c>
      <c r="E99" s="95">
        <f>E25+E26+E51+E82+E83</f>
        <v>2896</v>
      </c>
      <c r="F99" s="95">
        <f aca="true" t="shared" si="0" ref="F99:N99">F25+F26+F51+F82</f>
        <v>2296</v>
      </c>
      <c r="G99" s="95">
        <f t="shared" si="0"/>
        <v>2295</v>
      </c>
      <c r="H99" s="95">
        <f t="shared" si="0"/>
        <v>2295</v>
      </c>
      <c r="I99" s="95">
        <f t="shared" si="0"/>
        <v>2295</v>
      </c>
      <c r="J99" s="95">
        <f t="shared" si="0"/>
        <v>2295</v>
      </c>
      <c r="K99" s="95">
        <f t="shared" si="0"/>
        <v>2295</v>
      </c>
      <c r="L99" s="95">
        <f t="shared" si="0"/>
        <v>2295</v>
      </c>
      <c r="M99" s="95">
        <f t="shared" si="0"/>
        <v>2297</v>
      </c>
      <c r="N99" s="95">
        <f t="shared" si="0"/>
        <v>2296</v>
      </c>
      <c r="O99" s="213">
        <f>C99+D99+E99+F99+G99+H99+I99+J99+K99+L99+M99+N99</f>
        <v>28747</v>
      </c>
      <c r="P99" s="92"/>
      <c r="Q99" s="92"/>
    </row>
    <row r="100" spans="1:17" ht="26.25" hidden="1">
      <c r="A100" s="12" t="s">
        <v>583</v>
      </c>
      <c r="B100" s="4" t="s">
        <v>343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39" hidden="1">
      <c r="A101" s="12" t="s">
        <v>344</v>
      </c>
      <c r="B101" s="4" t="s">
        <v>345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6.25" hidden="1">
      <c r="A102" s="12" t="s">
        <v>584</v>
      </c>
      <c r="B102" s="4" t="s">
        <v>346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24.75" customHeight="1">
      <c r="A103" s="14" t="s">
        <v>552</v>
      </c>
      <c r="B103" s="6" t="s">
        <v>347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4.25" hidden="1">
      <c r="A104" s="37" t="s">
        <v>585</v>
      </c>
      <c r="B104" s="4" t="s">
        <v>348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14.25" hidden="1">
      <c r="A105" s="37" t="s">
        <v>555</v>
      </c>
      <c r="B105" s="4" t="s">
        <v>349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26.25" hidden="1">
      <c r="A106" s="12" t="s">
        <v>350</v>
      </c>
      <c r="B106" s="4" t="s">
        <v>351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26.25" hidden="1">
      <c r="A107" s="12" t="s">
        <v>586</v>
      </c>
      <c r="B107" s="4" t="s">
        <v>352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3.5" customHeight="1">
      <c r="A108" s="13" t="s">
        <v>553</v>
      </c>
      <c r="B108" s="6" t="s">
        <v>353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4.25" hidden="1">
      <c r="A109" s="37" t="s">
        <v>354</v>
      </c>
      <c r="B109" s="4" t="s">
        <v>355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4.25" hidden="1">
      <c r="A110" s="37" t="s">
        <v>356</v>
      </c>
      <c r="B110" s="4" t="s">
        <v>357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4.25">
      <c r="A111" s="13" t="s">
        <v>358</v>
      </c>
      <c r="B111" s="6" t="s">
        <v>359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4.25" hidden="1">
      <c r="A112" s="37" t="s">
        <v>360</v>
      </c>
      <c r="B112" s="4" t="s">
        <v>361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4.25" hidden="1">
      <c r="A113" s="37" t="s">
        <v>362</v>
      </c>
      <c r="B113" s="4" t="s">
        <v>363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4.25" hidden="1">
      <c r="A114" s="37" t="s">
        <v>364</v>
      </c>
      <c r="B114" s="4" t="s">
        <v>365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4.25">
      <c r="A115" s="38" t="s">
        <v>554</v>
      </c>
      <c r="B115" s="39" t="s">
        <v>366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14.25" hidden="1">
      <c r="A116" s="37" t="s">
        <v>367</v>
      </c>
      <c r="B116" s="4" t="s">
        <v>368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26.25" hidden="1">
      <c r="A117" s="12" t="s">
        <v>369</v>
      </c>
      <c r="B117" s="4" t="s">
        <v>370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4.25" hidden="1">
      <c r="A118" s="37" t="s">
        <v>587</v>
      </c>
      <c r="B118" s="4" t="s">
        <v>371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4.25" hidden="1">
      <c r="A119" s="37" t="s">
        <v>556</v>
      </c>
      <c r="B119" s="4" t="s">
        <v>372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14.25">
      <c r="A120" s="38" t="s">
        <v>557</v>
      </c>
      <c r="B120" s="39" t="s">
        <v>373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26.25">
      <c r="A121" s="12" t="s">
        <v>374</v>
      </c>
      <c r="B121" s="4" t="s">
        <v>375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2"/>
      <c r="Q121" s="92"/>
    </row>
    <row r="122" spans="1:17" ht="15">
      <c r="A122" s="40" t="s">
        <v>591</v>
      </c>
      <c r="B122" s="41" t="s">
        <v>376</v>
      </c>
      <c r="C122" s="95">
        <f aca="true" t="shared" si="1" ref="C122:N122">C99</f>
        <v>2296</v>
      </c>
      <c r="D122" s="95">
        <f t="shared" si="1"/>
        <v>2896</v>
      </c>
      <c r="E122" s="95">
        <f t="shared" si="1"/>
        <v>2896</v>
      </c>
      <c r="F122" s="95">
        <f t="shared" si="1"/>
        <v>2296</v>
      </c>
      <c r="G122" s="95">
        <f t="shared" si="1"/>
        <v>2295</v>
      </c>
      <c r="H122" s="95">
        <f t="shared" si="1"/>
        <v>2295</v>
      </c>
      <c r="I122" s="95">
        <f t="shared" si="1"/>
        <v>2295</v>
      </c>
      <c r="J122" s="95">
        <f t="shared" si="1"/>
        <v>2295</v>
      </c>
      <c r="K122" s="95">
        <f t="shared" si="1"/>
        <v>2295</v>
      </c>
      <c r="L122" s="95">
        <f t="shared" si="1"/>
        <v>2295</v>
      </c>
      <c r="M122" s="95">
        <f t="shared" si="1"/>
        <v>2297</v>
      </c>
      <c r="N122" s="95">
        <f t="shared" si="1"/>
        <v>2296</v>
      </c>
      <c r="O122" s="213">
        <f>C122+D122+E122+F122+G122+H122+I122+J122+K122+L122+M122+N122</f>
        <v>28747</v>
      </c>
      <c r="P122" s="92"/>
      <c r="Q122" s="92"/>
    </row>
    <row r="123" spans="1:17" ht="15">
      <c r="A123" s="96" t="s">
        <v>628</v>
      </c>
      <c r="B123" s="97"/>
      <c r="C123" s="95">
        <f aca="true" t="shared" si="2" ref="C123:O123">C122</f>
        <v>2296</v>
      </c>
      <c r="D123" s="95">
        <f t="shared" si="2"/>
        <v>2896</v>
      </c>
      <c r="E123" s="95">
        <f t="shared" si="2"/>
        <v>2896</v>
      </c>
      <c r="F123" s="95">
        <f t="shared" si="2"/>
        <v>2296</v>
      </c>
      <c r="G123" s="95">
        <f t="shared" si="2"/>
        <v>2295</v>
      </c>
      <c r="H123" s="95">
        <f t="shared" si="2"/>
        <v>2295</v>
      </c>
      <c r="I123" s="95">
        <f t="shared" si="2"/>
        <v>2295</v>
      </c>
      <c r="J123" s="95">
        <f t="shared" si="2"/>
        <v>2295</v>
      </c>
      <c r="K123" s="95">
        <f t="shared" si="2"/>
        <v>2295</v>
      </c>
      <c r="L123" s="95">
        <f t="shared" si="2"/>
        <v>2295</v>
      </c>
      <c r="M123" s="95">
        <f t="shared" si="2"/>
        <v>2297</v>
      </c>
      <c r="N123" s="95">
        <f t="shared" si="2"/>
        <v>2296</v>
      </c>
      <c r="O123" s="95">
        <f t="shared" si="2"/>
        <v>28747</v>
      </c>
      <c r="P123" s="92"/>
      <c r="Q123" s="92"/>
    </row>
    <row r="124" spans="1:17" ht="26.25">
      <c r="A124" s="1" t="s">
        <v>205</v>
      </c>
      <c r="B124" s="2" t="s">
        <v>621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39" hidden="1">
      <c r="A125" s="31" t="s">
        <v>377</v>
      </c>
      <c r="B125" s="5" t="s">
        <v>378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39" hidden="1">
      <c r="A126" s="4" t="s">
        <v>379</v>
      </c>
      <c r="B126" s="5" t="s">
        <v>380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39" hidden="1">
      <c r="A127" s="4" t="s">
        <v>381</v>
      </c>
      <c r="B127" s="5" t="s">
        <v>382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39" hidden="1">
      <c r="A128" s="4" t="s">
        <v>383</v>
      </c>
      <c r="B128" s="5" t="s">
        <v>384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26.25" hidden="1">
      <c r="A129" s="4" t="s">
        <v>385</v>
      </c>
      <c r="B129" s="5" t="s">
        <v>386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6.25" hidden="1">
      <c r="A130" s="4" t="s">
        <v>387</v>
      </c>
      <c r="B130" s="5" t="s">
        <v>388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26.25">
      <c r="A131" s="6" t="s">
        <v>630</v>
      </c>
      <c r="B131" s="7" t="s">
        <v>389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26.25" hidden="1">
      <c r="A132" s="4" t="s">
        <v>390</v>
      </c>
      <c r="B132" s="5" t="s">
        <v>391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52.5" hidden="1">
      <c r="A133" s="4" t="s">
        <v>392</v>
      </c>
      <c r="B133" s="5" t="s">
        <v>393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52.5" hidden="1">
      <c r="A134" s="4" t="s">
        <v>592</v>
      </c>
      <c r="B134" s="5" t="s">
        <v>394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52.5" hidden="1">
      <c r="A135" s="4" t="s">
        <v>593</v>
      </c>
      <c r="B135" s="5" t="s">
        <v>395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39">
      <c r="A136" s="4" t="s">
        <v>594</v>
      </c>
      <c r="B136" s="5" t="s">
        <v>396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27">
      <c r="A137" s="39" t="s">
        <v>631</v>
      </c>
      <c r="B137" s="49" t="s">
        <v>397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4.25" hidden="1">
      <c r="A138" s="4" t="s">
        <v>598</v>
      </c>
      <c r="B138" s="5" t="s">
        <v>406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4.25" hidden="1">
      <c r="A139" s="4" t="s">
        <v>599</v>
      </c>
      <c r="B139" s="5" t="s">
        <v>407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14.25" hidden="1">
      <c r="A140" s="6" t="s">
        <v>1</v>
      </c>
      <c r="B140" s="7" t="s">
        <v>408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26.25" hidden="1">
      <c r="A141" s="4" t="s">
        <v>600</v>
      </c>
      <c r="B141" s="5" t="s">
        <v>409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26.25" hidden="1">
      <c r="A142" s="4" t="s">
        <v>601</v>
      </c>
      <c r="B142" s="5" t="s">
        <v>410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4.25" hidden="1">
      <c r="A143" s="4" t="s">
        <v>602</v>
      </c>
      <c r="B143" s="5" t="s">
        <v>411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4.25" hidden="1">
      <c r="A144" s="4" t="s">
        <v>603</v>
      </c>
      <c r="B144" s="5" t="s">
        <v>412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14.25" hidden="1">
      <c r="A145" s="4" t="s">
        <v>604</v>
      </c>
      <c r="B145" s="5" t="s">
        <v>415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26.25" hidden="1">
      <c r="A146" s="4" t="s">
        <v>416</v>
      </c>
      <c r="B146" s="5" t="s">
        <v>417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14.25" hidden="1">
      <c r="A147" s="4" t="s">
        <v>605</v>
      </c>
      <c r="B147" s="5" t="s">
        <v>418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6.25" hidden="1">
      <c r="A148" s="4" t="s">
        <v>606</v>
      </c>
      <c r="B148" s="5" t="s">
        <v>423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26.25" hidden="1">
      <c r="A149" s="6" t="s">
        <v>2</v>
      </c>
      <c r="B149" s="7" t="s">
        <v>426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4.25" hidden="1">
      <c r="A150" s="4" t="s">
        <v>607</v>
      </c>
      <c r="B150" s="5" t="s">
        <v>427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2"/>
      <c r="Q150" s="92"/>
    </row>
    <row r="151" spans="1:17" ht="14.25">
      <c r="A151" s="39" t="s">
        <v>3</v>
      </c>
      <c r="B151" s="49" t="s">
        <v>428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26.25">
      <c r="A152" s="12" t="s">
        <v>429</v>
      </c>
      <c r="B152" s="5" t="s">
        <v>430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4.25">
      <c r="A153" s="12" t="s">
        <v>608</v>
      </c>
      <c r="B153" s="5" t="s">
        <v>431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4.25">
      <c r="A154" s="12" t="s">
        <v>609</v>
      </c>
      <c r="B154" s="5" t="s">
        <v>432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4.25">
      <c r="A155" s="12" t="s">
        <v>610</v>
      </c>
      <c r="B155" s="5" t="s">
        <v>433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14.25">
      <c r="A156" s="12" t="s">
        <v>435</v>
      </c>
      <c r="B156" s="5" t="s">
        <v>436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26.25">
      <c r="A157" s="12" t="s">
        <v>437</v>
      </c>
      <c r="B157" s="5" t="s">
        <v>438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26.25">
      <c r="A158" s="12" t="s">
        <v>439</v>
      </c>
      <c r="B158" s="5" t="s">
        <v>440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14.25">
      <c r="A159" s="12" t="s">
        <v>611</v>
      </c>
      <c r="B159" s="5" t="s">
        <v>441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26.25">
      <c r="A160" s="12" t="s">
        <v>612</v>
      </c>
      <c r="B160" s="5" t="s">
        <v>442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4.25">
      <c r="A161" s="12" t="s">
        <v>613</v>
      </c>
      <c r="B161" s="5" t="s">
        <v>443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2"/>
      <c r="Q161" s="92"/>
    </row>
    <row r="162" spans="1:17" ht="14.25">
      <c r="A162" s="48" t="s">
        <v>4</v>
      </c>
      <c r="B162" s="49" t="s">
        <v>444</v>
      </c>
      <c r="C162" s="95">
        <v>155</v>
      </c>
      <c r="D162" s="95">
        <v>155</v>
      </c>
      <c r="E162" s="95">
        <v>155</v>
      </c>
      <c r="F162" s="95">
        <v>155</v>
      </c>
      <c r="G162" s="95">
        <v>155</v>
      </c>
      <c r="H162" s="95">
        <v>155</v>
      </c>
      <c r="I162" s="95">
        <v>154</v>
      </c>
      <c r="J162" s="95">
        <v>0</v>
      </c>
      <c r="K162" s="95">
        <v>155</v>
      </c>
      <c r="L162" s="95">
        <v>155</v>
      </c>
      <c r="M162" s="95">
        <v>154</v>
      </c>
      <c r="N162" s="95">
        <v>154</v>
      </c>
      <c r="O162" s="95">
        <f>C162+D162+E162+F162+G162+H162+I162+J162+K162+L162+M162+N162</f>
        <v>1702</v>
      </c>
      <c r="P162" s="92"/>
      <c r="Q162" s="92"/>
    </row>
    <row r="163" spans="1:17" ht="52.5" hidden="1">
      <c r="A163" s="12" t="s">
        <v>453</v>
      </c>
      <c r="B163" s="5" t="s">
        <v>454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52.5" hidden="1">
      <c r="A164" s="4" t="s">
        <v>617</v>
      </c>
      <c r="B164" s="5" t="s">
        <v>455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26.25" hidden="1">
      <c r="A165" s="12" t="s">
        <v>618</v>
      </c>
      <c r="B165" s="5" t="s">
        <v>456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27">
      <c r="A166" s="39" t="s">
        <v>6</v>
      </c>
      <c r="B166" s="49" t="s">
        <v>457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15">
      <c r="A167" s="53" t="s">
        <v>43</v>
      </c>
      <c r="B167" s="58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26.25" hidden="1">
      <c r="A168" s="4" t="s">
        <v>398</v>
      </c>
      <c r="B168" s="5" t="s">
        <v>399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52.5" hidden="1">
      <c r="A169" s="4" t="s">
        <v>400</v>
      </c>
      <c r="B169" s="5" t="s">
        <v>401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52.5" hidden="1">
      <c r="A170" s="4" t="s">
        <v>595</v>
      </c>
      <c r="B170" s="5" t="s">
        <v>402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52.5" hidden="1">
      <c r="A171" s="4" t="s">
        <v>596</v>
      </c>
      <c r="B171" s="5" t="s">
        <v>403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39" hidden="1">
      <c r="A172" s="4" t="s">
        <v>597</v>
      </c>
      <c r="B172" s="5" t="s">
        <v>404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41.25">
      <c r="A173" s="39" t="s">
        <v>0</v>
      </c>
      <c r="B173" s="49" t="s">
        <v>405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4.25" hidden="1">
      <c r="A174" s="12" t="s">
        <v>614</v>
      </c>
      <c r="B174" s="5" t="s">
        <v>445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14.25" hidden="1">
      <c r="A175" s="12" t="s">
        <v>615</v>
      </c>
      <c r="B175" s="5" t="s">
        <v>446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26.25" hidden="1">
      <c r="A176" s="12" t="s">
        <v>447</v>
      </c>
      <c r="B176" s="5" t="s">
        <v>448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14.25" hidden="1">
      <c r="A177" s="12" t="s">
        <v>616</v>
      </c>
      <c r="B177" s="5" t="s">
        <v>449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26.25" hidden="1">
      <c r="A178" s="12" t="s">
        <v>450</v>
      </c>
      <c r="B178" s="5" t="s">
        <v>451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14.25">
      <c r="A179" s="39" t="s">
        <v>5</v>
      </c>
      <c r="B179" s="49" t="s">
        <v>452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52.5" hidden="1">
      <c r="A180" s="12" t="s">
        <v>458</v>
      </c>
      <c r="B180" s="5" t="s">
        <v>459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52.5" hidden="1">
      <c r="A181" s="4" t="s">
        <v>619</v>
      </c>
      <c r="B181" s="5" t="s">
        <v>460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26.25" hidden="1">
      <c r="A182" s="12" t="s">
        <v>620</v>
      </c>
      <c r="B182" s="5" t="s">
        <v>461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27">
      <c r="A183" s="39" t="s">
        <v>8</v>
      </c>
      <c r="B183" s="49" t="s">
        <v>462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">
      <c r="A184" s="53" t="s">
        <v>42</v>
      </c>
      <c r="B184" s="58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2"/>
      <c r="Q184" s="92"/>
    </row>
    <row r="185" spans="1:17" ht="15">
      <c r="A185" s="46" t="s">
        <v>7</v>
      </c>
      <c r="B185" s="35" t="s">
        <v>463</v>
      </c>
      <c r="C185" s="95">
        <f aca="true" t="shared" si="3" ref="C185:O185">C151+C162</f>
        <v>155</v>
      </c>
      <c r="D185" s="95">
        <f t="shared" si="3"/>
        <v>155</v>
      </c>
      <c r="E185" s="95">
        <f t="shared" si="3"/>
        <v>155</v>
      </c>
      <c r="F185" s="95">
        <f t="shared" si="3"/>
        <v>155</v>
      </c>
      <c r="G185" s="95">
        <f t="shared" si="3"/>
        <v>155</v>
      </c>
      <c r="H185" s="95">
        <f t="shared" si="3"/>
        <v>155</v>
      </c>
      <c r="I185" s="95">
        <f t="shared" si="3"/>
        <v>154</v>
      </c>
      <c r="J185" s="95">
        <f t="shared" si="3"/>
        <v>0</v>
      </c>
      <c r="K185" s="95">
        <f t="shared" si="3"/>
        <v>155</v>
      </c>
      <c r="L185" s="95">
        <f t="shared" si="3"/>
        <v>155</v>
      </c>
      <c r="M185" s="95">
        <f t="shared" si="3"/>
        <v>154</v>
      </c>
      <c r="N185" s="95">
        <f t="shared" si="3"/>
        <v>154</v>
      </c>
      <c r="O185" s="95">
        <f t="shared" si="3"/>
        <v>1702</v>
      </c>
      <c r="P185" s="92"/>
      <c r="Q185" s="92"/>
    </row>
    <row r="186" spans="1:17" ht="15" hidden="1">
      <c r="A186" s="98" t="s">
        <v>108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" hidden="1">
      <c r="A187" s="98" t="s">
        <v>109</v>
      </c>
      <c r="B187" s="56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14.25">
      <c r="A188" s="37" t="s">
        <v>622</v>
      </c>
      <c r="B188" s="4" t="s">
        <v>464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39" hidden="1">
      <c r="A189" s="12" t="s">
        <v>465</v>
      </c>
      <c r="B189" s="4" t="s">
        <v>466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14.25" hidden="1">
      <c r="A190" s="37" t="s">
        <v>623</v>
      </c>
      <c r="B190" s="4" t="s">
        <v>467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26.25">
      <c r="A191" s="14" t="s">
        <v>9</v>
      </c>
      <c r="B191" s="6" t="s">
        <v>468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39" hidden="1">
      <c r="A192" s="12" t="s">
        <v>624</v>
      </c>
      <c r="B192" s="4" t="s">
        <v>469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14.25" hidden="1">
      <c r="A193" s="37" t="s">
        <v>470</v>
      </c>
      <c r="B193" s="4" t="s">
        <v>471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39" hidden="1">
      <c r="A194" s="12" t="s">
        <v>625</v>
      </c>
      <c r="B194" s="4" t="s">
        <v>472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4.25" hidden="1">
      <c r="A195" s="37" t="s">
        <v>473</v>
      </c>
      <c r="B195" s="4" t="s">
        <v>474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14.25">
      <c r="A196" s="13" t="s">
        <v>10</v>
      </c>
      <c r="B196" s="6" t="s">
        <v>475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39" hidden="1">
      <c r="A197" s="4" t="s">
        <v>106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39" hidden="1">
      <c r="A198" s="4" t="s">
        <v>107</v>
      </c>
      <c r="B198" s="4" t="s">
        <v>476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39" hidden="1">
      <c r="A199" s="4" t="s">
        <v>104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39" hidden="1">
      <c r="A200" s="4" t="s">
        <v>105</v>
      </c>
      <c r="B200" s="4" t="s">
        <v>477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4.25">
      <c r="A201" s="6" t="s">
        <v>11</v>
      </c>
      <c r="B201" s="6" t="s">
        <v>478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4.25" hidden="1">
      <c r="A202" s="37" t="s">
        <v>479</v>
      </c>
      <c r="B202" s="4" t="s">
        <v>480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4.25" hidden="1">
      <c r="A203" s="37" t="s">
        <v>481</v>
      </c>
      <c r="B203" s="4" t="s">
        <v>482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2"/>
      <c r="Q203" s="92"/>
    </row>
    <row r="204" spans="1:17" ht="14.25">
      <c r="A204" s="37" t="s">
        <v>483</v>
      </c>
      <c r="B204" s="4" t="s">
        <v>484</v>
      </c>
      <c r="C204" s="95">
        <f aca="true" t="shared" si="4" ref="C204:N204">C215-C185</f>
        <v>2141</v>
      </c>
      <c r="D204" s="95">
        <f t="shared" si="4"/>
        <v>2741</v>
      </c>
      <c r="E204" s="95">
        <f t="shared" si="4"/>
        <v>2741</v>
      </c>
      <c r="F204" s="95">
        <f t="shared" si="4"/>
        <v>2141</v>
      </c>
      <c r="G204" s="95">
        <f t="shared" si="4"/>
        <v>2140</v>
      </c>
      <c r="H204" s="95">
        <f t="shared" si="4"/>
        <v>2140</v>
      </c>
      <c r="I204" s="95">
        <f t="shared" si="4"/>
        <v>2141</v>
      </c>
      <c r="J204" s="95">
        <f t="shared" si="4"/>
        <v>2295</v>
      </c>
      <c r="K204" s="95">
        <f t="shared" si="4"/>
        <v>2140</v>
      </c>
      <c r="L204" s="95">
        <f t="shared" si="4"/>
        <v>2140</v>
      </c>
      <c r="M204" s="95">
        <f t="shared" si="4"/>
        <v>2143</v>
      </c>
      <c r="N204" s="95">
        <f t="shared" si="4"/>
        <v>2142</v>
      </c>
      <c r="O204" s="95">
        <f>C204+D204+E204+F204+H204+G204+I204+J204+K204+L204+M204+N204</f>
        <v>27045</v>
      </c>
      <c r="P204" s="92"/>
      <c r="Q204" s="92"/>
    </row>
    <row r="205" spans="1:17" ht="14.25" hidden="1">
      <c r="A205" s="37" t="s">
        <v>485</v>
      </c>
      <c r="B205" s="4" t="s">
        <v>486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26.25" hidden="1">
      <c r="A206" s="12" t="s">
        <v>626</v>
      </c>
      <c r="B206" s="4" t="s">
        <v>487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2"/>
      <c r="Q206" s="92"/>
    </row>
    <row r="207" spans="1:17" ht="14.25">
      <c r="A207" s="14" t="s">
        <v>12</v>
      </c>
      <c r="B207" s="6" t="s">
        <v>488</v>
      </c>
      <c r="C207" s="95">
        <f aca="true" t="shared" si="5" ref="C207:N207">C204</f>
        <v>2141</v>
      </c>
      <c r="D207" s="95">
        <f t="shared" si="5"/>
        <v>2741</v>
      </c>
      <c r="E207" s="95">
        <f t="shared" si="5"/>
        <v>2741</v>
      </c>
      <c r="F207" s="95">
        <f t="shared" si="5"/>
        <v>2141</v>
      </c>
      <c r="G207" s="95">
        <f t="shared" si="5"/>
        <v>2140</v>
      </c>
      <c r="H207" s="95">
        <f t="shared" si="5"/>
        <v>2140</v>
      </c>
      <c r="I207" s="95">
        <f t="shared" si="5"/>
        <v>2141</v>
      </c>
      <c r="J207" s="95">
        <f t="shared" si="5"/>
        <v>2295</v>
      </c>
      <c r="K207" s="95">
        <f t="shared" si="5"/>
        <v>2140</v>
      </c>
      <c r="L207" s="95">
        <f t="shared" si="5"/>
        <v>2140</v>
      </c>
      <c r="M207" s="95">
        <f t="shared" si="5"/>
        <v>2143</v>
      </c>
      <c r="N207" s="95">
        <f t="shared" si="5"/>
        <v>2142</v>
      </c>
      <c r="O207" s="95">
        <f>C207+D207+E207+F207+H207+G207+I207+J207+K207+L207+M207+N207</f>
        <v>27045</v>
      </c>
      <c r="P207" s="92"/>
      <c r="Q207" s="92"/>
    </row>
    <row r="208" spans="1:17" ht="39" hidden="1">
      <c r="A208" s="12" t="s">
        <v>489</v>
      </c>
      <c r="B208" s="4" t="s">
        <v>490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39" hidden="1">
      <c r="A209" s="12" t="s">
        <v>491</v>
      </c>
      <c r="B209" s="4" t="s">
        <v>492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4.25" hidden="1">
      <c r="A210" s="37" t="s">
        <v>493</v>
      </c>
      <c r="B210" s="4" t="s">
        <v>494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4.25" hidden="1">
      <c r="A211" s="37" t="s">
        <v>627</v>
      </c>
      <c r="B211" s="4" t="s">
        <v>495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14.25">
      <c r="A212" s="13" t="s">
        <v>13</v>
      </c>
      <c r="B212" s="6" t="s">
        <v>496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39">
      <c r="A213" s="14" t="s">
        <v>497</v>
      </c>
      <c r="B213" s="6" t="s">
        <v>498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2"/>
      <c r="Q213" s="92"/>
    </row>
    <row r="214" spans="1:17" ht="15">
      <c r="A214" s="40" t="s">
        <v>14</v>
      </c>
      <c r="B214" s="41" t="s">
        <v>499</v>
      </c>
      <c r="C214" s="95">
        <f aca="true" t="shared" si="6" ref="C214:N214">C215-C185</f>
        <v>2141</v>
      </c>
      <c r="D214" s="95">
        <f t="shared" si="6"/>
        <v>2741</v>
      </c>
      <c r="E214" s="95">
        <f t="shared" si="6"/>
        <v>2741</v>
      </c>
      <c r="F214" s="95">
        <f t="shared" si="6"/>
        <v>2141</v>
      </c>
      <c r="G214" s="95">
        <f t="shared" si="6"/>
        <v>2140</v>
      </c>
      <c r="H214" s="95">
        <f t="shared" si="6"/>
        <v>2140</v>
      </c>
      <c r="I214" s="95">
        <f t="shared" si="6"/>
        <v>2141</v>
      </c>
      <c r="J214" s="95">
        <f t="shared" si="6"/>
        <v>2295</v>
      </c>
      <c r="K214" s="95">
        <f t="shared" si="6"/>
        <v>2140</v>
      </c>
      <c r="L214" s="95">
        <f t="shared" si="6"/>
        <v>2140</v>
      </c>
      <c r="M214" s="95">
        <f t="shared" si="6"/>
        <v>2143</v>
      </c>
      <c r="N214" s="95">
        <f t="shared" si="6"/>
        <v>2142</v>
      </c>
      <c r="O214" s="95">
        <f>C214+D214+E214+F214+G214+H214+I214+J214+K214+L214+M214+N214</f>
        <v>27045</v>
      </c>
      <c r="P214" s="92"/>
      <c r="Q214" s="92"/>
    </row>
    <row r="215" spans="1:17" ht="15">
      <c r="A215" s="96" t="s">
        <v>629</v>
      </c>
      <c r="B215" s="97"/>
      <c r="C215" s="95">
        <f aca="true" t="shared" si="7" ref="C215:N215">C123</f>
        <v>2296</v>
      </c>
      <c r="D215" s="95">
        <f t="shared" si="7"/>
        <v>2896</v>
      </c>
      <c r="E215" s="95">
        <f t="shared" si="7"/>
        <v>2896</v>
      </c>
      <c r="F215" s="95">
        <f t="shared" si="7"/>
        <v>2296</v>
      </c>
      <c r="G215" s="95">
        <f t="shared" si="7"/>
        <v>2295</v>
      </c>
      <c r="H215" s="95">
        <f t="shared" si="7"/>
        <v>2295</v>
      </c>
      <c r="I215" s="95">
        <f t="shared" si="7"/>
        <v>2295</v>
      </c>
      <c r="J215" s="95">
        <f t="shared" si="7"/>
        <v>2295</v>
      </c>
      <c r="K215" s="95">
        <f t="shared" si="7"/>
        <v>2295</v>
      </c>
      <c r="L215" s="95">
        <f t="shared" si="7"/>
        <v>2295</v>
      </c>
      <c r="M215" s="95">
        <f t="shared" si="7"/>
        <v>2297</v>
      </c>
      <c r="N215" s="95">
        <f t="shared" si="7"/>
        <v>2296</v>
      </c>
      <c r="O215" s="95">
        <f>C215+D215+E215+F215+G215+H215+I215+J215+K215+L215+M215+N215</f>
        <v>28747</v>
      </c>
      <c r="P215" s="92"/>
      <c r="Q215" s="92"/>
    </row>
    <row r="216" spans="2:17" ht="14.2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4.2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4.2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4.2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4.2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4.2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4.2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4.2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4.2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4.2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4.2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4.2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ht="14.2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</sheetData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39" r:id="rId1"/>
  <headerFooter alignWithMargins="0">
    <oddHeader>&amp;RElőterjesztés 4/1. melléklete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227"/>
  <sheetViews>
    <sheetView view="pageBreakPreview" zoomScale="60" workbookViewId="0" topLeftCell="A1">
      <selection activeCell="F183" sqref="F183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39" t="s">
        <v>121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26.25" customHeight="1">
      <c r="A2" s="242" t="s">
        <v>155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4" ht="14.25">
      <c r="A4" s="92" t="s">
        <v>733</v>
      </c>
    </row>
    <row r="5" spans="1:17" ht="26.25">
      <c r="A5" s="1" t="s">
        <v>205</v>
      </c>
      <c r="B5" s="2" t="s">
        <v>206</v>
      </c>
      <c r="C5" s="211" t="s">
        <v>138</v>
      </c>
      <c r="D5" s="211" t="s">
        <v>139</v>
      </c>
      <c r="E5" s="211" t="s">
        <v>140</v>
      </c>
      <c r="F5" s="211" t="s">
        <v>141</v>
      </c>
      <c r="G5" s="211" t="s">
        <v>142</v>
      </c>
      <c r="H5" s="211" t="s">
        <v>143</v>
      </c>
      <c r="I5" s="211" t="s">
        <v>144</v>
      </c>
      <c r="J5" s="211" t="s">
        <v>145</v>
      </c>
      <c r="K5" s="211" t="s">
        <v>146</v>
      </c>
      <c r="L5" s="211" t="s">
        <v>147</v>
      </c>
      <c r="M5" s="211" t="s">
        <v>148</v>
      </c>
      <c r="N5" s="211" t="s">
        <v>149</v>
      </c>
      <c r="O5" s="212" t="s">
        <v>127</v>
      </c>
      <c r="P5" s="92"/>
      <c r="Q5" s="92"/>
    </row>
    <row r="6" spans="1:17" ht="14.25" hidden="1">
      <c r="A6" s="28" t="s">
        <v>207</v>
      </c>
      <c r="B6" s="29" t="s">
        <v>208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/>
      <c r="Q6" s="92"/>
    </row>
    <row r="7" spans="1:17" ht="14.25" hidden="1">
      <c r="A7" s="28" t="s">
        <v>209</v>
      </c>
      <c r="B7" s="30" t="s">
        <v>210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4.25" hidden="1">
      <c r="A8" s="28" t="s">
        <v>211</v>
      </c>
      <c r="B8" s="30" t="s">
        <v>212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39" hidden="1">
      <c r="A9" s="31" t="s">
        <v>213</v>
      </c>
      <c r="B9" s="30" t="s">
        <v>214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14.25" hidden="1">
      <c r="A10" s="31" t="s">
        <v>215</v>
      </c>
      <c r="B10" s="30" t="s">
        <v>216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4.25" hidden="1">
      <c r="A11" s="31" t="s">
        <v>217</v>
      </c>
      <c r="B11" s="30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4.25" hidden="1">
      <c r="A12" s="31" t="s">
        <v>219</v>
      </c>
      <c r="B12" s="30" t="s">
        <v>220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4.25" hidden="1">
      <c r="A13" s="31" t="s">
        <v>221</v>
      </c>
      <c r="B13" s="30" t="s">
        <v>222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4.25" hidden="1">
      <c r="A14" s="4" t="s">
        <v>223</v>
      </c>
      <c r="B14" s="30" t="s">
        <v>224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4.25" hidden="1">
      <c r="A15" s="4" t="s">
        <v>225</v>
      </c>
      <c r="B15" s="30" t="s">
        <v>226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4.25" hidden="1">
      <c r="A16" s="4" t="s">
        <v>227</v>
      </c>
      <c r="B16" s="30" t="s">
        <v>228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4.25" hidden="1">
      <c r="A17" s="4" t="s">
        <v>229</v>
      </c>
      <c r="B17" s="30" t="s">
        <v>230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26.25" hidden="1">
      <c r="A18" s="4" t="s">
        <v>558</v>
      </c>
      <c r="B18" s="30" t="s">
        <v>231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6.25" hidden="1">
      <c r="A19" s="32" t="s">
        <v>500</v>
      </c>
      <c r="B19" s="33" t="s">
        <v>232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6.25" hidden="1">
      <c r="A20" s="4" t="s">
        <v>233</v>
      </c>
      <c r="B20" s="30" t="s">
        <v>234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52.5" hidden="1">
      <c r="A21" s="4" t="s">
        <v>235</v>
      </c>
      <c r="B21" s="30" t="s">
        <v>236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14.25" hidden="1">
      <c r="A22" s="5" t="s">
        <v>237</v>
      </c>
      <c r="B22" s="30" t="s">
        <v>238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4.25" hidden="1">
      <c r="A23" s="6" t="s">
        <v>501</v>
      </c>
      <c r="B23" s="33" t="s">
        <v>239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4.25">
      <c r="A24" s="50" t="s">
        <v>588</v>
      </c>
      <c r="B24" s="51" t="s">
        <v>240</v>
      </c>
      <c r="C24" s="95">
        <v>12635</v>
      </c>
      <c r="D24" s="95">
        <v>12634</v>
      </c>
      <c r="E24" s="95">
        <v>12634</v>
      </c>
      <c r="F24" s="95">
        <v>12634</v>
      </c>
      <c r="G24" s="95">
        <v>12634</v>
      </c>
      <c r="H24" s="95">
        <v>12634</v>
      </c>
      <c r="I24" s="95">
        <v>12634</v>
      </c>
      <c r="J24" s="95">
        <v>12634</v>
      </c>
      <c r="K24" s="95">
        <v>12635</v>
      </c>
      <c r="L24" s="95">
        <v>12635</v>
      </c>
      <c r="M24" s="95">
        <v>12634</v>
      </c>
      <c r="N24" s="95">
        <v>12635</v>
      </c>
      <c r="O24" s="213">
        <f>C24+D24+E24+F24+G24+H24+I24+J24+K24+L24+M24+N24</f>
        <v>151612</v>
      </c>
      <c r="P24" s="92"/>
      <c r="Q24" s="92"/>
    </row>
    <row r="25" spans="1:17" ht="41.25">
      <c r="A25" s="39" t="s">
        <v>559</v>
      </c>
      <c r="B25" s="51" t="s">
        <v>241</v>
      </c>
      <c r="C25" s="95">
        <v>3657</v>
      </c>
      <c r="D25" s="95">
        <v>3657</v>
      </c>
      <c r="E25" s="95">
        <v>3657</v>
      </c>
      <c r="F25" s="95">
        <v>3657</v>
      </c>
      <c r="G25" s="95">
        <v>3657</v>
      </c>
      <c r="H25" s="95">
        <v>3657</v>
      </c>
      <c r="I25" s="95">
        <v>3656</v>
      </c>
      <c r="J25" s="95">
        <v>3656</v>
      </c>
      <c r="K25" s="95">
        <v>3657</v>
      </c>
      <c r="L25" s="95">
        <v>3657</v>
      </c>
      <c r="M25" s="95">
        <v>3656</v>
      </c>
      <c r="N25" s="95">
        <v>3657</v>
      </c>
      <c r="O25" s="213">
        <f>C25+D25+E25+F25+G25+H25+I25+J25+K25+L25+M25+N25</f>
        <v>43881</v>
      </c>
      <c r="P25" s="92"/>
      <c r="Q25" s="92"/>
    </row>
    <row r="26" spans="1:17" ht="14.25" hidden="1">
      <c r="A26" s="4" t="s">
        <v>242</v>
      </c>
      <c r="B26" s="30" t="s">
        <v>243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2"/>
      <c r="Q26" s="92"/>
    </row>
    <row r="27" spans="1:17" ht="26.25" hidden="1">
      <c r="A27" s="4" t="s">
        <v>244</v>
      </c>
      <c r="B27" s="30" t="s">
        <v>245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14.25" hidden="1">
      <c r="A28" s="4" t="s">
        <v>246</v>
      </c>
      <c r="B28" s="30" t="s">
        <v>247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4.25" hidden="1">
      <c r="A29" s="6" t="s">
        <v>502</v>
      </c>
      <c r="B29" s="33" t="s">
        <v>248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26.25" hidden="1">
      <c r="A30" s="4" t="s">
        <v>249</v>
      </c>
      <c r="B30" s="30" t="s">
        <v>250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26.25" hidden="1">
      <c r="A31" s="4" t="s">
        <v>251</v>
      </c>
      <c r="B31" s="30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14.25" hidden="1">
      <c r="A32" s="6" t="s">
        <v>589</v>
      </c>
      <c r="B32" s="33" t="s">
        <v>253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14.25" hidden="1">
      <c r="A33" s="4" t="s">
        <v>254</v>
      </c>
      <c r="B33" s="30" t="s">
        <v>255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4.25" hidden="1">
      <c r="A34" s="4" t="s">
        <v>256</v>
      </c>
      <c r="B34" s="30" t="s">
        <v>257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4.25" hidden="1">
      <c r="A35" s="4" t="s">
        <v>560</v>
      </c>
      <c r="B35" s="30" t="s">
        <v>258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26.25" hidden="1">
      <c r="A36" s="4" t="s">
        <v>259</v>
      </c>
      <c r="B36" s="30" t="s">
        <v>260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14.25" hidden="1">
      <c r="A37" s="9" t="s">
        <v>561</v>
      </c>
      <c r="B37" s="30" t="s">
        <v>261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4.25" hidden="1">
      <c r="A38" s="5" t="s">
        <v>262</v>
      </c>
      <c r="B38" s="30" t="s">
        <v>263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4.25" hidden="1">
      <c r="A39" s="4" t="s">
        <v>562</v>
      </c>
      <c r="B39" s="30" t="s">
        <v>264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4.25" hidden="1">
      <c r="A40" s="6" t="s">
        <v>503</v>
      </c>
      <c r="B40" s="33" t="s">
        <v>265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4.25" hidden="1">
      <c r="A41" s="4" t="s">
        <v>266</v>
      </c>
      <c r="B41" s="30" t="s">
        <v>267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4.25" hidden="1">
      <c r="A42" s="4" t="s">
        <v>268</v>
      </c>
      <c r="B42" s="30" t="s">
        <v>269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26.25" hidden="1">
      <c r="A43" s="6" t="s">
        <v>504</v>
      </c>
      <c r="B43" s="33" t="s">
        <v>270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39" hidden="1">
      <c r="A44" s="4" t="s">
        <v>271</v>
      </c>
      <c r="B44" s="30" t="s">
        <v>272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14.25" hidden="1">
      <c r="A45" s="4" t="s">
        <v>273</v>
      </c>
      <c r="B45" s="30" t="s">
        <v>274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4.25" hidden="1">
      <c r="A46" s="4" t="s">
        <v>563</v>
      </c>
      <c r="B46" s="30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26.25" hidden="1">
      <c r="A47" s="4" t="s">
        <v>564</v>
      </c>
      <c r="B47" s="30" t="s">
        <v>276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14.25" hidden="1">
      <c r="A48" s="4" t="s">
        <v>277</v>
      </c>
      <c r="B48" s="30" t="s">
        <v>278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26.25" hidden="1">
      <c r="A49" s="6" t="s">
        <v>505</v>
      </c>
      <c r="B49" s="33" t="s">
        <v>279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14.25">
      <c r="A50" s="39" t="s">
        <v>506</v>
      </c>
      <c r="B50" s="51" t="s">
        <v>280</v>
      </c>
      <c r="C50" s="95">
        <v>10347</v>
      </c>
      <c r="D50" s="95">
        <v>10347</v>
      </c>
      <c r="E50" s="95">
        <v>10347</v>
      </c>
      <c r="F50" s="95">
        <v>10347</v>
      </c>
      <c r="G50" s="95">
        <v>10347</v>
      </c>
      <c r="H50" s="95">
        <v>10347</v>
      </c>
      <c r="I50" s="95">
        <v>10346</v>
      </c>
      <c r="J50" s="95">
        <v>10346</v>
      </c>
      <c r="K50" s="95">
        <v>10347</v>
      </c>
      <c r="L50" s="95">
        <v>10347</v>
      </c>
      <c r="M50" s="95">
        <v>10347</v>
      </c>
      <c r="N50" s="95">
        <v>10347</v>
      </c>
      <c r="O50" s="213">
        <f>C50+D50+E50+F50+G50+H50+I50+J50+K50+L50+M50+N50</f>
        <v>124162</v>
      </c>
      <c r="P50" s="92"/>
      <c r="Q50" s="92"/>
    </row>
    <row r="51" spans="1:17" ht="14.25" hidden="1">
      <c r="A51" s="12" t="s">
        <v>281</v>
      </c>
      <c r="B51" s="30" t="s">
        <v>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2"/>
      <c r="Q51" s="92"/>
    </row>
    <row r="52" spans="1:17" ht="14.25" hidden="1">
      <c r="A52" s="12" t="s">
        <v>507</v>
      </c>
      <c r="B52" s="30" t="s">
        <v>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26.25" hidden="1">
      <c r="A53" s="16" t="s">
        <v>565</v>
      </c>
      <c r="B53" s="30" t="s">
        <v>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26.25" hidden="1">
      <c r="A54" s="16" t="s">
        <v>566</v>
      </c>
      <c r="B54" s="30" t="s">
        <v>285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39" hidden="1">
      <c r="A55" s="16" t="s">
        <v>567</v>
      </c>
      <c r="B55" s="30" t="s">
        <v>286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26.25" hidden="1">
      <c r="A56" s="12" t="s">
        <v>568</v>
      </c>
      <c r="B56" s="30" t="s">
        <v>287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26.25" hidden="1">
      <c r="A57" s="12" t="s">
        <v>569</v>
      </c>
      <c r="B57" s="30" t="s">
        <v>288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14.25" hidden="1">
      <c r="A58" s="12" t="s">
        <v>570</v>
      </c>
      <c r="B58" s="30" t="s">
        <v>289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14.25">
      <c r="A59" s="48" t="s">
        <v>537</v>
      </c>
      <c r="B59" s="51" t="s">
        <v>290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14.25" hidden="1">
      <c r="A60" s="11" t="s">
        <v>571</v>
      </c>
      <c r="B60" s="30" t="s">
        <v>291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4.25" hidden="1">
      <c r="A61" s="11" t="s">
        <v>292</v>
      </c>
      <c r="B61" s="30" t="s">
        <v>293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52.5" hidden="1">
      <c r="A62" s="11" t="s">
        <v>294</v>
      </c>
      <c r="B62" s="30" t="s">
        <v>295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52.5" hidden="1">
      <c r="A63" s="11" t="s">
        <v>538</v>
      </c>
      <c r="B63" s="30" t="s">
        <v>296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52.5" hidden="1">
      <c r="A64" s="11" t="s">
        <v>572</v>
      </c>
      <c r="B64" s="30" t="s">
        <v>297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39" hidden="1">
      <c r="A65" s="11" t="s">
        <v>540</v>
      </c>
      <c r="B65" s="30" t="s">
        <v>298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52.5" hidden="1">
      <c r="A66" s="11" t="s">
        <v>573</v>
      </c>
      <c r="B66" s="30" t="s">
        <v>299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52.5" hidden="1">
      <c r="A67" s="11" t="s">
        <v>574</v>
      </c>
      <c r="B67" s="30" t="s">
        <v>300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14.25" hidden="1">
      <c r="A68" s="11" t="s">
        <v>301</v>
      </c>
      <c r="B68" s="30" t="s">
        <v>302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4.25" hidden="1">
      <c r="A69" s="19" t="s">
        <v>303</v>
      </c>
      <c r="B69" s="30" t="s">
        <v>304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39" hidden="1">
      <c r="A70" s="11" t="s">
        <v>575</v>
      </c>
      <c r="B70" s="30" t="s">
        <v>305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14.25" hidden="1">
      <c r="A71" s="19" t="s">
        <v>110</v>
      </c>
      <c r="B71" s="30" t="s">
        <v>306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4.25" hidden="1">
      <c r="A72" s="19" t="s">
        <v>111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27">
      <c r="A73" s="48" t="s">
        <v>543</v>
      </c>
      <c r="B73" s="51" t="s">
        <v>307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15">
      <c r="A74" s="53" t="s">
        <v>43</v>
      </c>
      <c r="B74" s="5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4.25" hidden="1">
      <c r="A75" s="34" t="s">
        <v>308</v>
      </c>
      <c r="B75" s="30" t="s">
        <v>309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4.25" hidden="1">
      <c r="A76" s="34" t="s">
        <v>576</v>
      </c>
      <c r="B76" s="30" t="s">
        <v>310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4.25" hidden="1">
      <c r="A77" s="34" t="s">
        <v>311</v>
      </c>
      <c r="B77" s="30" t="s">
        <v>312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4.25" hidden="1">
      <c r="A78" s="34" t="s">
        <v>313</v>
      </c>
      <c r="B78" s="30" t="s">
        <v>314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4.25" hidden="1">
      <c r="A79" s="5" t="s">
        <v>315</v>
      </c>
      <c r="B79" s="30" t="s">
        <v>316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4.25" hidden="1">
      <c r="A80" s="5" t="s">
        <v>317</v>
      </c>
      <c r="B80" s="30" t="s">
        <v>318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4.25" hidden="1">
      <c r="A81" s="5" t="s">
        <v>319</v>
      </c>
      <c r="B81" s="30" t="s">
        <v>320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4.25">
      <c r="A82" s="49" t="s">
        <v>545</v>
      </c>
      <c r="B82" s="51" t="s">
        <v>321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2"/>
      <c r="Q82" s="92"/>
    </row>
    <row r="83" spans="1:17" ht="14.25" hidden="1">
      <c r="A83" s="12" t="s">
        <v>322</v>
      </c>
      <c r="B83" s="30" t="s">
        <v>323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2"/>
      <c r="Q83" s="92"/>
    </row>
    <row r="84" spans="1:17" ht="14.25" hidden="1">
      <c r="A84" s="12" t="s">
        <v>324</v>
      </c>
      <c r="B84" s="30" t="s">
        <v>325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4.25" hidden="1">
      <c r="A85" s="12" t="s">
        <v>326</v>
      </c>
      <c r="B85" s="30" t="s">
        <v>327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39" hidden="1">
      <c r="A86" s="12" t="s">
        <v>328</v>
      </c>
      <c r="B86" s="30" t="s">
        <v>329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14.25">
      <c r="A87" s="48" t="s">
        <v>546</v>
      </c>
      <c r="B87" s="51" t="s">
        <v>330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52.5" hidden="1">
      <c r="A88" s="12" t="s">
        <v>331</v>
      </c>
      <c r="B88" s="30" t="s">
        <v>332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52.5" hidden="1">
      <c r="A89" s="12" t="s">
        <v>577</v>
      </c>
      <c r="B89" s="30" t="s">
        <v>333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52.5" hidden="1">
      <c r="A90" s="12" t="s">
        <v>578</v>
      </c>
      <c r="B90" s="30" t="s">
        <v>334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39" hidden="1">
      <c r="A91" s="12" t="s">
        <v>579</v>
      </c>
      <c r="B91" s="30" t="s">
        <v>335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52.5" hidden="1">
      <c r="A92" s="12" t="s">
        <v>580</v>
      </c>
      <c r="B92" s="30" t="s">
        <v>336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52.5" hidden="1">
      <c r="A93" s="12" t="s">
        <v>581</v>
      </c>
      <c r="B93" s="30" t="s">
        <v>337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14.25" hidden="1">
      <c r="A94" s="12" t="s">
        <v>338</v>
      </c>
      <c r="B94" s="30" t="s">
        <v>339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39" hidden="1">
      <c r="A95" s="12" t="s">
        <v>582</v>
      </c>
      <c r="B95" s="30" t="s">
        <v>340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27" hidden="1">
      <c r="A96" s="48" t="s">
        <v>547</v>
      </c>
      <c r="B96" s="51" t="s">
        <v>341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15">
      <c r="A97" s="53" t="s">
        <v>42</v>
      </c>
      <c r="B97" s="5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">
      <c r="A98" s="35" t="s">
        <v>590</v>
      </c>
      <c r="B98" s="36" t="s">
        <v>342</v>
      </c>
      <c r="C98" s="95">
        <f>C24+C25+C50+C81</f>
        <v>26639</v>
      </c>
      <c r="D98" s="95">
        <f>D24+D25+D50+D81</f>
        <v>26638</v>
      </c>
      <c r="E98" s="95">
        <f>E24+E25+E50+E81+E82</f>
        <v>26638</v>
      </c>
      <c r="F98" s="95">
        <f aca="true" t="shared" si="0" ref="F98:N98">F24+F25+F50+F81</f>
        <v>26638</v>
      </c>
      <c r="G98" s="95">
        <f t="shared" si="0"/>
        <v>26638</v>
      </c>
      <c r="H98" s="95">
        <f t="shared" si="0"/>
        <v>26638</v>
      </c>
      <c r="I98" s="95">
        <f t="shared" si="0"/>
        <v>26636</v>
      </c>
      <c r="J98" s="95">
        <f t="shared" si="0"/>
        <v>26636</v>
      </c>
      <c r="K98" s="95">
        <f t="shared" si="0"/>
        <v>26639</v>
      </c>
      <c r="L98" s="95">
        <f t="shared" si="0"/>
        <v>26639</v>
      </c>
      <c r="M98" s="95">
        <f t="shared" si="0"/>
        <v>26637</v>
      </c>
      <c r="N98" s="95">
        <f t="shared" si="0"/>
        <v>26639</v>
      </c>
      <c r="O98" s="213">
        <f>C98+D98+E98+F98+G98+H98+I98+J98+K98+L98+M98+N98</f>
        <v>319655</v>
      </c>
      <c r="P98" s="92"/>
      <c r="Q98" s="92"/>
    </row>
    <row r="99" spans="1:17" ht="26.25" hidden="1">
      <c r="A99" s="12" t="s">
        <v>583</v>
      </c>
      <c r="B99" s="4" t="s">
        <v>343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2"/>
      <c r="Q99" s="92"/>
    </row>
    <row r="100" spans="1:17" ht="39" hidden="1">
      <c r="A100" s="12" t="s">
        <v>344</v>
      </c>
      <c r="B100" s="4" t="s">
        <v>345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26.25" hidden="1">
      <c r="A101" s="12" t="s">
        <v>584</v>
      </c>
      <c r="B101" s="4" t="s">
        <v>346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6.25">
      <c r="A102" s="14" t="s">
        <v>552</v>
      </c>
      <c r="B102" s="6" t="s">
        <v>347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14.25" hidden="1">
      <c r="A103" s="37" t="s">
        <v>585</v>
      </c>
      <c r="B103" s="4" t="s">
        <v>348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4.25" hidden="1">
      <c r="A104" s="37" t="s">
        <v>555</v>
      </c>
      <c r="B104" s="4" t="s">
        <v>349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26.25" hidden="1">
      <c r="A105" s="12" t="s">
        <v>350</v>
      </c>
      <c r="B105" s="4" t="s">
        <v>351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26.25" hidden="1">
      <c r="A106" s="12" t="s">
        <v>586</v>
      </c>
      <c r="B106" s="4" t="s">
        <v>352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14.25">
      <c r="A107" s="13" t="s">
        <v>553</v>
      </c>
      <c r="B107" s="6" t="s">
        <v>353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4.25" hidden="1">
      <c r="A108" s="37" t="s">
        <v>354</v>
      </c>
      <c r="B108" s="4" t="s">
        <v>355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4.25" hidden="1">
      <c r="A109" s="37" t="s">
        <v>356</v>
      </c>
      <c r="B109" s="4" t="s">
        <v>357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4.25">
      <c r="A110" s="13" t="s">
        <v>358</v>
      </c>
      <c r="B110" s="6" t="s">
        <v>359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4.25" hidden="1">
      <c r="A111" s="37" t="s">
        <v>360</v>
      </c>
      <c r="B111" s="4" t="s">
        <v>361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4.25" hidden="1">
      <c r="A112" s="37" t="s">
        <v>362</v>
      </c>
      <c r="B112" s="4" t="s">
        <v>363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4.25" hidden="1">
      <c r="A113" s="37" t="s">
        <v>364</v>
      </c>
      <c r="B113" s="4" t="s">
        <v>365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4.25">
      <c r="A114" s="38" t="s">
        <v>554</v>
      </c>
      <c r="B114" s="39" t="s">
        <v>366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4.25" hidden="1">
      <c r="A115" s="37" t="s">
        <v>367</v>
      </c>
      <c r="B115" s="4" t="s">
        <v>368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26.25" hidden="1">
      <c r="A116" s="12" t="s">
        <v>369</v>
      </c>
      <c r="B116" s="4" t="s">
        <v>370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14.25" hidden="1">
      <c r="A117" s="37" t="s">
        <v>587</v>
      </c>
      <c r="B117" s="4" t="s">
        <v>371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4.25" hidden="1">
      <c r="A118" s="37" t="s">
        <v>556</v>
      </c>
      <c r="B118" s="4" t="s">
        <v>372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4.25">
      <c r="A119" s="38" t="s">
        <v>557</v>
      </c>
      <c r="B119" s="39" t="s">
        <v>373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26.25">
      <c r="A120" s="12" t="s">
        <v>374</v>
      </c>
      <c r="B120" s="4" t="s">
        <v>375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15">
      <c r="A121" s="40" t="s">
        <v>591</v>
      </c>
      <c r="B121" s="41" t="s">
        <v>376</v>
      </c>
      <c r="C121" s="95">
        <f aca="true" t="shared" si="1" ref="C121:N121">C98</f>
        <v>26639</v>
      </c>
      <c r="D121" s="95">
        <f t="shared" si="1"/>
        <v>26638</v>
      </c>
      <c r="E121" s="95">
        <f t="shared" si="1"/>
        <v>26638</v>
      </c>
      <c r="F121" s="95">
        <f t="shared" si="1"/>
        <v>26638</v>
      </c>
      <c r="G121" s="95">
        <f t="shared" si="1"/>
        <v>26638</v>
      </c>
      <c r="H121" s="95">
        <f t="shared" si="1"/>
        <v>26638</v>
      </c>
      <c r="I121" s="95">
        <f t="shared" si="1"/>
        <v>26636</v>
      </c>
      <c r="J121" s="95">
        <f t="shared" si="1"/>
        <v>26636</v>
      </c>
      <c r="K121" s="95">
        <f t="shared" si="1"/>
        <v>26639</v>
      </c>
      <c r="L121" s="95">
        <f t="shared" si="1"/>
        <v>26639</v>
      </c>
      <c r="M121" s="95">
        <f t="shared" si="1"/>
        <v>26637</v>
      </c>
      <c r="N121" s="95">
        <f t="shared" si="1"/>
        <v>26639</v>
      </c>
      <c r="O121" s="213">
        <f>C121+D121+E121+F121+G121+H121+I121+J121+K121+L121+M121+N121</f>
        <v>319655</v>
      </c>
      <c r="P121" s="92"/>
      <c r="Q121" s="92"/>
    </row>
    <row r="122" spans="1:17" ht="15">
      <c r="A122" s="96" t="s">
        <v>628</v>
      </c>
      <c r="B122" s="97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2"/>
      <c r="Q122" s="92"/>
    </row>
    <row r="123" spans="1:17" ht="26.25">
      <c r="A123" s="1" t="s">
        <v>205</v>
      </c>
      <c r="B123" s="2" t="s">
        <v>621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39" hidden="1">
      <c r="A124" s="31" t="s">
        <v>377</v>
      </c>
      <c r="B124" s="5" t="s">
        <v>378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39" hidden="1">
      <c r="A125" s="4" t="s">
        <v>379</v>
      </c>
      <c r="B125" s="5" t="s">
        <v>380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39" hidden="1">
      <c r="A126" s="4" t="s">
        <v>381</v>
      </c>
      <c r="B126" s="5" t="s">
        <v>382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39" hidden="1">
      <c r="A127" s="4" t="s">
        <v>383</v>
      </c>
      <c r="B127" s="5" t="s">
        <v>384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26.25" hidden="1">
      <c r="A128" s="4" t="s">
        <v>385</v>
      </c>
      <c r="B128" s="5" t="s">
        <v>386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26.25" hidden="1">
      <c r="A129" s="4" t="s">
        <v>387</v>
      </c>
      <c r="B129" s="5" t="s">
        <v>388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6.25">
      <c r="A130" s="6" t="s">
        <v>630</v>
      </c>
      <c r="B130" s="7" t="s">
        <v>389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26.25" hidden="1">
      <c r="A131" s="4" t="s">
        <v>390</v>
      </c>
      <c r="B131" s="5" t="s">
        <v>391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52.5" hidden="1">
      <c r="A132" s="4" t="s">
        <v>392</v>
      </c>
      <c r="B132" s="5" t="s">
        <v>393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52.5" hidden="1">
      <c r="A133" s="4" t="s">
        <v>592</v>
      </c>
      <c r="B133" s="5" t="s">
        <v>394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52.5" hidden="1">
      <c r="A134" s="4" t="s">
        <v>593</v>
      </c>
      <c r="B134" s="5" t="s">
        <v>395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39">
      <c r="A135" s="4" t="s">
        <v>594</v>
      </c>
      <c r="B135" s="5" t="s">
        <v>396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27">
      <c r="A136" s="39" t="s">
        <v>631</v>
      </c>
      <c r="B136" s="49" t="s">
        <v>397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14.25" hidden="1">
      <c r="A137" s="4" t="s">
        <v>598</v>
      </c>
      <c r="B137" s="5" t="s">
        <v>406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4.25" hidden="1">
      <c r="A138" s="4" t="s">
        <v>599</v>
      </c>
      <c r="B138" s="5" t="s">
        <v>407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4.25" hidden="1">
      <c r="A139" s="6" t="s">
        <v>1</v>
      </c>
      <c r="B139" s="7" t="s">
        <v>408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26.25" hidden="1">
      <c r="A140" s="4" t="s">
        <v>600</v>
      </c>
      <c r="B140" s="5" t="s">
        <v>409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26.25" hidden="1">
      <c r="A141" s="4" t="s">
        <v>601</v>
      </c>
      <c r="B141" s="5" t="s">
        <v>410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14.25" hidden="1">
      <c r="A142" s="4" t="s">
        <v>602</v>
      </c>
      <c r="B142" s="5" t="s">
        <v>411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4.25" hidden="1">
      <c r="A143" s="4" t="s">
        <v>603</v>
      </c>
      <c r="B143" s="5" t="s">
        <v>412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4.25" hidden="1">
      <c r="A144" s="4" t="s">
        <v>604</v>
      </c>
      <c r="B144" s="5" t="s">
        <v>415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26.25" hidden="1">
      <c r="A145" s="4" t="s">
        <v>416</v>
      </c>
      <c r="B145" s="5" t="s">
        <v>417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14.25" hidden="1">
      <c r="A146" s="4" t="s">
        <v>605</v>
      </c>
      <c r="B146" s="5" t="s">
        <v>418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26.25" hidden="1">
      <c r="A147" s="4" t="s">
        <v>606</v>
      </c>
      <c r="B147" s="5" t="s">
        <v>423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6.25" hidden="1">
      <c r="A148" s="6" t="s">
        <v>2</v>
      </c>
      <c r="B148" s="7" t="s">
        <v>426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14.25" hidden="1">
      <c r="A149" s="4" t="s">
        <v>607</v>
      </c>
      <c r="B149" s="5" t="s">
        <v>427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4.25">
      <c r="A150" s="39" t="s">
        <v>3</v>
      </c>
      <c r="B150" s="49" t="s">
        <v>428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2"/>
      <c r="Q150" s="92"/>
    </row>
    <row r="151" spans="1:17" ht="26.25" hidden="1">
      <c r="A151" s="12" t="s">
        <v>429</v>
      </c>
      <c r="B151" s="5" t="s">
        <v>430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14.25" hidden="1">
      <c r="A152" s="12" t="s">
        <v>608</v>
      </c>
      <c r="B152" s="5" t="s">
        <v>431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4.25" hidden="1">
      <c r="A153" s="12" t="s">
        <v>609</v>
      </c>
      <c r="B153" s="5" t="s">
        <v>432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4.25" hidden="1">
      <c r="A154" s="12" t="s">
        <v>610</v>
      </c>
      <c r="B154" s="5" t="s">
        <v>433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4.25" hidden="1">
      <c r="A155" s="12" t="s">
        <v>435</v>
      </c>
      <c r="B155" s="5" t="s">
        <v>436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26.25" hidden="1">
      <c r="A156" s="12" t="s">
        <v>437</v>
      </c>
      <c r="B156" s="5" t="s">
        <v>438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26.25" hidden="1">
      <c r="A157" s="12" t="s">
        <v>439</v>
      </c>
      <c r="B157" s="5" t="s">
        <v>440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14.25" hidden="1">
      <c r="A158" s="12" t="s">
        <v>611</v>
      </c>
      <c r="B158" s="5" t="s">
        <v>441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26.25" hidden="1">
      <c r="A159" s="12" t="s">
        <v>612</v>
      </c>
      <c r="B159" s="5" t="s">
        <v>442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14.25" hidden="1">
      <c r="A160" s="12" t="s">
        <v>613</v>
      </c>
      <c r="B160" s="5" t="s">
        <v>443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4.25">
      <c r="A161" s="48" t="s">
        <v>4</v>
      </c>
      <c r="B161" s="49" t="s">
        <v>444</v>
      </c>
      <c r="C161" s="95">
        <v>3074</v>
      </c>
      <c r="D161" s="95">
        <v>3073</v>
      </c>
      <c r="E161" s="95">
        <v>3074</v>
      </c>
      <c r="F161" s="95">
        <v>2871</v>
      </c>
      <c r="G161" s="95">
        <v>3074</v>
      </c>
      <c r="H161" s="95">
        <v>3074</v>
      </c>
      <c r="I161" s="95">
        <v>1450</v>
      </c>
      <c r="J161" s="95"/>
      <c r="K161" s="95">
        <v>3073</v>
      </c>
      <c r="L161" s="95">
        <v>3074</v>
      </c>
      <c r="M161" s="95">
        <v>2871</v>
      </c>
      <c r="N161" s="95">
        <v>2871</v>
      </c>
      <c r="O161" s="95">
        <f>C161+D161+E161+F161+G161+H161+I161+J161+K161+L161+M161+N161</f>
        <v>31579</v>
      </c>
      <c r="P161" s="92"/>
      <c r="Q161" s="92"/>
    </row>
    <row r="162" spans="1:17" ht="52.5" hidden="1">
      <c r="A162" s="12" t="s">
        <v>453</v>
      </c>
      <c r="B162" s="5" t="s">
        <v>454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2"/>
      <c r="Q162" s="92"/>
    </row>
    <row r="163" spans="1:17" ht="52.5" hidden="1">
      <c r="A163" s="4" t="s">
        <v>617</v>
      </c>
      <c r="B163" s="5" t="s">
        <v>455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26.25" hidden="1">
      <c r="A164" s="12" t="s">
        <v>618</v>
      </c>
      <c r="B164" s="5" t="s">
        <v>456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27">
      <c r="A165" s="39" t="s">
        <v>6</v>
      </c>
      <c r="B165" s="49" t="s">
        <v>457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15">
      <c r="A166" s="53" t="s">
        <v>43</v>
      </c>
      <c r="B166" s="5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26.25" hidden="1">
      <c r="A167" s="4" t="s">
        <v>398</v>
      </c>
      <c r="B167" s="5" t="s">
        <v>399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52.5" hidden="1">
      <c r="A168" s="4" t="s">
        <v>400</v>
      </c>
      <c r="B168" s="5" t="s">
        <v>401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52.5" hidden="1">
      <c r="A169" s="4" t="s">
        <v>595</v>
      </c>
      <c r="B169" s="5" t="s">
        <v>402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52.5" hidden="1">
      <c r="A170" s="4" t="s">
        <v>596</v>
      </c>
      <c r="B170" s="5" t="s">
        <v>403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39" hidden="1">
      <c r="A171" s="4" t="s">
        <v>597</v>
      </c>
      <c r="B171" s="5" t="s">
        <v>404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1.25">
      <c r="A172" s="39" t="s">
        <v>0</v>
      </c>
      <c r="B172" s="49" t="s">
        <v>405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14.25" hidden="1">
      <c r="A173" s="12" t="s">
        <v>614</v>
      </c>
      <c r="B173" s="5" t="s">
        <v>445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4.25" hidden="1">
      <c r="A174" s="12" t="s">
        <v>615</v>
      </c>
      <c r="B174" s="5" t="s">
        <v>446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26.25" hidden="1">
      <c r="A175" s="12" t="s">
        <v>447</v>
      </c>
      <c r="B175" s="5" t="s">
        <v>448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14.25" hidden="1">
      <c r="A176" s="12" t="s">
        <v>616</v>
      </c>
      <c r="B176" s="5" t="s">
        <v>449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26.25" hidden="1">
      <c r="A177" s="12" t="s">
        <v>450</v>
      </c>
      <c r="B177" s="5" t="s">
        <v>451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14.25">
      <c r="A178" s="39" t="s">
        <v>5</v>
      </c>
      <c r="B178" s="49" t="s">
        <v>452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52.5" hidden="1">
      <c r="A179" s="12" t="s">
        <v>458</v>
      </c>
      <c r="B179" s="5" t="s">
        <v>459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52.5" hidden="1">
      <c r="A180" s="4" t="s">
        <v>619</v>
      </c>
      <c r="B180" s="5" t="s">
        <v>460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26.25" hidden="1">
      <c r="A181" s="12" t="s">
        <v>620</v>
      </c>
      <c r="B181" s="5" t="s">
        <v>461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27">
      <c r="A182" s="39" t="s">
        <v>8</v>
      </c>
      <c r="B182" s="49" t="s">
        <v>462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15">
      <c r="A183" s="53" t="s">
        <v>42</v>
      </c>
      <c r="B183" s="58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">
      <c r="A184" s="46" t="s">
        <v>7</v>
      </c>
      <c r="B184" s="35" t="s">
        <v>463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2"/>
      <c r="Q184" s="92"/>
    </row>
    <row r="185" spans="1:17" ht="15" hidden="1">
      <c r="A185" s="98" t="s">
        <v>108</v>
      </c>
      <c r="B185" s="56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" hidden="1">
      <c r="A186" s="98" t="s">
        <v>109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4.25" hidden="1">
      <c r="A187" s="37" t="s">
        <v>622</v>
      </c>
      <c r="B187" s="4" t="s">
        <v>464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39" hidden="1">
      <c r="A188" s="12" t="s">
        <v>465</v>
      </c>
      <c r="B188" s="4" t="s">
        <v>466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14.25" hidden="1">
      <c r="A189" s="37" t="s">
        <v>623</v>
      </c>
      <c r="B189" s="4" t="s">
        <v>467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26.25">
      <c r="A190" s="14" t="s">
        <v>9</v>
      </c>
      <c r="B190" s="6" t="s">
        <v>468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39" hidden="1">
      <c r="A191" s="12" t="s">
        <v>624</v>
      </c>
      <c r="B191" s="4" t="s">
        <v>469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14.25" hidden="1">
      <c r="A192" s="37" t="s">
        <v>470</v>
      </c>
      <c r="B192" s="4" t="s">
        <v>471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39" hidden="1">
      <c r="A193" s="12" t="s">
        <v>625</v>
      </c>
      <c r="B193" s="4" t="s">
        <v>472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14.25" hidden="1">
      <c r="A194" s="37" t="s">
        <v>473</v>
      </c>
      <c r="B194" s="4" t="s">
        <v>474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4.25">
      <c r="A195" s="13" t="s">
        <v>10</v>
      </c>
      <c r="B195" s="6" t="s">
        <v>475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39" hidden="1">
      <c r="A196" s="4" t="s">
        <v>106</v>
      </c>
      <c r="B196" s="4" t="s">
        <v>476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39" hidden="1">
      <c r="A197" s="4" t="s">
        <v>107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39" hidden="1">
      <c r="A198" s="4" t="s">
        <v>104</v>
      </c>
      <c r="B198" s="4" t="s">
        <v>477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39" hidden="1">
      <c r="A199" s="4" t="s">
        <v>105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14.25">
      <c r="A200" s="6" t="s">
        <v>11</v>
      </c>
      <c r="B200" s="6" t="s">
        <v>478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4.25" hidden="1">
      <c r="A201" s="37" t="s">
        <v>479</v>
      </c>
      <c r="B201" s="4" t="s">
        <v>480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4.25" hidden="1">
      <c r="A202" s="37" t="s">
        <v>481</v>
      </c>
      <c r="B202" s="4" t="s">
        <v>482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4.25">
      <c r="A203" s="37" t="s">
        <v>483</v>
      </c>
      <c r="B203" s="4" t="s">
        <v>484</v>
      </c>
      <c r="C203" s="95">
        <f aca="true" t="shared" si="2" ref="C203:O203">C213-C161</f>
        <v>23565</v>
      </c>
      <c r="D203" s="95">
        <f t="shared" si="2"/>
        <v>23565</v>
      </c>
      <c r="E203" s="95">
        <f t="shared" si="2"/>
        <v>23564</v>
      </c>
      <c r="F203" s="95">
        <f t="shared" si="2"/>
        <v>23767</v>
      </c>
      <c r="G203" s="95">
        <f t="shared" si="2"/>
        <v>23564</v>
      </c>
      <c r="H203" s="95">
        <f t="shared" si="2"/>
        <v>23564</v>
      </c>
      <c r="I203" s="95">
        <f t="shared" si="2"/>
        <v>25186</v>
      </c>
      <c r="J203" s="95">
        <f t="shared" si="2"/>
        <v>26636</v>
      </c>
      <c r="K203" s="95">
        <f t="shared" si="2"/>
        <v>23566</v>
      </c>
      <c r="L203" s="95">
        <f t="shared" si="2"/>
        <v>23565</v>
      </c>
      <c r="M203" s="95">
        <f t="shared" si="2"/>
        <v>23766</v>
      </c>
      <c r="N203" s="95">
        <f t="shared" si="2"/>
        <v>23768</v>
      </c>
      <c r="O203" s="95">
        <f t="shared" si="2"/>
        <v>288076</v>
      </c>
      <c r="P203" s="92"/>
      <c r="Q203" s="92"/>
    </row>
    <row r="204" spans="1:17" ht="14.25" hidden="1">
      <c r="A204" s="37" t="s">
        <v>485</v>
      </c>
      <c r="B204" s="4" t="s">
        <v>486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2"/>
      <c r="Q204" s="92"/>
    </row>
    <row r="205" spans="1:17" ht="26.25" hidden="1">
      <c r="A205" s="12" t="s">
        <v>626</v>
      </c>
      <c r="B205" s="4" t="s">
        <v>487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14.25">
      <c r="A206" s="14" t="s">
        <v>12</v>
      </c>
      <c r="B206" s="6" t="s">
        <v>488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2"/>
      <c r="Q206" s="92"/>
    </row>
    <row r="207" spans="1:17" ht="39" hidden="1">
      <c r="A207" s="12" t="s">
        <v>489</v>
      </c>
      <c r="B207" s="4" t="s">
        <v>490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39" hidden="1">
      <c r="A208" s="12" t="s">
        <v>491</v>
      </c>
      <c r="B208" s="4" t="s">
        <v>492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14.25" hidden="1">
      <c r="A209" s="37" t="s">
        <v>493</v>
      </c>
      <c r="B209" s="4" t="s">
        <v>494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4.25" hidden="1">
      <c r="A210" s="37" t="s">
        <v>627</v>
      </c>
      <c r="B210" s="4" t="s">
        <v>495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4.25">
      <c r="A211" s="13" t="s">
        <v>13</v>
      </c>
      <c r="B211" s="6" t="s">
        <v>496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39">
      <c r="A212" s="14" t="s">
        <v>497</v>
      </c>
      <c r="B212" s="6" t="s">
        <v>498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15">
      <c r="A213" s="40" t="s">
        <v>14</v>
      </c>
      <c r="B213" s="41" t="s">
        <v>499</v>
      </c>
      <c r="C213" s="95">
        <f aca="true" t="shared" si="3" ref="C213:O213">C121</f>
        <v>26639</v>
      </c>
      <c r="D213" s="95">
        <f t="shared" si="3"/>
        <v>26638</v>
      </c>
      <c r="E213" s="95">
        <f t="shared" si="3"/>
        <v>26638</v>
      </c>
      <c r="F213" s="95">
        <f t="shared" si="3"/>
        <v>26638</v>
      </c>
      <c r="G213" s="95">
        <f t="shared" si="3"/>
        <v>26638</v>
      </c>
      <c r="H213" s="95">
        <f t="shared" si="3"/>
        <v>26638</v>
      </c>
      <c r="I213" s="95">
        <f t="shared" si="3"/>
        <v>26636</v>
      </c>
      <c r="J213" s="95">
        <f t="shared" si="3"/>
        <v>26636</v>
      </c>
      <c r="K213" s="95">
        <f t="shared" si="3"/>
        <v>26639</v>
      </c>
      <c r="L213" s="95">
        <f t="shared" si="3"/>
        <v>26639</v>
      </c>
      <c r="M213" s="95">
        <f t="shared" si="3"/>
        <v>26637</v>
      </c>
      <c r="N213" s="95">
        <f t="shared" si="3"/>
        <v>26639</v>
      </c>
      <c r="O213" s="95">
        <f t="shared" si="3"/>
        <v>319655</v>
      </c>
      <c r="P213" s="92"/>
      <c r="Q213" s="92"/>
    </row>
    <row r="214" spans="1:17" ht="15">
      <c r="A214" s="96" t="s">
        <v>629</v>
      </c>
      <c r="B214" s="97"/>
      <c r="C214" s="95">
        <f aca="true" t="shared" si="4" ref="C214:O214">C213</f>
        <v>26639</v>
      </c>
      <c r="D214" s="95">
        <f t="shared" si="4"/>
        <v>26638</v>
      </c>
      <c r="E214" s="95">
        <f t="shared" si="4"/>
        <v>26638</v>
      </c>
      <c r="F214" s="95">
        <f t="shared" si="4"/>
        <v>26638</v>
      </c>
      <c r="G214" s="95">
        <f t="shared" si="4"/>
        <v>26638</v>
      </c>
      <c r="H214" s="95">
        <f t="shared" si="4"/>
        <v>26638</v>
      </c>
      <c r="I214" s="95">
        <f t="shared" si="4"/>
        <v>26636</v>
      </c>
      <c r="J214" s="95">
        <f t="shared" si="4"/>
        <v>26636</v>
      </c>
      <c r="K214" s="95">
        <f t="shared" si="4"/>
        <v>26639</v>
      </c>
      <c r="L214" s="95">
        <f t="shared" si="4"/>
        <v>26639</v>
      </c>
      <c r="M214" s="95">
        <f t="shared" si="4"/>
        <v>26637</v>
      </c>
      <c r="N214" s="95">
        <f t="shared" si="4"/>
        <v>26639</v>
      </c>
      <c r="O214" s="95">
        <f t="shared" si="4"/>
        <v>319655</v>
      </c>
      <c r="P214" s="92"/>
      <c r="Q214" s="92"/>
    </row>
    <row r="215" spans="2:17" ht="14.2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ht="14.2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4.2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4.2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4.2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4.2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4.2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4.2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4.2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4.2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4.2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4.2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4.2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50" r:id="rId1"/>
  <headerFooter alignWithMargins="0">
    <oddHeader>&amp;RElőterjesztés 4/2.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4.25">
      <c r="B1" t="s">
        <v>748</v>
      </c>
    </row>
    <row r="2" spans="1:6" ht="20.25" customHeight="1">
      <c r="A2" s="239" t="s">
        <v>117</v>
      </c>
      <c r="B2" s="243"/>
      <c r="C2" s="243"/>
      <c r="D2" s="243"/>
      <c r="E2" s="243"/>
      <c r="F2" s="241"/>
    </row>
    <row r="3" spans="1:6" ht="19.5" customHeight="1">
      <c r="A3" s="238" t="s">
        <v>41</v>
      </c>
      <c r="B3" s="243"/>
      <c r="C3" s="243"/>
      <c r="D3" s="243"/>
      <c r="E3" s="243"/>
      <c r="F3" s="241"/>
    </row>
    <row r="4" ht="18">
      <c r="A4" s="47"/>
    </row>
    <row r="5" ht="14.25">
      <c r="A5" s="3" t="s">
        <v>118</v>
      </c>
    </row>
    <row r="6" spans="1:6" ht="39.75">
      <c r="A6" s="1" t="s">
        <v>205</v>
      </c>
      <c r="B6" s="2" t="s">
        <v>206</v>
      </c>
      <c r="C6" s="55" t="s">
        <v>44</v>
      </c>
      <c r="D6" s="55" t="s">
        <v>45</v>
      </c>
      <c r="E6" s="55" t="s">
        <v>46</v>
      </c>
      <c r="F6" s="75" t="s">
        <v>158</v>
      </c>
    </row>
    <row r="7" spans="1:6" ht="14.25" hidden="1">
      <c r="A7" s="28" t="s">
        <v>207</v>
      </c>
      <c r="B7" s="29" t="s">
        <v>208</v>
      </c>
      <c r="C7" s="42"/>
      <c r="D7" s="42"/>
      <c r="E7" s="42"/>
      <c r="F7" s="27"/>
    </row>
    <row r="8" spans="1:6" ht="14.25" hidden="1">
      <c r="A8" s="28" t="s">
        <v>209</v>
      </c>
      <c r="B8" s="30" t="s">
        <v>210</v>
      </c>
      <c r="C8" s="42"/>
      <c r="D8" s="42"/>
      <c r="E8" s="42"/>
      <c r="F8" s="27"/>
    </row>
    <row r="9" spans="1:6" ht="14.25" hidden="1">
      <c r="A9" s="28" t="s">
        <v>211</v>
      </c>
      <c r="B9" s="30" t="s">
        <v>212</v>
      </c>
      <c r="C9" s="42"/>
      <c r="D9" s="42"/>
      <c r="E9" s="42"/>
      <c r="F9" s="27"/>
    </row>
    <row r="10" spans="1:6" ht="14.25" hidden="1">
      <c r="A10" s="31" t="s">
        <v>213</v>
      </c>
      <c r="B10" s="30" t="s">
        <v>214</v>
      </c>
      <c r="C10" s="42"/>
      <c r="D10" s="42"/>
      <c r="E10" s="42"/>
      <c r="F10" s="27"/>
    </row>
    <row r="11" spans="1:6" ht="14.25" hidden="1">
      <c r="A11" s="31" t="s">
        <v>215</v>
      </c>
      <c r="B11" s="30" t="s">
        <v>216</v>
      </c>
      <c r="C11" s="42"/>
      <c r="D11" s="42"/>
      <c r="E11" s="42"/>
      <c r="F11" s="27"/>
    </row>
    <row r="12" spans="1:6" ht="14.25" hidden="1">
      <c r="A12" s="31" t="s">
        <v>217</v>
      </c>
      <c r="B12" s="30" t="s">
        <v>218</v>
      </c>
      <c r="C12" s="42"/>
      <c r="D12" s="42"/>
      <c r="E12" s="42"/>
      <c r="F12" s="27"/>
    </row>
    <row r="13" spans="1:6" ht="14.25" hidden="1">
      <c r="A13" s="31" t="s">
        <v>219</v>
      </c>
      <c r="B13" s="30" t="s">
        <v>220</v>
      </c>
      <c r="C13" s="42"/>
      <c r="D13" s="42"/>
      <c r="E13" s="42"/>
      <c r="F13" s="27"/>
    </row>
    <row r="14" spans="1:6" ht="14.25" hidden="1">
      <c r="A14" s="31" t="s">
        <v>221</v>
      </c>
      <c r="B14" s="30" t="s">
        <v>222</v>
      </c>
      <c r="C14" s="42"/>
      <c r="D14" s="42"/>
      <c r="E14" s="42"/>
      <c r="F14" s="27"/>
    </row>
    <row r="15" spans="1:6" ht="14.25" hidden="1">
      <c r="A15" s="4" t="s">
        <v>223</v>
      </c>
      <c r="B15" s="30" t="s">
        <v>224</v>
      </c>
      <c r="C15" s="42"/>
      <c r="D15" s="42"/>
      <c r="E15" s="42"/>
      <c r="F15" s="27"/>
    </row>
    <row r="16" spans="1:6" ht="14.25" hidden="1">
      <c r="A16" s="4" t="s">
        <v>225</v>
      </c>
      <c r="B16" s="30" t="s">
        <v>226</v>
      </c>
      <c r="C16" s="42"/>
      <c r="D16" s="42"/>
      <c r="E16" s="42"/>
      <c r="F16" s="27"/>
    </row>
    <row r="17" spans="1:6" ht="14.25" hidden="1">
      <c r="A17" s="4" t="s">
        <v>227</v>
      </c>
      <c r="B17" s="30" t="s">
        <v>228</v>
      </c>
      <c r="C17" s="42"/>
      <c r="D17" s="42"/>
      <c r="E17" s="42"/>
      <c r="F17" s="27"/>
    </row>
    <row r="18" spans="1:6" ht="14.25" hidden="1">
      <c r="A18" s="4" t="s">
        <v>229</v>
      </c>
      <c r="B18" s="30" t="s">
        <v>230</v>
      </c>
      <c r="C18" s="42"/>
      <c r="D18" s="42"/>
      <c r="E18" s="42"/>
      <c r="F18" s="27"/>
    </row>
    <row r="19" spans="1:6" ht="14.25" hidden="1">
      <c r="A19" s="4" t="s">
        <v>558</v>
      </c>
      <c r="B19" s="30" t="s">
        <v>231</v>
      </c>
      <c r="C19" s="42"/>
      <c r="D19" s="42"/>
      <c r="E19" s="42"/>
      <c r="F19" s="27"/>
    </row>
    <row r="20" spans="1:6" ht="14.25">
      <c r="A20" s="32" t="s">
        <v>500</v>
      </c>
      <c r="B20" s="33" t="s">
        <v>232</v>
      </c>
      <c r="C20" s="42">
        <v>11725</v>
      </c>
      <c r="D20" s="42"/>
      <c r="E20" s="42"/>
      <c r="F20" s="81">
        <f>SUM(C20:E20)</f>
        <v>11725</v>
      </c>
    </row>
    <row r="21" spans="1:6" ht="14.25" hidden="1">
      <c r="A21" s="4" t="s">
        <v>233</v>
      </c>
      <c r="B21" s="30" t="s">
        <v>234</v>
      </c>
      <c r="C21" s="42"/>
      <c r="D21" s="42"/>
      <c r="E21" s="42"/>
      <c r="F21" s="81"/>
    </row>
    <row r="22" spans="1:6" ht="14.25" hidden="1">
      <c r="A22" s="4" t="s">
        <v>235</v>
      </c>
      <c r="B22" s="30" t="s">
        <v>236</v>
      </c>
      <c r="C22" s="42"/>
      <c r="D22" s="42"/>
      <c r="E22" s="42"/>
      <c r="F22" s="81"/>
    </row>
    <row r="23" spans="1:6" ht="14.25" hidden="1">
      <c r="A23" s="5" t="s">
        <v>237</v>
      </c>
      <c r="B23" s="30" t="s">
        <v>238</v>
      </c>
      <c r="C23" s="42"/>
      <c r="D23" s="42"/>
      <c r="E23" s="42"/>
      <c r="F23" s="81"/>
    </row>
    <row r="24" spans="1:6" ht="14.25">
      <c r="A24" s="6" t="s">
        <v>501</v>
      </c>
      <c r="B24" s="33" t="s">
        <v>239</v>
      </c>
      <c r="C24" s="42">
        <v>444</v>
      </c>
      <c r="D24" s="42"/>
      <c r="E24" s="42"/>
      <c r="F24" s="81">
        <f>SUM(C24:E24)</f>
        <v>444</v>
      </c>
    </row>
    <row r="25" spans="1:6" ht="14.25">
      <c r="A25" s="50" t="s">
        <v>588</v>
      </c>
      <c r="B25" s="51" t="s">
        <v>240</v>
      </c>
      <c r="C25" s="79">
        <f>SUM(C20:C24)</f>
        <v>12169</v>
      </c>
      <c r="D25" s="79"/>
      <c r="E25" s="79"/>
      <c r="F25" s="79">
        <f>SUM(F20:F24)</f>
        <v>12169</v>
      </c>
    </row>
    <row r="26" spans="1:6" ht="14.25">
      <c r="A26" s="39" t="s">
        <v>559</v>
      </c>
      <c r="B26" s="51" t="s">
        <v>241</v>
      </c>
      <c r="C26" s="79">
        <v>3280</v>
      </c>
      <c r="D26" s="79"/>
      <c r="E26" s="79"/>
      <c r="F26" s="79">
        <f>SUM(C26:E26)</f>
        <v>3280</v>
      </c>
    </row>
    <row r="27" spans="1:6" ht="14.25" hidden="1">
      <c r="A27" s="4" t="s">
        <v>242</v>
      </c>
      <c r="B27" s="30" t="s">
        <v>243</v>
      </c>
      <c r="C27" s="42"/>
      <c r="D27" s="42"/>
      <c r="E27" s="42"/>
      <c r="F27" s="81"/>
    </row>
    <row r="28" spans="1:6" ht="14.25" hidden="1">
      <c r="A28" s="4" t="s">
        <v>244</v>
      </c>
      <c r="B28" s="30" t="s">
        <v>245</v>
      </c>
      <c r="C28" s="42"/>
      <c r="D28" s="42"/>
      <c r="E28" s="42"/>
      <c r="F28" s="81"/>
    </row>
    <row r="29" spans="1:6" ht="14.25" hidden="1">
      <c r="A29" s="4" t="s">
        <v>246</v>
      </c>
      <c r="B29" s="30" t="s">
        <v>247</v>
      </c>
      <c r="C29" s="42"/>
      <c r="D29" s="42"/>
      <c r="E29" s="42"/>
      <c r="F29" s="81"/>
    </row>
    <row r="30" spans="1:6" ht="14.25">
      <c r="A30" s="6" t="s">
        <v>502</v>
      </c>
      <c r="B30" s="33" t="s">
        <v>248</v>
      </c>
      <c r="C30" s="42">
        <v>1964</v>
      </c>
      <c r="D30" s="42"/>
      <c r="E30" s="42"/>
      <c r="F30" s="81">
        <f>SUM(C30:E30)</f>
        <v>1964</v>
      </c>
    </row>
    <row r="31" spans="1:6" ht="14.25" hidden="1">
      <c r="A31" s="4" t="s">
        <v>249</v>
      </c>
      <c r="B31" s="30" t="s">
        <v>250</v>
      </c>
      <c r="C31" s="42"/>
      <c r="D31" s="42"/>
      <c r="E31" s="42"/>
      <c r="F31" s="81">
        <f aca="true" t="shared" si="0" ref="F31:F50">SUM(C31:E31)</f>
        <v>0</v>
      </c>
    </row>
    <row r="32" spans="1:6" ht="14.25" hidden="1">
      <c r="A32" s="4" t="s">
        <v>251</v>
      </c>
      <c r="B32" s="30" t="s">
        <v>252</v>
      </c>
      <c r="C32" s="42"/>
      <c r="D32" s="42"/>
      <c r="E32" s="42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42">
        <v>57</v>
      </c>
      <c r="D33" s="42"/>
      <c r="E33" s="42"/>
      <c r="F33" s="81">
        <f t="shared" si="0"/>
        <v>57</v>
      </c>
    </row>
    <row r="34" spans="1:6" ht="14.25" hidden="1">
      <c r="A34" s="4" t="s">
        <v>254</v>
      </c>
      <c r="B34" s="30" t="s">
        <v>255</v>
      </c>
      <c r="C34" s="42"/>
      <c r="D34" s="42"/>
      <c r="E34" s="42"/>
      <c r="F34" s="81">
        <f t="shared" si="0"/>
        <v>0</v>
      </c>
    </row>
    <row r="35" spans="1:6" ht="14.25" hidden="1">
      <c r="A35" s="4" t="s">
        <v>256</v>
      </c>
      <c r="B35" s="30" t="s">
        <v>257</v>
      </c>
      <c r="C35" s="42"/>
      <c r="D35" s="42"/>
      <c r="E35" s="42"/>
      <c r="F35" s="81">
        <f t="shared" si="0"/>
        <v>0</v>
      </c>
    </row>
    <row r="36" spans="1:6" ht="14.25" hidden="1">
      <c r="A36" s="4" t="s">
        <v>560</v>
      </c>
      <c r="B36" s="30" t="s">
        <v>258</v>
      </c>
      <c r="C36" s="42"/>
      <c r="D36" s="42"/>
      <c r="E36" s="42"/>
      <c r="F36" s="81">
        <f t="shared" si="0"/>
        <v>0</v>
      </c>
    </row>
    <row r="37" spans="1:6" ht="14.25" hidden="1">
      <c r="A37" s="4" t="s">
        <v>259</v>
      </c>
      <c r="B37" s="30" t="s">
        <v>260</v>
      </c>
      <c r="C37" s="42"/>
      <c r="D37" s="42"/>
      <c r="E37" s="42"/>
      <c r="F37" s="81">
        <f t="shared" si="0"/>
        <v>0</v>
      </c>
    </row>
    <row r="38" spans="1:6" ht="14.25" hidden="1">
      <c r="A38" s="9" t="s">
        <v>561</v>
      </c>
      <c r="B38" s="30" t="s">
        <v>261</v>
      </c>
      <c r="C38" s="42"/>
      <c r="D38" s="42"/>
      <c r="E38" s="42"/>
      <c r="F38" s="81">
        <f t="shared" si="0"/>
        <v>0</v>
      </c>
    </row>
    <row r="39" spans="1:6" ht="14.25" hidden="1">
      <c r="A39" s="5" t="s">
        <v>262</v>
      </c>
      <c r="B39" s="30" t="s">
        <v>263</v>
      </c>
      <c r="C39" s="42"/>
      <c r="D39" s="42"/>
      <c r="E39" s="42"/>
      <c r="F39" s="81">
        <f t="shared" si="0"/>
        <v>0</v>
      </c>
    </row>
    <row r="40" spans="1:6" ht="14.25" hidden="1">
      <c r="A40" s="4" t="s">
        <v>562</v>
      </c>
      <c r="B40" s="30" t="s">
        <v>264</v>
      </c>
      <c r="C40" s="42"/>
      <c r="D40" s="42"/>
      <c r="E40" s="42"/>
      <c r="F40" s="81">
        <f t="shared" si="0"/>
        <v>0</v>
      </c>
    </row>
    <row r="41" spans="1:6" ht="14.25">
      <c r="A41" s="6" t="s">
        <v>503</v>
      </c>
      <c r="B41" s="33" t="s">
        <v>265</v>
      </c>
      <c r="C41" s="42">
        <v>2026</v>
      </c>
      <c r="D41" s="42"/>
      <c r="E41" s="42"/>
      <c r="F41" s="81">
        <f t="shared" si="0"/>
        <v>2026</v>
      </c>
    </row>
    <row r="42" spans="1:6" ht="14.25" hidden="1">
      <c r="A42" s="4" t="s">
        <v>266</v>
      </c>
      <c r="B42" s="30" t="s">
        <v>267</v>
      </c>
      <c r="C42" s="42"/>
      <c r="D42" s="42"/>
      <c r="E42" s="42"/>
      <c r="F42" s="81">
        <f t="shared" si="0"/>
        <v>0</v>
      </c>
    </row>
    <row r="43" spans="1:6" ht="14.25" hidden="1">
      <c r="A43" s="4" t="s">
        <v>268</v>
      </c>
      <c r="B43" s="30" t="s">
        <v>269</v>
      </c>
      <c r="C43" s="42"/>
      <c r="D43" s="42"/>
      <c r="E43" s="42"/>
      <c r="F43" s="81">
        <f t="shared" si="0"/>
        <v>0</v>
      </c>
    </row>
    <row r="44" spans="1:6" ht="14.25">
      <c r="A44" s="6" t="s">
        <v>504</v>
      </c>
      <c r="B44" s="33" t="s">
        <v>270</v>
      </c>
      <c r="C44" s="42">
        <v>50</v>
      </c>
      <c r="D44" s="42"/>
      <c r="E44" s="42"/>
      <c r="F44" s="81">
        <f t="shared" si="0"/>
        <v>50</v>
      </c>
    </row>
    <row r="45" spans="1:6" ht="14.25" hidden="1">
      <c r="A45" s="4" t="s">
        <v>271</v>
      </c>
      <c r="B45" s="30" t="s">
        <v>272</v>
      </c>
      <c r="C45" s="42"/>
      <c r="D45" s="42"/>
      <c r="E45" s="42"/>
      <c r="F45" s="81">
        <f t="shared" si="0"/>
        <v>0</v>
      </c>
    </row>
    <row r="46" spans="1:6" ht="14.25" hidden="1">
      <c r="A46" s="4" t="s">
        <v>273</v>
      </c>
      <c r="B46" s="30" t="s">
        <v>274</v>
      </c>
      <c r="C46" s="42"/>
      <c r="D46" s="42"/>
      <c r="E46" s="42"/>
      <c r="F46" s="81">
        <f t="shared" si="0"/>
        <v>0</v>
      </c>
    </row>
    <row r="47" spans="1:6" ht="14.25" hidden="1">
      <c r="A47" s="4" t="s">
        <v>563</v>
      </c>
      <c r="B47" s="30" t="s">
        <v>275</v>
      </c>
      <c r="C47" s="42"/>
      <c r="D47" s="42"/>
      <c r="E47" s="42"/>
      <c r="F47" s="81">
        <f t="shared" si="0"/>
        <v>0</v>
      </c>
    </row>
    <row r="48" spans="1:6" ht="14.25" hidden="1">
      <c r="A48" s="4" t="s">
        <v>564</v>
      </c>
      <c r="B48" s="30" t="s">
        <v>276</v>
      </c>
      <c r="C48" s="42"/>
      <c r="D48" s="42"/>
      <c r="E48" s="42"/>
      <c r="F48" s="81">
        <f t="shared" si="0"/>
        <v>0</v>
      </c>
    </row>
    <row r="49" spans="1:6" ht="14.25" hidden="1">
      <c r="A49" s="4" t="s">
        <v>277</v>
      </c>
      <c r="B49" s="30" t="s">
        <v>278</v>
      </c>
      <c r="C49" s="42"/>
      <c r="D49" s="42"/>
      <c r="E49" s="42"/>
      <c r="F49" s="81">
        <f t="shared" si="0"/>
        <v>0</v>
      </c>
    </row>
    <row r="50" spans="1:6" ht="14.25">
      <c r="A50" s="6" t="s">
        <v>505</v>
      </c>
      <c r="B50" s="33" t="s">
        <v>279</v>
      </c>
      <c r="C50" s="42">
        <v>1588</v>
      </c>
      <c r="D50" s="42"/>
      <c r="E50" s="42"/>
      <c r="F50" s="81">
        <f t="shared" si="0"/>
        <v>1588</v>
      </c>
    </row>
    <row r="51" spans="1:6" ht="14.25">
      <c r="A51" s="39" t="s">
        <v>506</v>
      </c>
      <c r="B51" s="51" t="s">
        <v>280</v>
      </c>
      <c r="C51" s="79">
        <f>SUM(C30:C50)</f>
        <v>5685</v>
      </c>
      <c r="D51" s="79"/>
      <c r="E51" s="79"/>
      <c r="F51" s="79">
        <f>SUM(F30:F50)</f>
        <v>5685</v>
      </c>
    </row>
    <row r="52" spans="1:6" ht="14.25">
      <c r="A52" s="12" t="s">
        <v>281</v>
      </c>
      <c r="B52" s="30" t="s">
        <v>282</v>
      </c>
      <c r="C52" s="42"/>
      <c r="D52" s="42"/>
      <c r="E52" s="42"/>
      <c r="F52" s="81"/>
    </row>
    <row r="53" spans="1:6" ht="14.25">
      <c r="A53" s="12" t="s">
        <v>507</v>
      </c>
      <c r="B53" s="30" t="s">
        <v>283</v>
      </c>
      <c r="C53" s="42"/>
      <c r="D53" s="42"/>
      <c r="E53" s="42"/>
      <c r="F53" s="81"/>
    </row>
    <row r="54" spans="1:6" ht="14.25">
      <c r="A54" s="16" t="s">
        <v>565</v>
      </c>
      <c r="B54" s="30" t="s">
        <v>284</v>
      </c>
      <c r="C54" s="42"/>
      <c r="D54" s="42"/>
      <c r="E54" s="42"/>
      <c r="F54" s="81"/>
    </row>
    <row r="55" spans="1:6" ht="14.25">
      <c r="A55" s="16" t="s">
        <v>566</v>
      </c>
      <c r="B55" s="30" t="s">
        <v>285</v>
      </c>
      <c r="C55" s="42"/>
      <c r="D55" s="42"/>
      <c r="E55" s="42"/>
      <c r="F55" s="81"/>
    </row>
    <row r="56" spans="1:6" ht="14.25">
      <c r="A56" s="16" t="s">
        <v>567</v>
      </c>
      <c r="B56" s="30" t="s">
        <v>286</v>
      </c>
      <c r="C56" s="42"/>
      <c r="D56" s="42"/>
      <c r="E56" s="42"/>
      <c r="F56" s="81"/>
    </row>
    <row r="57" spans="1:6" ht="14.25">
      <c r="A57" s="12" t="s">
        <v>568</v>
      </c>
      <c r="B57" s="30" t="s">
        <v>287</v>
      </c>
      <c r="C57" s="42"/>
      <c r="D57" s="42"/>
      <c r="E57" s="42"/>
      <c r="F57" s="81"/>
    </row>
    <row r="58" spans="1:6" ht="14.25">
      <c r="A58" s="12" t="s">
        <v>569</v>
      </c>
      <c r="B58" s="30" t="s">
        <v>288</v>
      </c>
      <c r="C58" s="42"/>
      <c r="D58" s="42"/>
      <c r="E58" s="42"/>
      <c r="F58" s="81"/>
    </row>
    <row r="59" spans="1:6" ht="14.25">
      <c r="A59" s="12" t="s">
        <v>570</v>
      </c>
      <c r="B59" s="30" t="s">
        <v>289</v>
      </c>
      <c r="C59" s="42"/>
      <c r="D59" s="42"/>
      <c r="E59" s="42"/>
      <c r="F59" s="81"/>
    </row>
    <row r="60" spans="1:6" ht="14.25">
      <c r="A60" s="48" t="s">
        <v>537</v>
      </c>
      <c r="B60" s="51" t="s">
        <v>290</v>
      </c>
      <c r="C60" s="79"/>
      <c r="D60" s="79"/>
      <c r="E60" s="79"/>
      <c r="F60" s="79"/>
    </row>
    <row r="61" spans="1:6" ht="14.25">
      <c r="A61" s="11" t="s">
        <v>571</v>
      </c>
      <c r="B61" s="30" t="s">
        <v>291</v>
      </c>
      <c r="C61" s="42"/>
      <c r="D61" s="42"/>
      <c r="E61" s="42"/>
      <c r="F61" s="81"/>
    </row>
    <row r="62" spans="1:6" ht="14.25">
      <c r="A62" s="11" t="s">
        <v>292</v>
      </c>
      <c r="B62" s="30" t="s">
        <v>293</v>
      </c>
      <c r="C62" s="42"/>
      <c r="D62" s="42"/>
      <c r="E62" s="42"/>
      <c r="F62" s="81"/>
    </row>
    <row r="63" spans="1:6" ht="14.25">
      <c r="A63" s="11" t="s">
        <v>294</v>
      </c>
      <c r="B63" s="30" t="s">
        <v>295</v>
      </c>
      <c r="C63" s="42"/>
      <c r="D63" s="42"/>
      <c r="E63" s="42"/>
      <c r="F63" s="81"/>
    </row>
    <row r="64" spans="1:6" ht="14.25">
      <c r="A64" s="11" t="s">
        <v>538</v>
      </c>
      <c r="B64" s="30" t="s">
        <v>296</v>
      </c>
      <c r="C64" s="42"/>
      <c r="D64" s="42"/>
      <c r="E64" s="42"/>
      <c r="F64" s="81"/>
    </row>
    <row r="65" spans="1:6" ht="14.25">
      <c r="A65" s="11" t="s">
        <v>572</v>
      </c>
      <c r="B65" s="30" t="s">
        <v>297</v>
      </c>
      <c r="C65" s="42"/>
      <c r="D65" s="42"/>
      <c r="E65" s="42"/>
      <c r="F65" s="81"/>
    </row>
    <row r="66" spans="1:6" ht="14.25">
      <c r="A66" s="11" t="s">
        <v>540</v>
      </c>
      <c r="B66" s="30" t="s">
        <v>298</v>
      </c>
      <c r="C66" s="42"/>
      <c r="D66" s="42"/>
      <c r="E66" s="42"/>
      <c r="F66" s="81"/>
    </row>
    <row r="67" spans="1:6" ht="14.25">
      <c r="A67" s="11" t="s">
        <v>573</v>
      </c>
      <c r="B67" s="30" t="s">
        <v>299</v>
      </c>
      <c r="C67" s="42"/>
      <c r="D67" s="42"/>
      <c r="E67" s="42"/>
      <c r="F67" s="81"/>
    </row>
    <row r="68" spans="1:6" ht="14.25">
      <c r="A68" s="11" t="s">
        <v>574</v>
      </c>
      <c r="B68" s="30" t="s">
        <v>300</v>
      </c>
      <c r="C68" s="42"/>
      <c r="D68" s="42"/>
      <c r="E68" s="42"/>
      <c r="F68" s="81"/>
    </row>
    <row r="69" spans="1:6" ht="14.25">
      <c r="A69" s="11" t="s">
        <v>301</v>
      </c>
      <c r="B69" s="30" t="s">
        <v>302</v>
      </c>
      <c r="C69" s="42"/>
      <c r="D69" s="42"/>
      <c r="E69" s="42"/>
      <c r="F69" s="81"/>
    </row>
    <row r="70" spans="1:6" ht="14.25">
      <c r="A70" s="19" t="s">
        <v>303</v>
      </c>
      <c r="B70" s="30" t="s">
        <v>304</v>
      </c>
      <c r="C70" s="42"/>
      <c r="D70" s="42"/>
      <c r="E70" s="42"/>
      <c r="F70" s="81"/>
    </row>
    <row r="71" spans="1:6" ht="14.25">
      <c r="A71" s="11" t="s">
        <v>575</v>
      </c>
      <c r="B71" s="30" t="s">
        <v>305</v>
      </c>
      <c r="C71" s="42"/>
      <c r="D71" s="42"/>
      <c r="E71" s="42"/>
      <c r="F71" s="81"/>
    </row>
    <row r="72" spans="1:6" ht="14.25">
      <c r="A72" s="19" t="s">
        <v>110</v>
      </c>
      <c r="B72" s="30" t="s">
        <v>306</v>
      </c>
      <c r="C72" s="42"/>
      <c r="D72" s="42"/>
      <c r="E72" s="42"/>
      <c r="F72" s="81"/>
    </row>
    <row r="73" spans="1:6" ht="14.25">
      <c r="A73" s="19" t="s">
        <v>111</v>
      </c>
      <c r="B73" s="30" t="s">
        <v>306</v>
      </c>
      <c r="C73" s="42"/>
      <c r="D73" s="42"/>
      <c r="E73" s="42"/>
      <c r="F73" s="81"/>
    </row>
    <row r="74" spans="1:6" ht="14.25">
      <c r="A74" s="48" t="s">
        <v>543</v>
      </c>
      <c r="B74" s="51" t="s">
        <v>307</v>
      </c>
      <c r="C74" s="79"/>
      <c r="D74" s="79"/>
      <c r="E74" s="79"/>
      <c r="F74" s="79"/>
    </row>
    <row r="75" spans="1:6" ht="15">
      <c r="A75" s="53" t="s">
        <v>43</v>
      </c>
      <c r="B75" s="51"/>
      <c r="C75" s="79">
        <f>C25+C26+C51+C60+C74</f>
        <v>21134</v>
      </c>
      <c r="D75" s="42"/>
      <c r="E75" s="42"/>
      <c r="F75" s="81">
        <f>SUM(C75:E75)</f>
        <v>21134</v>
      </c>
    </row>
    <row r="76" spans="1:6" ht="14.25">
      <c r="A76" s="34" t="s">
        <v>308</v>
      </c>
      <c r="B76" s="30" t="s">
        <v>309</v>
      </c>
      <c r="C76" s="42"/>
      <c r="D76" s="42"/>
      <c r="E76" s="42"/>
      <c r="F76" s="81"/>
    </row>
    <row r="77" spans="1:6" ht="14.25">
      <c r="A77" s="34" t="s">
        <v>576</v>
      </c>
      <c r="B77" s="30" t="s">
        <v>310</v>
      </c>
      <c r="C77" s="42"/>
      <c r="D77" s="42"/>
      <c r="E77" s="42"/>
      <c r="F77" s="81"/>
    </row>
    <row r="78" spans="1:6" ht="14.25">
      <c r="A78" s="34" t="s">
        <v>311</v>
      </c>
      <c r="B78" s="30" t="s">
        <v>312</v>
      </c>
      <c r="C78" s="42"/>
      <c r="D78" s="42"/>
      <c r="E78" s="42"/>
      <c r="F78" s="81"/>
    </row>
    <row r="79" spans="1:6" ht="14.25">
      <c r="A79" s="34" t="s">
        <v>313</v>
      </c>
      <c r="B79" s="30" t="s">
        <v>314</v>
      </c>
      <c r="C79" s="42">
        <v>44</v>
      </c>
      <c r="D79" s="42"/>
      <c r="E79" s="42"/>
      <c r="F79" s="81">
        <f>SUM(C79:E79)</f>
        <v>44</v>
      </c>
    </row>
    <row r="80" spans="1:6" ht="14.25">
      <c r="A80" s="5" t="s">
        <v>315</v>
      </c>
      <c r="B80" s="30" t="s">
        <v>316</v>
      </c>
      <c r="C80" s="42"/>
      <c r="D80" s="42"/>
      <c r="E80" s="42"/>
      <c r="F80" s="81"/>
    </row>
    <row r="81" spans="1:6" ht="14.25">
      <c r="A81" s="5" t="s">
        <v>317</v>
      </c>
      <c r="B81" s="30" t="s">
        <v>318</v>
      </c>
      <c r="C81" s="42"/>
      <c r="D81" s="42"/>
      <c r="E81" s="42"/>
      <c r="F81" s="81"/>
    </row>
    <row r="82" spans="1:6" ht="14.25">
      <c r="A82" s="5" t="s">
        <v>319</v>
      </c>
      <c r="B82" s="30" t="s">
        <v>320</v>
      </c>
      <c r="C82" s="42">
        <v>12</v>
      </c>
      <c r="D82" s="42"/>
      <c r="E82" s="42"/>
      <c r="F82" s="81">
        <f>SUM(C82:E82)</f>
        <v>12</v>
      </c>
    </row>
    <row r="83" spans="1:6" ht="14.25">
      <c r="A83" s="49" t="s">
        <v>545</v>
      </c>
      <c r="B83" s="51" t="s">
        <v>321</v>
      </c>
      <c r="C83" s="79">
        <f>SUM(C76:C82)</f>
        <v>56</v>
      </c>
      <c r="D83" s="79"/>
      <c r="E83" s="79"/>
      <c r="F83" s="79">
        <f>SUM(F76:F82)</f>
        <v>56</v>
      </c>
    </row>
    <row r="84" spans="1:6" ht="14.25">
      <c r="A84" s="12" t="s">
        <v>322</v>
      </c>
      <c r="B84" s="30" t="s">
        <v>323</v>
      </c>
      <c r="C84" s="42"/>
      <c r="D84" s="42"/>
      <c r="E84" s="42"/>
      <c r="F84" s="81"/>
    </row>
    <row r="85" spans="1:6" ht="14.25">
      <c r="A85" s="12" t="s">
        <v>324</v>
      </c>
      <c r="B85" s="30" t="s">
        <v>325</v>
      </c>
      <c r="C85" s="42"/>
      <c r="D85" s="42"/>
      <c r="E85" s="42"/>
      <c r="F85" s="81"/>
    </row>
    <row r="86" spans="1:6" ht="14.25">
      <c r="A86" s="12" t="s">
        <v>326</v>
      </c>
      <c r="B86" s="30" t="s">
        <v>327</v>
      </c>
      <c r="C86" s="42"/>
      <c r="D86" s="42"/>
      <c r="E86" s="42"/>
      <c r="F86" s="81"/>
    </row>
    <row r="87" spans="1:6" ht="14.25">
      <c r="A87" s="12" t="s">
        <v>328</v>
      </c>
      <c r="B87" s="30" t="s">
        <v>329</v>
      </c>
      <c r="C87" s="42"/>
      <c r="D87" s="42"/>
      <c r="E87" s="42"/>
      <c r="F87" s="81"/>
    </row>
    <row r="88" spans="1:6" ht="14.25">
      <c r="A88" s="48" t="s">
        <v>546</v>
      </c>
      <c r="B88" s="51" t="s">
        <v>330</v>
      </c>
      <c r="C88" s="79"/>
      <c r="D88" s="79"/>
      <c r="E88" s="79"/>
      <c r="F88" s="79"/>
    </row>
    <row r="89" spans="1:6" ht="14.25">
      <c r="A89" s="12" t="s">
        <v>331</v>
      </c>
      <c r="B89" s="30" t="s">
        <v>332</v>
      </c>
      <c r="C89" s="42"/>
      <c r="D89" s="42"/>
      <c r="E89" s="42"/>
      <c r="F89" s="81"/>
    </row>
    <row r="90" spans="1:6" ht="14.25">
      <c r="A90" s="12" t="s">
        <v>577</v>
      </c>
      <c r="B90" s="30" t="s">
        <v>333</v>
      </c>
      <c r="C90" s="42"/>
      <c r="D90" s="42"/>
      <c r="E90" s="42"/>
      <c r="F90" s="81"/>
    </row>
    <row r="91" spans="1:6" ht="14.25">
      <c r="A91" s="12" t="s">
        <v>578</v>
      </c>
      <c r="B91" s="30" t="s">
        <v>334</v>
      </c>
      <c r="C91" s="42"/>
      <c r="D91" s="42"/>
      <c r="E91" s="42"/>
      <c r="F91" s="81"/>
    </row>
    <row r="92" spans="1:6" ht="14.25">
      <c r="A92" s="12" t="s">
        <v>579</v>
      </c>
      <c r="B92" s="30" t="s">
        <v>335</v>
      </c>
      <c r="C92" s="42"/>
      <c r="D92" s="42"/>
      <c r="E92" s="42"/>
      <c r="F92" s="81"/>
    </row>
    <row r="93" spans="1:6" ht="14.25">
      <c r="A93" s="12" t="s">
        <v>580</v>
      </c>
      <c r="B93" s="30" t="s">
        <v>336</v>
      </c>
      <c r="C93" s="42"/>
      <c r="D93" s="42"/>
      <c r="E93" s="42"/>
      <c r="F93" s="81"/>
    </row>
    <row r="94" spans="1:6" ht="14.25">
      <c r="A94" s="12" t="s">
        <v>581</v>
      </c>
      <c r="B94" s="30" t="s">
        <v>337</v>
      </c>
      <c r="C94" s="42"/>
      <c r="D94" s="42"/>
      <c r="E94" s="42"/>
      <c r="F94" s="81"/>
    </row>
    <row r="95" spans="1:6" ht="14.25">
      <c r="A95" s="12" t="s">
        <v>338</v>
      </c>
      <c r="B95" s="30" t="s">
        <v>339</v>
      </c>
      <c r="C95" s="42"/>
      <c r="D95" s="42"/>
      <c r="E95" s="42"/>
      <c r="F95" s="81"/>
    </row>
    <row r="96" spans="1:6" ht="14.25">
      <c r="A96" s="12" t="s">
        <v>582</v>
      </c>
      <c r="B96" s="30" t="s">
        <v>340</v>
      </c>
      <c r="C96" s="42"/>
      <c r="D96" s="42"/>
      <c r="E96" s="42"/>
      <c r="F96" s="81"/>
    </row>
    <row r="97" spans="1:6" ht="14.25">
      <c r="A97" s="48" t="s">
        <v>547</v>
      </c>
      <c r="B97" s="51" t="s">
        <v>341</v>
      </c>
      <c r="C97" s="42"/>
      <c r="D97" s="42"/>
      <c r="E97" s="42"/>
      <c r="F97" s="81"/>
    </row>
    <row r="98" spans="1:6" ht="15">
      <c r="A98" s="53" t="s">
        <v>42</v>
      </c>
      <c r="B98" s="51"/>
      <c r="C98" s="79">
        <f>C97+C88+C83</f>
        <v>56</v>
      </c>
      <c r="D98" s="42"/>
      <c r="E98" s="42"/>
      <c r="F98" s="81">
        <f>SUM(C98:E98)</f>
        <v>56</v>
      </c>
    </row>
    <row r="99" spans="1:6" ht="15">
      <c r="A99" s="35" t="s">
        <v>590</v>
      </c>
      <c r="B99" s="36" t="s">
        <v>342</v>
      </c>
      <c r="C99" s="79">
        <f>C97+C88+C83+C74+C60+C51+C26+C25</f>
        <v>21190</v>
      </c>
      <c r="D99" s="79"/>
      <c r="E99" s="79"/>
      <c r="F99" s="79">
        <f>F97+F88+F83+F74+F60+F51+F26+F25</f>
        <v>21190</v>
      </c>
    </row>
    <row r="100" spans="1:25" ht="14.2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44" t="s">
        <v>628</v>
      </c>
      <c r="B123" s="45"/>
      <c r="C123" s="79">
        <f>C122+C99</f>
        <v>21190</v>
      </c>
      <c r="D123" s="79"/>
      <c r="E123" s="79"/>
      <c r="F123" s="79">
        <f>F122+F99</f>
        <v>21190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&amp;R1/1. melléklet a 4/2014. (II. 18.)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227"/>
  <sheetViews>
    <sheetView workbookViewId="0" topLeftCell="A161">
      <selection activeCell="A207" sqref="A207:IV210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39" t="s">
        <v>123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26.25" customHeight="1">
      <c r="A2" s="242" t="s">
        <v>155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4" ht="14.25">
      <c r="A4" s="92" t="s">
        <v>734</v>
      </c>
    </row>
    <row r="5" spans="1:17" ht="26.25">
      <c r="A5" s="1" t="s">
        <v>205</v>
      </c>
      <c r="B5" s="2" t="s">
        <v>206</v>
      </c>
      <c r="C5" s="211" t="s">
        <v>138</v>
      </c>
      <c r="D5" s="211" t="s">
        <v>139</v>
      </c>
      <c r="E5" s="211" t="s">
        <v>140</v>
      </c>
      <c r="F5" s="211" t="s">
        <v>141</v>
      </c>
      <c r="G5" s="211" t="s">
        <v>142</v>
      </c>
      <c r="H5" s="211" t="s">
        <v>143</v>
      </c>
      <c r="I5" s="211" t="s">
        <v>144</v>
      </c>
      <c r="J5" s="211" t="s">
        <v>145</v>
      </c>
      <c r="K5" s="211" t="s">
        <v>146</v>
      </c>
      <c r="L5" s="211" t="s">
        <v>147</v>
      </c>
      <c r="M5" s="211" t="s">
        <v>148</v>
      </c>
      <c r="N5" s="211" t="s">
        <v>149</v>
      </c>
      <c r="O5" s="212" t="s">
        <v>127</v>
      </c>
      <c r="P5" s="92"/>
      <c r="Q5" s="92"/>
    </row>
    <row r="6" spans="1:17" ht="14.25" hidden="1">
      <c r="A6" s="28" t="s">
        <v>207</v>
      </c>
      <c r="B6" s="29" t="s">
        <v>208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/>
      <c r="Q6" s="92"/>
    </row>
    <row r="7" spans="1:17" ht="14.25" hidden="1">
      <c r="A7" s="28" t="s">
        <v>209</v>
      </c>
      <c r="B7" s="30" t="s">
        <v>210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4.25" hidden="1">
      <c r="A8" s="28" t="s">
        <v>211</v>
      </c>
      <c r="B8" s="30" t="s">
        <v>212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39" hidden="1">
      <c r="A9" s="31" t="s">
        <v>213</v>
      </c>
      <c r="B9" s="30" t="s">
        <v>214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14.25" hidden="1">
      <c r="A10" s="31" t="s">
        <v>215</v>
      </c>
      <c r="B10" s="30" t="s">
        <v>216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4.25" hidden="1">
      <c r="A11" s="31" t="s">
        <v>217</v>
      </c>
      <c r="B11" s="30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4.25" hidden="1">
      <c r="A12" s="31" t="s">
        <v>219</v>
      </c>
      <c r="B12" s="30" t="s">
        <v>220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4.25" hidden="1">
      <c r="A13" s="31" t="s">
        <v>221</v>
      </c>
      <c r="B13" s="30" t="s">
        <v>222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4.25" hidden="1">
      <c r="A14" s="4" t="s">
        <v>223</v>
      </c>
      <c r="B14" s="30" t="s">
        <v>224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4.25" hidden="1">
      <c r="A15" s="4" t="s">
        <v>225</v>
      </c>
      <c r="B15" s="30" t="s">
        <v>226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4.25" hidden="1">
      <c r="A16" s="4" t="s">
        <v>227</v>
      </c>
      <c r="B16" s="30" t="s">
        <v>228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4.25" hidden="1">
      <c r="A17" s="4" t="s">
        <v>229</v>
      </c>
      <c r="B17" s="30" t="s">
        <v>230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26.25" hidden="1">
      <c r="A18" s="4" t="s">
        <v>558</v>
      </c>
      <c r="B18" s="30" t="s">
        <v>231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6.25" hidden="1">
      <c r="A19" s="32" t="s">
        <v>500</v>
      </c>
      <c r="B19" s="33" t="s">
        <v>232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6.25" hidden="1">
      <c r="A20" s="4" t="s">
        <v>233</v>
      </c>
      <c r="B20" s="30" t="s">
        <v>234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52.5" hidden="1">
      <c r="A21" s="4" t="s">
        <v>235</v>
      </c>
      <c r="B21" s="30" t="s">
        <v>236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14.25" hidden="1">
      <c r="A22" s="5" t="s">
        <v>237</v>
      </c>
      <c r="B22" s="30" t="s">
        <v>238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4.25" hidden="1">
      <c r="A23" s="6" t="s">
        <v>501</v>
      </c>
      <c r="B23" s="33" t="s">
        <v>239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4.25">
      <c r="A24" s="50" t="s">
        <v>588</v>
      </c>
      <c r="B24" s="51" t="s">
        <v>240</v>
      </c>
      <c r="C24" s="95">
        <v>8714</v>
      </c>
      <c r="D24" s="95">
        <v>8713</v>
      </c>
      <c r="E24" s="95">
        <v>8713</v>
      </c>
      <c r="F24" s="95">
        <v>8713</v>
      </c>
      <c r="G24" s="95">
        <v>8713</v>
      </c>
      <c r="H24" s="95">
        <v>8713</v>
      </c>
      <c r="I24" s="95">
        <v>8713</v>
      </c>
      <c r="J24" s="95">
        <v>8713</v>
      </c>
      <c r="K24" s="95">
        <v>8714</v>
      </c>
      <c r="L24" s="95">
        <v>8714</v>
      </c>
      <c r="M24" s="95">
        <v>8713</v>
      </c>
      <c r="N24" s="95">
        <v>8714</v>
      </c>
      <c r="O24" s="213">
        <f>C24+D24+E24+F24+G24+H24+I24+J24+K24+L24+M24+N24</f>
        <v>104560</v>
      </c>
      <c r="P24" s="92"/>
      <c r="Q24" s="92"/>
    </row>
    <row r="25" spans="1:17" ht="41.25">
      <c r="A25" s="39" t="s">
        <v>559</v>
      </c>
      <c r="B25" s="51" t="s">
        <v>241</v>
      </c>
      <c r="C25" s="95">
        <v>2493</v>
      </c>
      <c r="D25" s="95">
        <v>2492</v>
      </c>
      <c r="E25" s="95">
        <v>2492</v>
      </c>
      <c r="F25" s="95">
        <v>2492</v>
      </c>
      <c r="G25" s="95">
        <v>2492</v>
      </c>
      <c r="H25" s="95">
        <v>2492</v>
      </c>
      <c r="I25" s="95">
        <v>2493</v>
      </c>
      <c r="J25" s="95">
        <v>2493</v>
      </c>
      <c r="K25" s="95">
        <v>2493</v>
      </c>
      <c r="L25" s="95">
        <v>2493</v>
      </c>
      <c r="M25" s="95">
        <v>2493</v>
      </c>
      <c r="N25" s="95">
        <v>2493</v>
      </c>
      <c r="O25" s="213">
        <f>C25+D25+E25+F25+G25+H25+I25+J25+K25+L25+M25+N25</f>
        <v>29911</v>
      </c>
      <c r="P25" s="92"/>
      <c r="Q25" s="92"/>
    </row>
    <row r="26" spans="1:17" ht="14.25" hidden="1">
      <c r="A26" s="4" t="s">
        <v>242</v>
      </c>
      <c r="B26" s="30" t="s">
        <v>243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2"/>
      <c r="Q26" s="92"/>
    </row>
    <row r="27" spans="1:17" ht="26.25" hidden="1">
      <c r="A27" s="4" t="s">
        <v>244</v>
      </c>
      <c r="B27" s="30" t="s">
        <v>245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14.25" hidden="1">
      <c r="A28" s="4" t="s">
        <v>246</v>
      </c>
      <c r="B28" s="30" t="s">
        <v>247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4.25" hidden="1">
      <c r="A29" s="6" t="s">
        <v>502</v>
      </c>
      <c r="B29" s="33" t="s">
        <v>248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26.25" hidden="1">
      <c r="A30" s="4" t="s">
        <v>249</v>
      </c>
      <c r="B30" s="30" t="s">
        <v>250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26.25" hidden="1">
      <c r="A31" s="4" t="s">
        <v>251</v>
      </c>
      <c r="B31" s="30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14.25" hidden="1">
      <c r="A32" s="6" t="s">
        <v>589</v>
      </c>
      <c r="B32" s="33" t="s">
        <v>253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14.25" hidden="1">
      <c r="A33" s="4" t="s">
        <v>254</v>
      </c>
      <c r="B33" s="30" t="s">
        <v>255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4.25" hidden="1">
      <c r="A34" s="4" t="s">
        <v>256</v>
      </c>
      <c r="B34" s="30" t="s">
        <v>257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4.25" hidden="1">
      <c r="A35" s="4" t="s">
        <v>560</v>
      </c>
      <c r="B35" s="30" t="s">
        <v>258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26.25" hidden="1">
      <c r="A36" s="4" t="s">
        <v>259</v>
      </c>
      <c r="B36" s="30" t="s">
        <v>260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14.25" hidden="1">
      <c r="A37" s="9" t="s">
        <v>561</v>
      </c>
      <c r="B37" s="30" t="s">
        <v>261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4.25" hidden="1">
      <c r="A38" s="5" t="s">
        <v>262</v>
      </c>
      <c r="B38" s="30" t="s">
        <v>263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4.25" hidden="1">
      <c r="A39" s="4" t="s">
        <v>562</v>
      </c>
      <c r="B39" s="30" t="s">
        <v>264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4.25" hidden="1">
      <c r="A40" s="6" t="s">
        <v>503</v>
      </c>
      <c r="B40" s="33" t="s">
        <v>265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4.25" hidden="1">
      <c r="A41" s="4" t="s">
        <v>266</v>
      </c>
      <c r="B41" s="30" t="s">
        <v>267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4.25" hidden="1">
      <c r="A42" s="4" t="s">
        <v>268</v>
      </c>
      <c r="B42" s="30" t="s">
        <v>269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26.25" hidden="1">
      <c r="A43" s="6" t="s">
        <v>504</v>
      </c>
      <c r="B43" s="33" t="s">
        <v>270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39" hidden="1">
      <c r="A44" s="4" t="s">
        <v>271</v>
      </c>
      <c r="B44" s="30" t="s">
        <v>272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14.25" hidden="1">
      <c r="A45" s="4" t="s">
        <v>273</v>
      </c>
      <c r="B45" s="30" t="s">
        <v>274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4.25" hidden="1">
      <c r="A46" s="4" t="s">
        <v>563</v>
      </c>
      <c r="B46" s="30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26.25" hidden="1">
      <c r="A47" s="4" t="s">
        <v>564</v>
      </c>
      <c r="B47" s="30" t="s">
        <v>276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14.25" hidden="1">
      <c r="A48" s="4" t="s">
        <v>277</v>
      </c>
      <c r="B48" s="30" t="s">
        <v>278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26.25" hidden="1">
      <c r="A49" s="6" t="s">
        <v>505</v>
      </c>
      <c r="B49" s="33" t="s">
        <v>279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14.25">
      <c r="A50" s="39" t="s">
        <v>506</v>
      </c>
      <c r="B50" s="51" t="s">
        <v>280</v>
      </c>
      <c r="C50" s="95">
        <v>3750</v>
      </c>
      <c r="D50" s="95">
        <v>3750</v>
      </c>
      <c r="E50" s="95">
        <v>3751</v>
      </c>
      <c r="F50" s="95">
        <v>3751</v>
      </c>
      <c r="G50" s="95">
        <v>3750</v>
      </c>
      <c r="H50" s="95">
        <v>3750</v>
      </c>
      <c r="I50" s="95">
        <v>3750</v>
      </c>
      <c r="J50" s="95">
        <v>3751</v>
      </c>
      <c r="K50" s="95">
        <v>3751</v>
      </c>
      <c r="L50" s="95">
        <v>3751</v>
      </c>
      <c r="M50" s="95">
        <v>3750</v>
      </c>
      <c r="N50" s="95">
        <v>3750</v>
      </c>
      <c r="O50" s="213">
        <f>C50+D50+E50+F50+G50+H50+I50+J50+K50+L50+M50+N50</f>
        <v>45005</v>
      </c>
      <c r="P50" s="92"/>
      <c r="Q50" s="92"/>
    </row>
    <row r="51" spans="1:17" ht="14.25" hidden="1">
      <c r="A51" s="12" t="s">
        <v>281</v>
      </c>
      <c r="B51" s="30" t="s">
        <v>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2"/>
      <c r="Q51" s="92"/>
    </row>
    <row r="52" spans="1:17" ht="14.25" hidden="1">
      <c r="A52" s="12" t="s">
        <v>507</v>
      </c>
      <c r="B52" s="30" t="s">
        <v>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26.25" hidden="1">
      <c r="A53" s="16" t="s">
        <v>565</v>
      </c>
      <c r="B53" s="30" t="s">
        <v>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26.25" hidden="1">
      <c r="A54" s="16" t="s">
        <v>566</v>
      </c>
      <c r="B54" s="30" t="s">
        <v>285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39" hidden="1">
      <c r="A55" s="16" t="s">
        <v>567</v>
      </c>
      <c r="B55" s="30" t="s">
        <v>286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26.25" hidden="1">
      <c r="A56" s="12" t="s">
        <v>568</v>
      </c>
      <c r="B56" s="30" t="s">
        <v>287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26.25" hidden="1">
      <c r="A57" s="12" t="s">
        <v>569</v>
      </c>
      <c r="B57" s="30" t="s">
        <v>288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14.25" hidden="1">
      <c r="A58" s="12" t="s">
        <v>570</v>
      </c>
      <c r="B58" s="30" t="s">
        <v>289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14.25">
      <c r="A59" s="48" t="s">
        <v>537</v>
      </c>
      <c r="B59" s="51" t="s">
        <v>290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14.25" hidden="1">
      <c r="A60" s="11" t="s">
        <v>571</v>
      </c>
      <c r="B60" s="30" t="s">
        <v>291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4.25" hidden="1">
      <c r="A61" s="11" t="s">
        <v>292</v>
      </c>
      <c r="B61" s="30" t="s">
        <v>293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52.5" hidden="1">
      <c r="A62" s="11" t="s">
        <v>294</v>
      </c>
      <c r="B62" s="30" t="s">
        <v>295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52.5" hidden="1">
      <c r="A63" s="11" t="s">
        <v>538</v>
      </c>
      <c r="B63" s="30" t="s">
        <v>296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52.5" hidden="1">
      <c r="A64" s="11" t="s">
        <v>572</v>
      </c>
      <c r="B64" s="30" t="s">
        <v>297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39" hidden="1">
      <c r="A65" s="11" t="s">
        <v>540</v>
      </c>
      <c r="B65" s="30" t="s">
        <v>298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52.5" hidden="1">
      <c r="A66" s="11" t="s">
        <v>573</v>
      </c>
      <c r="B66" s="30" t="s">
        <v>299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52.5" hidden="1">
      <c r="A67" s="11" t="s">
        <v>574</v>
      </c>
      <c r="B67" s="30" t="s">
        <v>300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14.25" hidden="1">
      <c r="A68" s="11" t="s">
        <v>301</v>
      </c>
      <c r="B68" s="30" t="s">
        <v>302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4.25" hidden="1">
      <c r="A69" s="19" t="s">
        <v>303</v>
      </c>
      <c r="B69" s="30" t="s">
        <v>304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39" hidden="1">
      <c r="A70" s="11" t="s">
        <v>575</v>
      </c>
      <c r="B70" s="30" t="s">
        <v>305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14.25" hidden="1">
      <c r="A71" s="19" t="s">
        <v>110</v>
      </c>
      <c r="B71" s="30" t="s">
        <v>306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4.25" hidden="1">
      <c r="A72" s="19" t="s">
        <v>111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27">
      <c r="A73" s="48" t="s">
        <v>543</v>
      </c>
      <c r="B73" s="51" t="s">
        <v>307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15">
      <c r="A74" s="53" t="s">
        <v>43</v>
      </c>
      <c r="B74" s="5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4.25" hidden="1">
      <c r="A75" s="34" t="s">
        <v>308</v>
      </c>
      <c r="B75" s="30" t="s">
        <v>309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4.25" hidden="1">
      <c r="A76" s="34" t="s">
        <v>576</v>
      </c>
      <c r="B76" s="30" t="s">
        <v>310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4.25" hidden="1">
      <c r="A77" s="34" t="s">
        <v>311</v>
      </c>
      <c r="B77" s="30" t="s">
        <v>312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4.25" hidden="1">
      <c r="A78" s="34" t="s">
        <v>313</v>
      </c>
      <c r="B78" s="30" t="s">
        <v>314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4.25" hidden="1">
      <c r="A79" s="5" t="s">
        <v>315</v>
      </c>
      <c r="B79" s="30" t="s">
        <v>316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4.25" hidden="1">
      <c r="A80" s="5" t="s">
        <v>317</v>
      </c>
      <c r="B80" s="30" t="s">
        <v>318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4.25" hidden="1">
      <c r="A81" s="5" t="s">
        <v>319</v>
      </c>
      <c r="B81" s="30" t="s">
        <v>320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4.25">
      <c r="A82" s="49" t="s">
        <v>545</v>
      </c>
      <c r="B82" s="51" t="s">
        <v>321</v>
      </c>
      <c r="C82" s="95"/>
      <c r="D82" s="95">
        <v>1454</v>
      </c>
      <c r="E82" s="95">
        <v>1453</v>
      </c>
      <c r="F82" s="95"/>
      <c r="G82" s="95"/>
      <c r="H82" s="95"/>
      <c r="I82" s="95"/>
      <c r="J82" s="95"/>
      <c r="K82" s="95"/>
      <c r="L82" s="95"/>
      <c r="M82" s="95"/>
      <c r="N82" s="95"/>
      <c r="O82" s="95">
        <f>D82+E82</f>
        <v>2907</v>
      </c>
      <c r="P82" s="92"/>
      <c r="Q82" s="92"/>
    </row>
    <row r="83" spans="1:17" ht="14.25" hidden="1">
      <c r="A83" s="12" t="s">
        <v>322</v>
      </c>
      <c r="B83" s="30" t="s">
        <v>323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2"/>
      <c r="Q83" s="92"/>
    </row>
    <row r="84" spans="1:17" ht="14.25" hidden="1">
      <c r="A84" s="12" t="s">
        <v>324</v>
      </c>
      <c r="B84" s="30" t="s">
        <v>325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4.25" hidden="1">
      <c r="A85" s="12" t="s">
        <v>326</v>
      </c>
      <c r="B85" s="30" t="s">
        <v>327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39" hidden="1">
      <c r="A86" s="12" t="s">
        <v>328</v>
      </c>
      <c r="B86" s="30" t="s">
        <v>329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14.25">
      <c r="A87" s="48" t="s">
        <v>546</v>
      </c>
      <c r="B87" s="51" t="s">
        <v>330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52.5" hidden="1">
      <c r="A88" s="12" t="s">
        <v>331</v>
      </c>
      <c r="B88" s="30" t="s">
        <v>332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52.5" hidden="1">
      <c r="A89" s="12" t="s">
        <v>577</v>
      </c>
      <c r="B89" s="30" t="s">
        <v>333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52.5" hidden="1">
      <c r="A90" s="12" t="s">
        <v>578</v>
      </c>
      <c r="B90" s="30" t="s">
        <v>334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39" hidden="1">
      <c r="A91" s="12" t="s">
        <v>579</v>
      </c>
      <c r="B91" s="30" t="s">
        <v>335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52.5" hidden="1">
      <c r="A92" s="12" t="s">
        <v>580</v>
      </c>
      <c r="B92" s="30" t="s">
        <v>336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52.5" hidden="1">
      <c r="A93" s="12" t="s">
        <v>581</v>
      </c>
      <c r="B93" s="30" t="s">
        <v>337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14.25" hidden="1">
      <c r="A94" s="12" t="s">
        <v>338</v>
      </c>
      <c r="B94" s="30" t="s">
        <v>339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39" hidden="1">
      <c r="A95" s="12" t="s">
        <v>582</v>
      </c>
      <c r="B95" s="30" t="s">
        <v>340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27">
      <c r="A96" s="48" t="s">
        <v>547</v>
      </c>
      <c r="B96" s="51" t="s">
        <v>341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15">
      <c r="A97" s="53" t="s">
        <v>42</v>
      </c>
      <c r="B97" s="5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">
      <c r="A98" s="35" t="s">
        <v>590</v>
      </c>
      <c r="B98" s="36" t="s">
        <v>342</v>
      </c>
      <c r="C98" s="95">
        <f>C24+C25+C50+C81</f>
        <v>14957</v>
      </c>
      <c r="D98" s="95">
        <f>D24+D25+D50+D81+D82</f>
        <v>16409</v>
      </c>
      <c r="E98" s="95">
        <f>E24+E25+E50+E81+E82</f>
        <v>16409</v>
      </c>
      <c r="F98" s="95">
        <f aca="true" t="shared" si="0" ref="F98:N98">F24+F25+F50+F81</f>
        <v>14956</v>
      </c>
      <c r="G98" s="95">
        <f t="shared" si="0"/>
        <v>14955</v>
      </c>
      <c r="H98" s="95">
        <f t="shared" si="0"/>
        <v>14955</v>
      </c>
      <c r="I98" s="95">
        <f t="shared" si="0"/>
        <v>14956</v>
      </c>
      <c r="J98" s="95">
        <f t="shared" si="0"/>
        <v>14957</v>
      </c>
      <c r="K98" s="95">
        <f t="shared" si="0"/>
        <v>14958</v>
      </c>
      <c r="L98" s="95">
        <f t="shared" si="0"/>
        <v>14958</v>
      </c>
      <c r="M98" s="95">
        <f t="shared" si="0"/>
        <v>14956</v>
      </c>
      <c r="N98" s="95">
        <f t="shared" si="0"/>
        <v>14957</v>
      </c>
      <c r="O98" s="213">
        <f>C98+D98+E98+F98+G98+H98+I98+J98+K98+L98+M98+N98</f>
        <v>182383</v>
      </c>
      <c r="P98" s="92"/>
      <c r="Q98" s="92"/>
    </row>
    <row r="99" spans="1:17" ht="26.25" hidden="1">
      <c r="A99" s="12" t="s">
        <v>583</v>
      </c>
      <c r="B99" s="4" t="s">
        <v>343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2"/>
      <c r="Q99" s="92"/>
    </row>
    <row r="100" spans="1:17" ht="39" hidden="1">
      <c r="A100" s="12" t="s">
        <v>344</v>
      </c>
      <c r="B100" s="4" t="s">
        <v>345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26.25" hidden="1">
      <c r="A101" s="12" t="s">
        <v>584</v>
      </c>
      <c r="B101" s="4" t="s">
        <v>346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6.25">
      <c r="A102" s="14" t="s">
        <v>552</v>
      </c>
      <c r="B102" s="6" t="s">
        <v>347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14.25" hidden="1">
      <c r="A103" s="37" t="s">
        <v>585</v>
      </c>
      <c r="B103" s="4" t="s">
        <v>348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4.25" hidden="1">
      <c r="A104" s="37" t="s">
        <v>555</v>
      </c>
      <c r="B104" s="4" t="s">
        <v>349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26.25" hidden="1">
      <c r="A105" s="12" t="s">
        <v>350</v>
      </c>
      <c r="B105" s="4" t="s">
        <v>351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26.25" hidden="1">
      <c r="A106" s="12" t="s">
        <v>586</v>
      </c>
      <c r="B106" s="4" t="s">
        <v>352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15.75" customHeight="1">
      <c r="A107" s="13" t="s">
        <v>553</v>
      </c>
      <c r="B107" s="6" t="s">
        <v>353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4.25" hidden="1">
      <c r="A108" s="37" t="s">
        <v>354</v>
      </c>
      <c r="B108" s="4" t="s">
        <v>355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4.25" hidden="1">
      <c r="A109" s="37" t="s">
        <v>356</v>
      </c>
      <c r="B109" s="4" t="s">
        <v>357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4.25">
      <c r="A110" s="13" t="s">
        <v>358</v>
      </c>
      <c r="B110" s="6" t="s">
        <v>359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4.25" hidden="1">
      <c r="A111" s="37" t="s">
        <v>360</v>
      </c>
      <c r="B111" s="4" t="s">
        <v>361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4.25" hidden="1">
      <c r="A112" s="37" t="s">
        <v>362</v>
      </c>
      <c r="B112" s="4" t="s">
        <v>363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4.25" hidden="1">
      <c r="A113" s="37" t="s">
        <v>364</v>
      </c>
      <c r="B113" s="4" t="s">
        <v>365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4.25">
      <c r="A114" s="38" t="s">
        <v>554</v>
      </c>
      <c r="B114" s="39" t="s">
        <v>366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4.25" hidden="1">
      <c r="A115" s="37" t="s">
        <v>367</v>
      </c>
      <c r="B115" s="4" t="s">
        <v>368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26.25" hidden="1">
      <c r="A116" s="12" t="s">
        <v>369</v>
      </c>
      <c r="B116" s="4" t="s">
        <v>370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14.25" hidden="1">
      <c r="A117" s="37" t="s">
        <v>587</v>
      </c>
      <c r="B117" s="4" t="s">
        <v>371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4.25" hidden="1">
      <c r="A118" s="37" t="s">
        <v>556</v>
      </c>
      <c r="B118" s="4" t="s">
        <v>372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4.25">
      <c r="A119" s="38" t="s">
        <v>557</v>
      </c>
      <c r="B119" s="39" t="s">
        <v>373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26.25">
      <c r="A120" s="12" t="s">
        <v>374</v>
      </c>
      <c r="B120" s="4" t="s">
        <v>375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15">
      <c r="A121" s="40" t="s">
        <v>591</v>
      </c>
      <c r="B121" s="41" t="s">
        <v>376</v>
      </c>
      <c r="C121" s="95">
        <f aca="true" t="shared" si="1" ref="C121:N121">C98</f>
        <v>14957</v>
      </c>
      <c r="D121" s="95">
        <f t="shared" si="1"/>
        <v>16409</v>
      </c>
      <c r="E121" s="95">
        <f t="shared" si="1"/>
        <v>16409</v>
      </c>
      <c r="F121" s="95">
        <f t="shared" si="1"/>
        <v>14956</v>
      </c>
      <c r="G121" s="95">
        <f t="shared" si="1"/>
        <v>14955</v>
      </c>
      <c r="H121" s="95">
        <f t="shared" si="1"/>
        <v>14955</v>
      </c>
      <c r="I121" s="95">
        <f t="shared" si="1"/>
        <v>14956</v>
      </c>
      <c r="J121" s="95">
        <f t="shared" si="1"/>
        <v>14957</v>
      </c>
      <c r="K121" s="95">
        <f t="shared" si="1"/>
        <v>14958</v>
      </c>
      <c r="L121" s="95">
        <f t="shared" si="1"/>
        <v>14958</v>
      </c>
      <c r="M121" s="95">
        <f t="shared" si="1"/>
        <v>14956</v>
      </c>
      <c r="N121" s="95">
        <f t="shared" si="1"/>
        <v>14957</v>
      </c>
      <c r="O121" s="213">
        <f>C121+D121+E121+F121+G121+H121+I121+J121+K121+L121+M121+N121</f>
        <v>182383</v>
      </c>
      <c r="P121" s="92"/>
      <c r="Q121" s="92"/>
    </row>
    <row r="122" spans="1:17" ht="15">
      <c r="A122" s="96" t="s">
        <v>628</v>
      </c>
      <c r="B122" s="97"/>
      <c r="C122" s="95">
        <f aca="true" t="shared" si="2" ref="C122:O122">C121</f>
        <v>14957</v>
      </c>
      <c r="D122" s="95">
        <f t="shared" si="2"/>
        <v>16409</v>
      </c>
      <c r="E122" s="95">
        <f t="shared" si="2"/>
        <v>16409</v>
      </c>
      <c r="F122" s="95">
        <f t="shared" si="2"/>
        <v>14956</v>
      </c>
      <c r="G122" s="95">
        <f t="shared" si="2"/>
        <v>14955</v>
      </c>
      <c r="H122" s="95">
        <f t="shared" si="2"/>
        <v>14955</v>
      </c>
      <c r="I122" s="95">
        <f t="shared" si="2"/>
        <v>14956</v>
      </c>
      <c r="J122" s="95">
        <f t="shared" si="2"/>
        <v>14957</v>
      </c>
      <c r="K122" s="95">
        <f t="shared" si="2"/>
        <v>14958</v>
      </c>
      <c r="L122" s="95">
        <f t="shared" si="2"/>
        <v>14958</v>
      </c>
      <c r="M122" s="95">
        <f t="shared" si="2"/>
        <v>14956</v>
      </c>
      <c r="N122" s="95">
        <f t="shared" si="2"/>
        <v>14957</v>
      </c>
      <c r="O122" s="95">
        <f t="shared" si="2"/>
        <v>182383</v>
      </c>
      <c r="P122" s="92"/>
      <c r="Q122" s="92"/>
    </row>
    <row r="123" spans="1:17" ht="26.25">
      <c r="A123" s="1" t="s">
        <v>205</v>
      </c>
      <c r="B123" s="2" t="s">
        <v>621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39" hidden="1">
      <c r="A124" s="31" t="s">
        <v>377</v>
      </c>
      <c r="B124" s="5" t="s">
        <v>378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39" hidden="1">
      <c r="A125" s="4" t="s">
        <v>379</v>
      </c>
      <c r="B125" s="5" t="s">
        <v>380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39" hidden="1">
      <c r="A126" s="4" t="s">
        <v>381</v>
      </c>
      <c r="B126" s="5" t="s">
        <v>382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39" hidden="1">
      <c r="A127" s="4" t="s">
        <v>383</v>
      </c>
      <c r="B127" s="5" t="s">
        <v>384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26.25" hidden="1">
      <c r="A128" s="4" t="s">
        <v>385</v>
      </c>
      <c r="B128" s="5" t="s">
        <v>386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26.25" hidden="1">
      <c r="A129" s="4" t="s">
        <v>387</v>
      </c>
      <c r="B129" s="5" t="s">
        <v>388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6.25">
      <c r="A130" s="6" t="s">
        <v>630</v>
      </c>
      <c r="B130" s="7" t="s">
        <v>389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26.25" hidden="1">
      <c r="A131" s="4" t="s">
        <v>390</v>
      </c>
      <c r="B131" s="5" t="s">
        <v>391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52.5" hidden="1">
      <c r="A132" s="4" t="s">
        <v>392</v>
      </c>
      <c r="B132" s="5" t="s">
        <v>393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52.5" hidden="1">
      <c r="A133" s="4" t="s">
        <v>592</v>
      </c>
      <c r="B133" s="5" t="s">
        <v>394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52.5" hidden="1">
      <c r="A134" s="4" t="s">
        <v>593</v>
      </c>
      <c r="B134" s="5" t="s">
        <v>395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39">
      <c r="A135" s="4" t="s">
        <v>594</v>
      </c>
      <c r="B135" s="5" t="s">
        <v>396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27">
      <c r="A136" s="39" t="s">
        <v>631</v>
      </c>
      <c r="B136" s="49" t="s">
        <v>397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14.25" hidden="1">
      <c r="A137" s="4" t="s">
        <v>598</v>
      </c>
      <c r="B137" s="5" t="s">
        <v>406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4.25" hidden="1">
      <c r="A138" s="4" t="s">
        <v>599</v>
      </c>
      <c r="B138" s="5" t="s">
        <v>407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4.25" hidden="1">
      <c r="A139" s="6" t="s">
        <v>1</v>
      </c>
      <c r="B139" s="7" t="s">
        <v>408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26.25" hidden="1">
      <c r="A140" s="4" t="s">
        <v>600</v>
      </c>
      <c r="B140" s="5" t="s">
        <v>409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26.25" hidden="1">
      <c r="A141" s="4" t="s">
        <v>601</v>
      </c>
      <c r="B141" s="5" t="s">
        <v>410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14.25" hidden="1">
      <c r="A142" s="4" t="s">
        <v>602</v>
      </c>
      <c r="B142" s="5" t="s">
        <v>411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4.25" hidden="1">
      <c r="A143" s="4" t="s">
        <v>603</v>
      </c>
      <c r="B143" s="5" t="s">
        <v>412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4.25" hidden="1">
      <c r="A144" s="4" t="s">
        <v>604</v>
      </c>
      <c r="B144" s="5" t="s">
        <v>415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26.25" hidden="1">
      <c r="A145" s="4" t="s">
        <v>416</v>
      </c>
      <c r="B145" s="5" t="s">
        <v>417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14.25" hidden="1">
      <c r="A146" s="4" t="s">
        <v>605</v>
      </c>
      <c r="B146" s="5" t="s">
        <v>418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26.25" hidden="1">
      <c r="A147" s="4" t="s">
        <v>606</v>
      </c>
      <c r="B147" s="5" t="s">
        <v>423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6.25" hidden="1">
      <c r="A148" s="6" t="s">
        <v>2</v>
      </c>
      <c r="B148" s="7" t="s">
        <v>426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14.25" hidden="1">
      <c r="A149" s="4" t="s">
        <v>607</v>
      </c>
      <c r="B149" s="5" t="s">
        <v>427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4.25">
      <c r="A150" s="39" t="s">
        <v>3</v>
      </c>
      <c r="B150" s="49" t="s">
        <v>428</v>
      </c>
      <c r="C150" s="95">
        <v>67</v>
      </c>
      <c r="D150" s="95">
        <v>66</v>
      </c>
      <c r="E150" s="95">
        <v>67</v>
      </c>
      <c r="F150" s="95">
        <v>67</v>
      </c>
      <c r="G150" s="95">
        <v>67</v>
      </c>
      <c r="H150" s="95">
        <v>67</v>
      </c>
      <c r="I150" s="95">
        <v>66</v>
      </c>
      <c r="J150" s="95">
        <v>66</v>
      </c>
      <c r="K150" s="95">
        <v>67</v>
      </c>
      <c r="L150" s="95">
        <v>67</v>
      </c>
      <c r="M150" s="95">
        <v>67</v>
      </c>
      <c r="N150" s="95">
        <v>66</v>
      </c>
      <c r="O150" s="95">
        <f>C150+D150+E150+F150+G150+H150+I150+J150+K14+K150+L150+M150+N150</f>
        <v>800</v>
      </c>
      <c r="P150" s="92"/>
      <c r="Q150" s="92"/>
    </row>
    <row r="151" spans="1:17" ht="26.25" hidden="1">
      <c r="A151" s="12" t="s">
        <v>429</v>
      </c>
      <c r="B151" s="5" t="s">
        <v>430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14.25" hidden="1">
      <c r="A152" s="12" t="s">
        <v>608</v>
      </c>
      <c r="B152" s="5" t="s">
        <v>431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4.25" hidden="1">
      <c r="A153" s="12" t="s">
        <v>609</v>
      </c>
      <c r="B153" s="5" t="s">
        <v>432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4.25" hidden="1">
      <c r="A154" s="12" t="s">
        <v>610</v>
      </c>
      <c r="B154" s="5" t="s">
        <v>433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4.25" hidden="1">
      <c r="A155" s="12" t="s">
        <v>435</v>
      </c>
      <c r="B155" s="5" t="s">
        <v>436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26.25" hidden="1">
      <c r="A156" s="12" t="s">
        <v>437</v>
      </c>
      <c r="B156" s="5" t="s">
        <v>438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26.25" hidden="1">
      <c r="A157" s="12" t="s">
        <v>439</v>
      </c>
      <c r="B157" s="5" t="s">
        <v>440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14.25" hidden="1">
      <c r="A158" s="12" t="s">
        <v>611</v>
      </c>
      <c r="B158" s="5" t="s">
        <v>441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26.25" hidden="1">
      <c r="A159" s="12" t="s">
        <v>612</v>
      </c>
      <c r="B159" s="5" t="s">
        <v>442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14.25" hidden="1">
      <c r="A160" s="12" t="s">
        <v>613</v>
      </c>
      <c r="B160" s="5" t="s">
        <v>443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4.25">
      <c r="A161" s="48" t="s">
        <v>4</v>
      </c>
      <c r="B161" s="49" t="s">
        <v>444</v>
      </c>
      <c r="C161" s="95">
        <v>1028</v>
      </c>
      <c r="D161" s="95">
        <v>1028</v>
      </c>
      <c r="E161" s="95">
        <v>1029</v>
      </c>
      <c r="F161" s="95">
        <v>1028</v>
      </c>
      <c r="G161" s="95">
        <v>1028</v>
      </c>
      <c r="H161" s="95">
        <v>1028</v>
      </c>
      <c r="I161" s="95">
        <v>1028</v>
      </c>
      <c r="J161" s="95">
        <v>1029</v>
      </c>
      <c r="K161" s="95">
        <v>1028</v>
      </c>
      <c r="L161" s="95">
        <v>1028</v>
      </c>
      <c r="M161" s="95">
        <v>1028</v>
      </c>
      <c r="N161" s="95">
        <v>1028</v>
      </c>
      <c r="O161" s="95">
        <f>C161+D161+E161+F161+G161+H161+I161+J161+K161+L161+M161+N161</f>
        <v>12338</v>
      </c>
      <c r="P161" s="92"/>
      <c r="Q161" s="92"/>
    </row>
    <row r="162" spans="1:17" ht="52.5" hidden="1">
      <c r="A162" s="12" t="s">
        <v>453</v>
      </c>
      <c r="B162" s="5" t="s">
        <v>454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2"/>
      <c r="Q162" s="92"/>
    </row>
    <row r="163" spans="1:17" ht="52.5" hidden="1">
      <c r="A163" s="4" t="s">
        <v>617</v>
      </c>
      <c r="B163" s="5" t="s">
        <v>455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26.25" hidden="1">
      <c r="A164" s="12" t="s">
        <v>618</v>
      </c>
      <c r="B164" s="5" t="s">
        <v>456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27">
      <c r="A165" s="39" t="s">
        <v>6</v>
      </c>
      <c r="B165" s="49" t="s">
        <v>457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15">
      <c r="A166" s="53" t="s">
        <v>43</v>
      </c>
      <c r="B166" s="5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26.25" hidden="1">
      <c r="A167" s="4" t="s">
        <v>398</v>
      </c>
      <c r="B167" s="5" t="s">
        <v>399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52.5" hidden="1">
      <c r="A168" s="4" t="s">
        <v>400</v>
      </c>
      <c r="B168" s="5" t="s">
        <v>401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52.5" hidden="1">
      <c r="A169" s="4" t="s">
        <v>595</v>
      </c>
      <c r="B169" s="5" t="s">
        <v>402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52.5" hidden="1">
      <c r="A170" s="4" t="s">
        <v>596</v>
      </c>
      <c r="B170" s="5" t="s">
        <v>403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39" hidden="1">
      <c r="A171" s="4" t="s">
        <v>597</v>
      </c>
      <c r="B171" s="5" t="s">
        <v>404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1.25">
      <c r="A172" s="39" t="s">
        <v>0</v>
      </c>
      <c r="B172" s="49" t="s">
        <v>405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14.25" hidden="1">
      <c r="A173" s="12" t="s">
        <v>614</v>
      </c>
      <c r="B173" s="5" t="s">
        <v>445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4.25" hidden="1">
      <c r="A174" s="12" t="s">
        <v>615</v>
      </c>
      <c r="B174" s="5" t="s">
        <v>446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26.25" hidden="1">
      <c r="A175" s="12" t="s">
        <v>447</v>
      </c>
      <c r="B175" s="5" t="s">
        <v>448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14.25" hidden="1">
      <c r="A176" s="12" t="s">
        <v>616</v>
      </c>
      <c r="B176" s="5" t="s">
        <v>449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26.25" hidden="1">
      <c r="A177" s="12" t="s">
        <v>450</v>
      </c>
      <c r="B177" s="5" t="s">
        <v>451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14.25">
      <c r="A178" s="39" t="s">
        <v>5</v>
      </c>
      <c r="B178" s="49" t="s">
        <v>452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52.5" hidden="1">
      <c r="A179" s="12" t="s">
        <v>458</v>
      </c>
      <c r="B179" s="5" t="s">
        <v>459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52.5" hidden="1">
      <c r="A180" s="4" t="s">
        <v>619</v>
      </c>
      <c r="B180" s="5" t="s">
        <v>460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26.25" hidden="1">
      <c r="A181" s="12" t="s">
        <v>620</v>
      </c>
      <c r="B181" s="5" t="s">
        <v>461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27">
      <c r="A182" s="39" t="s">
        <v>8</v>
      </c>
      <c r="B182" s="49" t="s">
        <v>462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15">
      <c r="A183" s="53" t="s">
        <v>42</v>
      </c>
      <c r="B183" s="58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">
      <c r="A184" s="46" t="s">
        <v>7</v>
      </c>
      <c r="B184" s="35" t="s">
        <v>463</v>
      </c>
      <c r="C184" s="95">
        <f aca="true" t="shared" si="3" ref="C184:O184">C150+C161</f>
        <v>1095</v>
      </c>
      <c r="D184" s="95">
        <f t="shared" si="3"/>
        <v>1094</v>
      </c>
      <c r="E184" s="95">
        <f t="shared" si="3"/>
        <v>1096</v>
      </c>
      <c r="F184" s="95">
        <f t="shared" si="3"/>
        <v>1095</v>
      </c>
      <c r="G184" s="95">
        <f t="shared" si="3"/>
        <v>1095</v>
      </c>
      <c r="H184" s="95">
        <f t="shared" si="3"/>
        <v>1095</v>
      </c>
      <c r="I184" s="95">
        <f t="shared" si="3"/>
        <v>1094</v>
      </c>
      <c r="J184" s="95">
        <f t="shared" si="3"/>
        <v>1095</v>
      </c>
      <c r="K184" s="95">
        <f t="shared" si="3"/>
        <v>1095</v>
      </c>
      <c r="L184" s="95">
        <f t="shared" si="3"/>
        <v>1095</v>
      </c>
      <c r="M184" s="95">
        <f t="shared" si="3"/>
        <v>1095</v>
      </c>
      <c r="N184" s="95">
        <f t="shared" si="3"/>
        <v>1094</v>
      </c>
      <c r="O184" s="95">
        <f t="shared" si="3"/>
        <v>13138</v>
      </c>
      <c r="P184" s="92"/>
      <c r="Q184" s="92"/>
    </row>
    <row r="185" spans="1:17" ht="15" hidden="1">
      <c r="A185" s="98" t="s">
        <v>108</v>
      </c>
      <c r="B185" s="56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" hidden="1">
      <c r="A186" s="98" t="s">
        <v>109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4.25" hidden="1">
      <c r="A187" s="37" t="s">
        <v>622</v>
      </c>
      <c r="B187" s="4" t="s">
        <v>464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39" hidden="1">
      <c r="A188" s="12" t="s">
        <v>465</v>
      </c>
      <c r="B188" s="4" t="s">
        <v>466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14.25" hidden="1">
      <c r="A189" s="37" t="s">
        <v>623</v>
      </c>
      <c r="B189" s="4" t="s">
        <v>467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26.25">
      <c r="A190" s="14" t="s">
        <v>9</v>
      </c>
      <c r="B190" s="6" t="s">
        <v>468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39" hidden="1">
      <c r="A191" s="12" t="s">
        <v>624</v>
      </c>
      <c r="B191" s="4" t="s">
        <v>469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14.25" hidden="1">
      <c r="A192" s="37" t="s">
        <v>470</v>
      </c>
      <c r="B192" s="4" t="s">
        <v>471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39" hidden="1">
      <c r="A193" s="12" t="s">
        <v>625</v>
      </c>
      <c r="B193" s="4" t="s">
        <v>472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14.25" hidden="1">
      <c r="A194" s="37" t="s">
        <v>473</v>
      </c>
      <c r="B194" s="4" t="s">
        <v>474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4.25">
      <c r="A195" s="13" t="s">
        <v>10</v>
      </c>
      <c r="B195" s="6" t="s">
        <v>475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39" hidden="1">
      <c r="A196" s="4" t="s">
        <v>106</v>
      </c>
      <c r="B196" s="4" t="s">
        <v>476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39" hidden="1">
      <c r="A197" s="4" t="s">
        <v>107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39" hidden="1">
      <c r="A198" s="4" t="s">
        <v>104</v>
      </c>
      <c r="B198" s="4" t="s">
        <v>477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39" hidden="1">
      <c r="A199" s="4" t="s">
        <v>105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14.25">
      <c r="A200" s="6" t="s">
        <v>11</v>
      </c>
      <c r="B200" s="6" t="s">
        <v>478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4.25" hidden="1">
      <c r="A201" s="37" t="s">
        <v>479</v>
      </c>
      <c r="B201" s="4" t="s">
        <v>480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4.25" hidden="1">
      <c r="A202" s="37" t="s">
        <v>481</v>
      </c>
      <c r="B202" s="4" t="s">
        <v>482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4.25">
      <c r="A203" s="37" t="s">
        <v>483</v>
      </c>
      <c r="B203" s="4" t="s">
        <v>484</v>
      </c>
      <c r="C203" s="95">
        <f aca="true" t="shared" si="4" ref="C203:N203">C214-C184</f>
        <v>13862</v>
      </c>
      <c r="D203" s="95">
        <f t="shared" si="4"/>
        <v>15315</v>
      </c>
      <c r="E203" s="95">
        <f t="shared" si="4"/>
        <v>15313</v>
      </c>
      <c r="F203" s="95">
        <f t="shared" si="4"/>
        <v>13861</v>
      </c>
      <c r="G203" s="95">
        <f t="shared" si="4"/>
        <v>13860</v>
      </c>
      <c r="H203" s="95">
        <f t="shared" si="4"/>
        <v>13860</v>
      </c>
      <c r="I203" s="95">
        <f t="shared" si="4"/>
        <v>13862</v>
      </c>
      <c r="J203" s="95">
        <f t="shared" si="4"/>
        <v>13862</v>
      </c>
      <c r="K203" s="95">
        <f t="shared" si="4"/>
        <v>13863</v>
      </c>
      <c r="L203" s="95">
        <f t="shared" si="4"/>
        <v>13863</v>
      </c>
      <c r="M203" s="95">
        <f t="shared" si="4"/>
        <v>13861</v>
      </c>
      <c r="N203" s="95">
        <f t="shared" si="4"/>
        <v>13863</v>
      </c>
      <c r="O203" s="95">
        <f>C203+D203+E203+F203+H203+G203+I203+J203+K203+L203+M203+N203</f>
        <v>169245</v>
      </c>
      <c r="P203" s="92"/>
      <c r="Q203" s="92"/>
    </row>
    <row r="204" spans="1:17" ht="14.25" hidden="1">
      <c r="A204" s="37" t="s">
        <v>485</v>
      </c>
      <c r="B204" s="4" t="s">
        <v>486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2"/>
      <c r="Q204" s="92"/>
    </row>
    <row r="205" spans="1:17" ht="26.25" hidden="1">
      <c r="A205" s="12" t="s">
        <v>626</v>
      </c>
      <c r="B205" s="4" t="s">
        <v>487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14.25">
      <c r="A206" s="14" t="s">
        <v>12</v>
      </c>
      <c r="B206" s="6" t="s">
        <v>488</v>
      </c>
      <c r="C206" s="95">
        <f aca="true" t="shared" si="5" ref="C206:N206">C203</f>
        <v>13862</v>
      </c>
      <c r="D206" s="95">
        <f t="shared" si="5"/>
        <v>15315</v>
      </c>
      <c r="E206" s="95">
        <f t="shared" si="5"/>
        <v>15313</v>
      </c>
      <c r="F206" s="95">
        <f t="shared" si="5"/>
        <v>13861</v>
      </c>
      <c r="G206" s="95">
        <f t="shared" si="5"/>
        <v>13860</v>
      </c>
      <c r="H206" s="95">
        <f t="shared" si="5"/>
        <v>13860</v>
      </c>
      <c r="I206" s="95">
        <f t="shared" si="5"/>
        <v>13862</v>
      </c>
      <c r="J206" s="95">
        <f t="shared" si="5"/>
        <v>13862</v>
      </c>
      <c r="K206" s="95">
        <f t="shared" si="5"/>
        <v>13863</v>
      </c>
      <c r="L206" s="95">
        <f t="shared" si="5"/>
        <v>13863</v>
      </c>
      <c r="M206" s="95">
        <f t="shared" si="5"/>
        <v>13861</v>
      </c>
      <c r="N206" s="95">
        <f t="shared" si="5"/>
        <v>13863</v>
      </c>
      <c r="O206" s="95">
        <f>C206+D206+E206+F206+H206+G206+I206+J206+K206+L206+M206+N206</f>
        <v>169245</v>
      </c>
      <c r="P206" s="92"/>
      <c r="Q206" s="92"/>
    </row>
    <row r="207" spans="1:17" ht="39" hidden="1">
      <c r="A207" s="12" t="s">
        <v>489</v>
      </c>
      <c r="B207" s="4" t="s">
        <v>490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39" hidden="1">
      <c r="A208" s="12" t="s">
        <v>491</v>
      </c>
      <c r="B208" s="4" t="s">
        <v>492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14.25" hidden="1">
      <c r="A209" s="37" t="s">
        <v>493</v>
      </c>
      <c r="B209" s="4" t="s">
        <v>494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4.25" hidden="1">
      <c r="A210" s="37" t="s">
        <v>627</v>
      </c>
      <c r="B210" s="4" t="s">
        <v>495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4.25">
      <c r="A211" s="13" t="s">
        <v>13</v>
      </c>
      <c r="B211" s="6" t="s">
        <v>496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39">
      <c r="A212" s="14" t="s">
        <v>497</v>
      </c>
      <c r="B212" s="6" t="s">
        <v>498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15">
      <c r="A213" s="40" t="s">
        <v>14</v>
      </c>
      <c r="B213" s="41" t="s">
        <v>499</v>
      </c>
      <c r="C213" s="95">
        <f aca="true" t="shared" si="6" ref="C213:N213">C214-C184</f>
        <v>13862</v>
      </c>
      <c r="D213" s="95">
        <f t="shared" si="6"/>
        <v>15315</v>
      </c>
      <c r="E213" s="95">
        <f t="shared" si="6"/>
        <v>15313</v>
      </c>
      <c r="F213" s="95">
        <f t="shared" si="6"/>
        <v>13861</v>
      </c>
      <c r="G213" s="95">
        <f t="shared" si="6"/>
        <v>13860</v>
      </c>
      <c r="H213" s="95">
        <f t="shared" si="6"/>
        <v>13860</v>
      </c>
      <c r="I213" s="95">
        <f t="shared" si="6"/>
        <v>13862</v>
      </c>
      <c r="J213" s="95">
        <f t="shared" si="6"/>
        <v>13862</v>
      </c>
      <c r="K213" s="95">
        <f t="shared" si="6"/>
        <v>13863</v>
      </c>
      <c r="L213" s="95">
        <f t="shared" si="6"/>
        <v>13863</v>
      </c>
      <c r="M213" s="95">
        <f t="shared" si="6"/>
        <v>13861</v>
      </c>
      <c r="N213" s="95">
        <f t="shared" si="6"/>
        <v>13863</v>
      </c>
      <c r="O213" s="95">
        <f>C213+D213+E213+F213+G213+H213+I213+J213+K213+L213+M213+N213</f>
        <v>169245</v>
      </c>
      <c r="P213" s="92"/>
      <c r="Q213" s="92"/>
    </row>
    <row r="214" spans="1:17" ht="15">
      <c r="A214" s="96" t="s">
        <v>629</v>
      </c>
      <c r="B214" s="97"/>
      <c r="C214" s="95">
        <f aca="true" t="shared" si="7" ref="C214:N214">C122</f>
        <v>14957</v>
      </c>
      <c r="D214" s="95">
        <f t="shared" si="7"/>
        <v>16409</v>
      </c>
      <c r="E214" s="95">
        <f t="shared" si="7"/>
        <v>16409</v>
      </c>
      <c r="F214" s="95">
        <f t="shared" si="7"/>
        <v>14956</v>
      </c>
      <c r="G214" s="95">
        <f t="shared" si="7"/>
        <v>14955</v>
      </c>
      <c r="H214" s="95">
        <f t="shared" si="7"/>
        <v>14955</v>
      </c>
      <c r="I214" s="95">
        <f t="shared" si="7"/>
        <v>14956</v>
      </c>
      <c r="J214" s="95">
        <f t="shared" si="7"/>
        <v>14957</v>
      </c>
      <c r="K214" s="95">
        <f t="shared" si="7"/>
        <v>14958</v>
      </c>
      <c r="L214" s="95">
        <f t="shared" si="7"/>
        <v>14958</v>
      </c>
      <c r="M214" s="95">
        <f t="shared" si="7"/>
        <v>14956</v>
      </c>
      <c r="N214" s="95">
        <f t="shared" si="7"/>
        <v>14957</v>
      </c>
      <c r="O214" s="95">
        <f>C214+D214+E214+F214+G214+H214+I214+J214+K214+L214+M214+N214</f>
        <v>182383</v>
      </c>
      <c r="P214" s="92"/>
      <c r="Q214" s="92"/>
    </row>
    <row r="215" spans="2:17" ht="14.2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ht="14.2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4.2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4.2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4.2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4.2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4.2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4.2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4.2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4.2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4.2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4.2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4.2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8" r:id="rId1"/>
  <headerFooter alignWithMargins="0">
    <oddHeader>&amp;RElőterjesztés 4/3. melléklete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27"/>
  <sheetViews>
    <sheetView workbookViewId="0" topLeftCell="E119">
      <selection activeCell="H161" sqref="H161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39" t="s">
        <v>125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26.25" customHeight="1">
      <c r="A2" s="242" t="s">
        <v>155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4" ht="14.25">
      <c r="A4" s="92" t="s">
        <v>735</v>
      </c>
    </row>
    <row r="5" spans="1:17" ht="26.25">
      <c r="A5" s="1" t="s">
        <v>205</v>
      </c>
      <c r="B5" s="2" t="s">
        <v>206</v>
      </c>
      <c r="C5" s="211" t="s">
        <v>138</v>
      </c>
      <c r="D5" s="211" t="s">
        <v>139</v>
      </c>
      <c r="E5" s="211" t="s">
        <v>140</v>
      </c>
      <c r="F5" s="211" t="s">
        <v>141</v>
      </c>
      <c r="G5" s="211" t="s">
        <v>142</v>
      </c>
      <c r="H5" s="211" t="s">
        <v>143</v>
      </c>
      <c r="I5" s="211" t="s">
        <v>144</v>
      </c>
      <c r="J5" s="211" t="s">
        <v>145</v>
      </c>
      <c r="K5" s="211" t="s">
        <v>146</v>
      </c>
      <c r="L5" s="211" t="s">
        <v>147</v>
      </c>
      <c r="M5" s="211" t="s">
        <v>148</v>
      </c>
      <c r="N5" s="211" t="s">
        <v>149</v>
      </c>
      <c r="O5" s="212" t="s">
        <v>127</v>
      </c>
      <c r="P5" s="92"/>
      <c r="Q5" s="92"/>
    </row>
    <row r="6" spans="1:17" ht="14.25" hidden="1">
      <c r="A6" s="28" t="s">
        <v>207</v>
      </c>
      <c r="B6" s="29" t="s">
        <v>208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/>
      <c r="Q6" s="92"/>
    </row>
    <row r="7" spans="1:17" ht="14.25" hidden="1">
      <c r="A7" s="28" t="s">
        <v>209</v>
      </c>
      <c r="B7" s="30" t="s">
        <v>210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4.25" hidden="1">
      <c r="A8" s="28" t="s">
        <v>211</v>
      </c>
      <c r="B8" s="30" t="s">
        <v>212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39" hidden="1">
      <c r="A9" s="31" t="s">
        <v>213</v>
      </c>
      <c r="B9" s="30" t="s">
        <v>214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14.25" hidden="1">
      <c r="A10" s="31" t="s">
        <v>215</v>
      </c>
      <c r="B10" s="30" t="s">
        <v>216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4.25" hidden="1">
      <c r="A11" s="31" t="s">
        <v>217</v>
      </c>
      <c r="B11" s="30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4.25" hidden="1">
      <c r="A12" s="31" t="s">
        <v>219</v>
      </c>
      <c r="B12" s="30" t="s">
        <v>220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4.25" hidden="1">
      <c r="A13" s="31" t="s">
        <v>221</v>
      </c>
      <c r="B13" s="30" t="s">
        <v>222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4.25" hidden="1">
      <c r="A14" s="4" t="s">
        <v>223</v>
      </c>
      <c r="B14" s="30" t="s">
        <v>224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4.25" hidden="1">
      <c r="A15" s="4" t="s">
        <v>225</v>
      </c>
      <c r="B15" s="30" t="s">
        <v>226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4.25" hidden="1">
      <c r="A16" s="4" t="s">
        <v>227</v>
      </c>
      <c r="B16" s="30" t="s">
        <v>228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4.25" hidden="1">
      <c r="A17" s="4" t="s">
        <v>229</v>
      </c>
      <c r="B17" s="30" t="s">
        <v>230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26.25" hidden="1">
      <c r="A18" s="4" t="s">
        <v>558</v>
      </c>
      <c r="B18" s="30" t="s">
        <v>231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6.25" hidden="1">
      <c r="A19" s="32" t="s">
        <v>500</v>
      </c>
      <c r="B19" s="33" t="s">
        <v>232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6.25" hidden="1">
      <c r="A20" s="4" t="s">
        <v>233</v>
      </c>
      <c r="B20" s="30" t="s">
        <v>234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52.5" hidden="1">
      <c r="A21" s="4" t="s">
        <v>235</v>
      </c>
      <c r="B21" s="30" t="s">
        <v>236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14.25" hidden="1">
      <c r="A22" s="5" t="s">
        <v>237</v>
      </c>
      <c r="B22" s="30" t="s">
        <v>238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4.25" hidden="1">
      <c r="A23" s="6" t="s">
        <v>501</v>
      </c>
      <c r="B23" s="33" t="s">
        <v>239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4.25">
      <c r="A24" s="50" t="s">
        <v>588</v>
      </c>
      <c r="B24" s="51" t="s">
        <v>240</v>
      </c>
      <c r="C24" s="95">
        <v>9168</v>
      </c>
      <c r="D24" s="95">
        <v>9168</v>
      </c>
      <c r="E24" s="95">
        <v>9168</v>
      </c>
      <c r="F24" s="95">
        <v>9168</v>
      </c>
      <c r="G24" s="95">
        <v>9168</v>
      </c>
      <c r="H24" s="95">
        <v>9193</v>
      </c>
      <c r="I24" s="95">
        <v>9168</v>
      </c>
      <c r="J24" s="95">
        <v>9720</v>
      </c>
      <c r="K24" s="95">
        <v>9168</v>
      </c>
      <c r="L24" s="95">
        <v>9168</v>
      </c>
      <c r="M24" s="95">
        <v>9218</v>
      </c>
      <c r="N24" s="95">
        <v>9168</v>
      </c>
      <c r="O24" s="215">
        <f>C24+D24+E24+F24+G24+H24+I24+J24+K24+L24+M24+N24</f>
        <v>110643</v>
      </c>
      <c r="P24" s="92"/>
      <c r="Q24" s="92"/>
    </row>
    <row r="25" spans="1:17" ht="41.25">
      <c r="A25" s="39" t="s">
        <v>559</v>
      </c>
      <c r="B25" s="51" t="s">
        <v>241</v>
      </c>
      <c r="C25" s="95">
        <v>1836</v>
      </c>
      <c r="D25" s="95">
        <v>1836</v>
      </c>
      <c r="E25" s="95">
        <v>1836</v>
      </c>
      <c r="F25" s="95">
        <v>1836</v>
      </c>
      <c r="G25" s="95">
        <v>1836</v>
      </c>
      <c r="H25" s="95">
        <v>1836</v>
      </c>
      <c r="I25" s="95">
        <v>1836</v>
      </c>
      <c r="J25" s="95">
        <v>1837</v>
      </c>
      <c r="K25" s="95">
        <v>1836</v>
      </c>
      <c r="L25" s="95">
        <v>1836</v>
      </c>
      <c r="M25" s="95">
        <v>1836</v>
      </c>
      <c r="N25" s="95">
        <v>1836</v>
      </c>
      <c r="O25" s="215">
        <f>C25+D25+E25+F25+G25+H25+I25+J25+K25+L25+M25+N25</f>
        <v>22033</v>
      </c>
      <c r="P25" s="92"/>
      <c r="Q25" s="92"/>
    </row>
    <row r="26" spans="1:17" ht="14.25" hidden="1">
      <c r="A26" s="4" t="s">
        <v>242</v>
      </c>
      <c r="B26" s="30" t="s">
        <v>243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79"/>
      <c r="P26" s="92"/>
      <c r="Q26" s="92"/>
    </row>
    <row r="27" spans="1:17" ht="26.25" hidden="1">
      <c r="A27" s="4" t="s">
        <v>244</v>
      </c>
      <c r="B27" s="30" t="s">
        <v>245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79"/>
      <c r="P27" s="92"/>
      <c r="Q27" s="92"/>
    </row>
    <row r="28" spans="1:17" ht="14.25" hidden="1">
      <c r="A28" s="4" t="s">
        <v>246</v>
      </c>
      <c r="B28" s="30" t="s">
        <v>247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79"/>
      <c r="P28" s="92"/>
      <c r="Q28" s="92"/>
    </row>
    <row r="29" spans="1:17" ht="14.25" hidden="1">
      <c r="A29" s="6" t="s">
        <v>502</v>
      </c>
      <c r="B29" s="33" t="s">
        <v>248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79"/>
      <c r="P29" s="92"/>
      <c r="Q29" s="92"/>
    </row>
    <row r="30" spans="1:17" ht="26.25" hidden="1">
      <c r="A30" s="4" t="s">
        <v>249</v>
      </c>
      <c r="B30" s="30" t="s">
        <v>250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79"/>
      <c r="P30" s="92"/>
      <c r="Q30" s="92"/>
    </row>
    <row r="31" spans="1:17" ht="26.25" hidden="1">
      <c r="A31" s="4" t="s">
        <v>251</v>
      </c>
      <c r="B31" s="30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79"/>
      <c r="P31" s="92"/>
      <c r="Q31" s="92"/>
    </row>
    <row r="32" spans="1:17" ht="14.25" hidden="1">
      <c r="A32" s="6" t="s">
        <v>589</v>
      </c>
      <c r="B32" s="33" t="s">
        <v>253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79"/>
      <c r="P32" s="92"/>
      <c r="Q32" s="92"/>
    </row>
    <row r="33" spans="1:17" ht="14.25" hidden="1">
      <c r="A33" s="4" t="s">
        <v>254</v>
      </c>
      <c r="B33" s="30" t="s">
        <v>255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79"/>
      <c r="P33" s="92"/>
      <c r="Q33" s="92"/>
    </row>
    <row r="34" spans="1:17" ht="14.25" hidden="1">
      <c r="A34" s="4" t="s">
        <v>256</v>
      </c>
      <c r="B34" s="30" t="s">
        <v>257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79"/>
      <c r="P34" s="92"/>
      <c r="Q34" s="92"/>
    </row>
    <row r="35" spans="1:17" ht="14.25" hidden="1">
      <c r="A35" s="4" t="s">
        <v>560</v>
      </c>
      <c r="B35" s="30" t="s">
        <v>258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79"/>
      <c r="P35" s="92"/>
      <c r="Q35" s="92"/>
    </row>
    <row r="36" spans="1:17" ht="26.25" hidden="1">
      <c r="A36" s="4" t="s">
        <v>259</v>
      </c>
      <c r="B36" s="30" t="s">
        <v>260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79"/>
      <c r="P36" s="92"/>
      <c r="Q36" s="92"/>
    </row>
    <row r="37" spans="1:17" ht="14.25" hidden="1">
      <c r="A37" s="9" t="s">
        <v>561</v>
      </c>
      <c r="B37" s="30" t="s">
        <v>261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79"/>
      <c r="P37" s="92"/>
      <c r="Q37" s="92"/>
    </row>
    <row r="38" spans="1:17" ht="14.25" hidden="1">
      <c r="A38" s="5" t="s">
        <v>262</v>
      </c>
      <c r="B38" s="30" t="s">
        <v>263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79"/>
      <c r="P38" s="92"/>
      <c r="Q38" s="92"/>
    </row>
    <row r="39" spans="1:17" ht="14.25" hidden="1">
      <c r="A39" s="4" t="s">
        <v>562</v>
      </c>
      <c r="B39" s="30" t="s">
        <v>264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79"/>
      <c r="P39" s="92"/>
      <c r="Q39" s="92"/>
    </row>
    <row r="40" spans="1:17" ht="14.25" hidden="1">
      <c r="A40" s="6" t="s">
        <v>503</v>
      </c>
      <c r="B40" s="33" t="s">
        <v>265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79"/>
      <c r="P40" s="92"/>
      <c r="Q40" s="92"/>
    </row>
    <row r="41" spans="1:17" ht="14.25" hidden="1">
      <c r="A41" s="4" t="s">
        <v>266</v>
      </c>
      <c r="B41" s="30" t="s">
        <v>267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79"/>
      <c r="P41" s="92"/>
      <c r="Q41" s="92"/>
    </row>
    <row r="42" spans="1:17" ht="14.25" hidden="1">
      <c r="A42" s="4" t="s">
        <v>268</v>
      </c>
      <c r="B42" s="30" t="s">
        <v>269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79"/>
      <c r="P42" s="92"/>
      <c r="Q42" s="92"/>
    </row>
    <row r="43" spans="1:17" ht="26.25" hidden="1">
      <c r="A43" s="6" t="s">
        <v>504</v>
      </c>
      <c r="B43" s="33" t="s">
        <v>270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79"/>
      <c r="P43" s="92"/>
      <c r="Q43" s="92"/>
    </row>
    <row r="44" spans="1:17" ht="39" hidden="1">
      <c r="A44" s="4" t="s">
        <v>271</v>
      </c>
      <c r="B44" s="30" t="s">
        <v>272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79"/>
      <c r="P44" s="92"/>
      <c r="Q44" s="92"/>
    </row>
    <row r="45" spans="1:17" ht="14.25" hidden="1">
      <c r="A45" s="4" t="s">
        <v>273</v>
      </c>
      <c r="B45" s="30" t="s">
        <v>274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79"/>
      <c r="P45" s="92"/>
      <c r="Q45" s="92"/>
    </row>
    <row r="46" spans="1:17" ht="14.25" hidden="1">
      <c r="A46" s="4" t="s">
        <v>563</v>
      </c>
      <c r="B46" s="30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79"/>
      <c r="P46" s="92"/>
      <c r="Q46" s="92"/>
    </row>
    <row r="47" spans="1:17" ht="26.25" hidden="1">
      <c r="A47" s="4" t="s">
        <v>564</v>
      </c>
      <c r="B47" s="30" t="s">
        <v>276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79"/>
      <c r="P47" s="92"/>
      <c r="Q47" s="92"/>
    </row>
    <row r="48" spans="1:17" ht="14.25" hidden="1">
      <c r="A48" s="4" t="s">
        <v>277</v>
      </c>
      <c r="B48" s="30" t="s">
        <v>278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79"/>
      <c r="P48" s="92"/>
      <c r="Q48" s="92"/>
    </row>
    <row r="49" spans="1:17" ht="26.25" hidden="1">
      <c r="A49" s="6" t="s">
        <v>505</v>
      </c>
      <c r="B49" s="33" t="s">
        <v>279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79"/>
      <c r="P49" s="92"/>
      <c r="Q49" s="92"/>
    </row>
    <row r="50" spans="1:17" ht="14.25">
      <c r="A50" s="39" t="s">
        <v>506</v>
      </c>
      <c r="B50" s="51" t="s">
        <v>280</v>
      </c>
      <c r="C50" s="95">
        <v>26000</v>
      </c>
      <c r="D50" s="95">
        <v>26249</v>
      </c>
      <c r="E50" s="95">
        <v>26249</v>
      </c>
      <c r="F50" s="95">
        <v>25325</v>
      </c>
      <c r="G50" s="95">
        <v>26240</v>
      </c>
      <c r="H50" s="95">
        <v>26249</v>
      </c>
      <c r="I50" s="95">
        <v>26249</v>
      </c>
      <c r="J50" s="95">
        <v>26249</v>
      </c>
      <c r="K50" s="95">
        <v>27116</v>
      </c>
      <c r="L50" s="95">
        <v>26312</v>
      </c>
      <c r="M50" s="95">
        <v>26249</v>
      </c>
      <c r="N50" s="95">
        <v>26500</v>
      </c>
      <c r="O50" s="215">
        <f>C50+D50+E50+F50+G50+H50+I50+J50+K50+L50+M50+N50</f>
        <v>314987</v>
      </c>
      <c r="P50" s="92"/>
      <c r="Q50" s="92"/>
    </row>
    <row r="51" spans="1:17" ht="14.25" hidden="1">
      <c r="A51" s="12" t="s">
        <v>281</v>
      </c>
      <c r="B51" s="30" t="s">
        <v>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79"/>
      <c r="P51" s="92"/>
      <c r="Q51" s="92"/>
    </row>
    <row r="52" spans="1:17" ht="14.25" hidden="1">
      <c r="A52" s="12" t="s">
        <v>507</v>
      </c>
      <c r="B52" s="30" t="s">
        <v>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79"/>
      <c r="P52" s="92"/>
      <c r="Q52" s="92"/>
    </row>
    <row r="53" spans="1:17" ht="26.25" hidden="1">
      <c r="A53" s="16" t="s">
        <v>565</v>
      </c>
      <c r="B53" s="30" t="s">
        <v>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79"/>
      <c r="P53" s="92"/>
      <c r="Q53" s="92"/>
    </row>
    <row r="54" spans="1:17" ht="26.25" hidden="1">
      <c r="A54" s="16" t="s">
        <v>566</v>
      </c>
      <c r="B54" s="30" t="s">
        <v>285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79"/>
      <c r="P54" s="92"/>
      <c r="Q54" s="92"/>
    </row>
    <row r="55" spans="1:17" ht="39" hidden="1">
      <c r="A55" s="16" t="s">
        <v>567</v>
      </c>
      <c r="B55" s="30" t="s">
        <v>286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79"/>
      <c r="P55" s="92"/>
      <c r="Q55" s="92"/>
    </row>
    <row r="56" spans="1:17" ht="26.25" hidden="1">
      <c r="A56" s="12" t="s">
        <v>568</v>
      </c>
      <c r="B56" s="30" t="s">
        <v>287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79"/>
      <c r="P56" s="92"/>
      <c r="Q56" s="92"/>
    </row>
    <row r="57" spans="1:17" ht="26.25" hidden="1">
      <c r="A57" s="12" t="s">
        <v>569</v>
      </c>
      <c r="B57" s="30" t="s">
        <v>288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79"/>
      <c r="P57" s="92"/>
      <c r="Q57" s="92"/>
    </row>
    <row r="58" spans="1:17" ht="14.25" hidden="1">
      <c r="A58" s="12" t="s">
        <v>570</v>
      </c>
      <c r="B58" s="30" t="s">
        <v>289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79"/>
      <c r="P58" s="92"/>
      <c r="Q58" s="92"/>
    </row>
    <row r="59" spans="1:17" ht="14.25">
      <c r="A59" s="48" t="s">
        <v>537</v>
      </c>
      <c r="B59" s="51" t="s">
        <v>290</v>
      </c>
      <c r="C59" s="95">
        <v>14366</v>
      </c>
      <c r="D59" s="95">
        <v>14367</v>
      </c>
      <c r="E59" s="95">
        <v>14367</v>
      </c>
      <c r="F59" s="95">
        <v>14367</v>
      </c>
      <c r="G59" s="95">
        <v>14367</v>
      </c>
      <c r="H59" s="95">
        <v>14367</v>
      </c>
      <c r="I59" s="95">
        <v>14366</v>
      </c>
      <c r="J59" s="95">
        <v>14366</v>
      </c>
      <c r="K59" s="95">
        <v>14366</v>
      </c>
      <c r="L59" s="95">
        <v>14367</v>
      </c>
      <c r="M59" s="95">
        <v>14367</v>
      </c>
      <c r="N59" s="95">
        <v>14367</v>
      </c>
      <c r="O59" s="79">
        <f>SUM(C59:N59)</f>
        <v>172400</v>
      </c>
      <c r="P59" s="92"/>
      <c r="Q59" s="92"/>
    </row>
    <row r="60" spans="1:17" ht="14.25" hidden="1">
      <c r="A60" s="11" t="s">
        <v>571</v>
      </c>
      <c r="B60" s="30" t="s">
        <v>291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79"/>
      <c r="P60" s="92"/>
      <c r="Q60" s="92"/>
    </row>
    <row r="61" spans="1:17" ht="14.25" hidden="1">
      <c r="A61" s="11" t="s">
        <v>292</v>
      </c>
      <c r="B61" s="30" t="s">
        <v>293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79"/>
      <c r="P61" s="92"/>
      <c r="Q61" s="92"/>
    </row>
    <row r="62" spans="1:17" ht="52.5" hidden="1">
      <c r="A62" s="11" t="s">
        <v>294</v>
      </c>
      <c r="B62" s="30" t="s">
        <v>295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79"/>
      <c r="P62" s="92"/>
      <c r="Q62" s="92"/>
    </row>
    <row r="63" spans="1:17" ht="52.5" hidden="1">
      <c r="A63" s="11" t="s">
        <v>538</v>
      </c>
      <c r="B63" s="30" t="s">
        <v>296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79"/>
      <c r="P63" s="92"/>
      <c r="Q63" s="92"/>
    </row>
    <row r="64" spans="1:17" ht="52.5" hidden="1">
      <c r="A64" s="11" t="s">
        <v>572</v>
      </c>
      <c r="B64" s="30" t="s">
        <v>297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79"/>
      <c r="P64" s="92"/>
      <c r="Q64" s="92"/>
    </row>
    <row r="65" spans="1:17" ht="39" hidden="1">
      <c r="A65" s="11" t="s">
        <v>540</v>
      </c>
      <c r="B65" s="30" t="s">
        <v>298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79"/>
      <c r="P65" s="92"/>
      <c r="Q65" s="92"/>
    </row>
    <row r="66" spans="1:17" ht="52.5" hidden="1">
      <c r="A66" s="11" t="s">
        <v>573</v>
      </c>
      <c r="B66" s="30" t="s">
        <v>299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79"/>
      <c r="P66" s="92"/>
      <c r="Q66" s="92"/>
    </row>
    <row r="67" spans="1:17" ht="52.5" hidden="1">
      <c r="A67" s="11" t="s">
        <v>574</v>
      </c>
      <c r="B67" s="30" t="s">
        <v>300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79"/>
      <c r="P67" s="92"/>
      <c r="Q67" s="92"/>
    </row>
    <row r="68" spans="1:17" ht="14.25" hidden="1">
      <c r="A68" s="11" t="s">
        <v>301</v>
      </c>
      <c r="B68" s="30" t="s">
        <v>302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79"/>
      <c r="P68" s="92"/>
      <c r="Q68" s="92"/>
    </row>
    <row r="69" spans="1:17" ht="14.25" hidden="1">
      <c r="A69" s="19" t="s">
        <v>303</v>
      </c>
      <c r="B69" s="30" t="s">
        <v>304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79"/>
      <c r="P69" s="92"/>
      <c r="Q69" s="92"/>
    </row>
    <row r="70" spans="1:17" ht="39" hidden="1">
      <c r="A70" s="11" t="s">
        <v>575</v>
      </c>
      <c r="B70" s="30" t="s">
        <v>305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79"/>
      <c r="P70" s="92"/>
      <c r="Q70" s="92"/>
    </row>
    <row r="71" spans="1:17" ht="14.25" hidden="1">
      <c r="A71" s="19" t="s">
        <v>110</v>
      </c>
      <c r="B71" s="30" t="s">
        <v>306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79"/>
      <c r="P71" s="92"/>
      <c r="Q71" s="92"/>
    </row>
    <row r="72" spans="1:17" ht="14.25" hidden="1">
      <c r="A72" s="19" t="s">
        <v>111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79"/>
      <c r="P72" s="92"/>
      <c r="Q72" s="92"/>
    </row>
    <row r="73" spans="1:17" ht="27">
      <c r="A73" s="48" t="s">
        <v>543</v>
      </c>
      <c r="B73" s="51" t="s">
        <v>307</v>
      </c>
      <c r="C73" s="95">
        <v>27355</v>
      </c>
      <c r="D73" s="95">
        <v>27355</v>
      </c>
      <c r="E73" s="95">
        <v>27355</v>
      </c>
      <c r="F73" s="95">
        <v>27355</v>
      </c>
      <c r="G73" s="95">
        <v>28918</v>
      </c>
      <c r="H73" s="95">
        <v>28918</v>
      </c>
      <c r="I73" s="95">
        <v>27355</v>
      </c>
      <c r="J73" s="95">
        <v>27355</v>
      </c>
      <c r="K73" s="95">
        <v>27355</v>
      </c>
      <c r="L73" s="95">
        <v>27355</v>
      </c>
      <c r="M73" s="95">
        <v>27355</v>
      </c>
      <c r="N73" s="95">
        <v>29319</v>
      </c>
      <c r="O73" s="79">
        <f>SUM(C73:N73)</f>
        <v>333350</v>
      </c>
      <c r="P73" s="92"/>
      <c r="Q73" s="92"/>
    </row>
    <row r="74" spans="1:17" ht="15">
      <c r="A74" s="53" t="s">
        <v>43</v>
      </c>
      <c r="B74" s="5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79"/>
      <c r="P74" s="92"/>
      <c r="Q74" s="92"/>
    </row>
    <row r="75" spans="1:17" ht="14.25" hidden="1">
      <c r="A75" s="34" t="s">
        <v>308</v>
      </c>
      <c r="B75" s="30" t="s">
        <v>309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79"/>
      <c r="P75" s="92"/>
      <c r="Q75" s="92"/>
    </row>
    <row r="76" spans="1:17" ht="14.25" hidden="1">
      <c r="A76" s="34" t="s">
        <v>576</v>
      </c>
      <c r="B76" s="30" t="s">
        <v>310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79"/>
      <c r="P76" s="92"/>
      <c r="Q76" s="92"/>
    </row>
    <row r="77" spans="1:17" ht="14.25" hidden="1">
      <c r="A77" s="34" t="s">
        <v>311</v>
      </c>
      <c r="B77" s="30" t="s">
        <v>312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79"/>
      <c r="P77" s="92"/>
      <c r="Q77" s="92"/>
    </row>
    <row r="78" spans="1:17" ht="14.25" hidden="1">
      <c r="A78" s="34" t="s">
        <v>313</v>
      </c>
      <c r="B78" s="30" t="s">
        <v>314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79"/>
      <c r="P78" s="92"/>
      <c r="Q78" s="92"/>
    </row>
    <row r="79" spans="1:17" ht="14.25" hidden="1">
      <c r="A79" s="5" t="s">
        <v>315</v>
      </c>
      <c r="B79" s="30" t="s">
        <v>316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79"/>
      <c r="P79" s="92"/>
      <c r="Q79" s="92"/>
    </row>
    <row r="80" spans="1:17" ht="14.25" hidden="1">
      <c r="A80" s="5" t="s">
        <v>317</v>
      </c>
      <c r="B80" s="30" t="s">
        <v>318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79"/>
      <c r="P80" s="92"/>
      <c r="Q80" s="92"/>
    </row>
    <row r="81" spans="1:17" ht="14.25" hidden="1">
      <c r="A81" s="5" t="s">
        <v>319</v>
      </c>
      <c r="B81" s="30" t="s">
        <v>320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79"/>
      <c r="P81" s="92"/>
      <c r="Q81" s="92"/>
    </row>
    <row r="82" spans="1:17" ht="14.25">
      <c r="A82" s="49" t="s">
        <v>545</v>
      </c>
      <c r="B82" s="51" t="s">
        <v>321</v>
      </c>
      <c r="C82" s="95">
        <v>710</v>
      </c>
      <c r="D82" s="95">
        <v>2120</v>
      </c>
      <c r="E82" s="95">
        <v>17761</v>
      </c>
      <c r="F82" s="95">
        <v>2001</v>
      </c>
      <c r="G82" s="95">
        <v>4234</v>
      </c>
      <c r="H82" s="95">
        <v>12234</v>
      </c>
      <c r="I82" s="95">
        <v>8164</v>
      </c>
      <c r="J82" s="95">
        <v>8484</v>
      </c>
      <c r="K82" s="95">
        <v>8484</v>
      </c>
      <c r="L82" s="95">
        <v>8484</v>
      </c>
      <c r="M82" s="95">
        <v>8484</v>
      </c>
      <c r="N82" s="95">
        <v>6250</v>
      </c>
      <c r="O82" s="79">
        <f>SUM(C82:N82)</f>
        <v>87410</v>
      </c>
      <c r="P82" s="92"/>
      <c r="Q82" s="92"/>
    </row>
    <row r="83" spans="1:17" ht="14.25" hidden="1">
      <c r="A83" s="12" t="s">
        <v>322</v>
      </c>
      <c r="B83" s="30" t="s">
        <v>323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79"/>
      <c r="P83" s="92"/>
      <c r="Q83" s="92"/>
    </row>
    <row r="84" spans="1:17" ht="14.25" hidden="1">
      <c r="A84" s="12" t="s">
        <v>324</v>
      </c>
      <c r="B84" s="30" t="s">
        <v>325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79"/>
      <c r="P84" s="92"/>
      <c r="Q84" s="92"/>
    </row>
    <row r="85" spans="1:17" ht="14.25" hidden="1">
      <c r="A85" s="12" t="s">
        <v>326</v>
      </c>
      <c r="B85" s="30" t="s">
        <v>327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79"/>
      <c r="P85" s="92"/>
      <c r="Q85" s="92"/>
    </row>
    <row r="86" spans="1:17" ht="39" hidden="1">
      <c r="A86" s="12" t="s">
        <v>328</v>
      </c>
      <c r="B86" s="30" t="s">
        <v>329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79"/>
      <c r="P86" s="92"/>
      <c r="Q86" s="92"/>
    </row>
    <row r="87" spans="1:17" ht="14.25">
      <c r="A87" s="48" t="s">
        <v>546</v>
      </c>
      <c r="B87" s="51" t="s">
        <v>330</v>
      </c>
      <c r="C87" s="95"/>
      <c r="D87" s="95"/>
      <c r="E87" s="95"/>
      <c r="F87" s="95"/>
      <c r="G87" s="95"/>
      <c r="H87" s="95">
        <v>1200</v>
      </c>
      <c r="I87" s="95">
        <v>1200</v>
      </c>
      <c r="J87" s="95">
        <v>1200</v>
      </c>
      <c r="K87" s="95"/>
      <c r="L87" s="95"/>
      <c r="M87" s="95"/>
      <c r="N87" s="95"/>
      <c r="O87" s="79">
        <f>SUM(C87:N87)</f>
        <v>3600</v>
      </c>
      <c r="P87" s="92"/>
      <c r="Q87" s="92"/>
    </row>
    <row r="88" spans="1:17" ht="52.5" hidden="1">
      <c r="A88" s="12" t="s">
        <v>331</v>
      </c>
      <c r="B88" s="30" t="s">
        <v>332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79"/>
      <c r="P88" s="92"/>
      <c r="Q88" s="92"/>
    </row>
    <row r="89" spans="1:17" ht="52.5" hidden="1">
      <c r="A89" s="12" t="s">
        <v>577</v>
      </c>
      <c r="B89" s="30" t="s">
        <v>333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79"/>
      <c r="P89" s="92"/>
      <c r="Q89" s="92"/>
    </row>
    <row r="90" spans="1:17" ht="52.5" hidden="1">
      <c r="A90" s="12" t="s">
        <v>578</v>
      </c>
      <c r="B90" s="30" t="s">
        <v>334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79"/>
      <c r="P90" s="92"/>
      <c r="Q90" s="92"/>
    </row>
    <row r="91" spans="1:17" ht="39" hidden="1">
      <c r="A91" s="12" t="s">
        <v>579</v>
      </c>
      <c r="B91" s="30" t="s">
        <v>335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79"/>
      <c r="P91" s="92"/>
      <c r="Q91" s="92"/>
    </row>
    <row r="92" spans="1:17" ht="52.5" hidden="1">
      <c r="A92" s="12" t="s">
        <v>580</v>
      </c>
      <c r="B92" s="30" t="s">
        <v>336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79"/>
      <c r="P92" s="92"/>
      <c r="Q92" s="92"/>
    </row>
    <row r="93" spans="1:17" ht="52.5" hidden="1">
      <c r="A93" s="12" t="s">
        <v>581</v>
      </c>
      <c r="B93" s="30" t="s">
        <v>337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79"/>
      <c r="P93" s="92"/>
      <c r="Q93" s="92"/>
    </row>
    <row r="94" spans="1:17" ht="14.25" hidden="1">
      <c r="A94" s="12" t="s">
        <v>338</v>
      </c>
      <c r="B94" s="30" t="s">
        <v>339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79"/>
      <c r="P94" s="92"/>
      <c r="Q94" s="92"/>
    </row>
    <row r="95" spans="1:17" ht="39" hidden="1">
      <c r="A95" s="12" t="s">
        <v>582</v>
      </c>
      <c r="B95" s="30" t="s">
        <v>340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79"/>
      <c r="P95" s="92"/>
      <c r="Q95" s="92"/>
    </row>
    <row r="96" spans="1:17" ht="27">
      <c r="A96" s="48" t="s">
        <v>547</v>
      </c>
      <c r="B96" s="51" t="s">
        <v>341</v>
      </c>
      <c r="C96" s="95">
        <v>346</v>
      </c>
      <c r="D96" s="95">
        <v>346</v>
      </c>
      <c r="E96" s="95">
        <v>346</v>
      </c>
      <c r="F96" s="95">
        <v>346</v>
      </c>
      <c r="G96" s="95">
        <v>346</v>
      </c>
      <c r="H96" s="95">
        <v>346</v>
      </c>
      <c r="I96" s="95">
        <v>346</v>
      </c>
      <c r="J96" s="95">
        <v>346</v>
      </c>
      <c r="K96" s="95">
        <v>346</v>
      </c>
      <c r="L96" s="95">
        <v>347</v>
      </c>
      <c r="M96" s="95">
        <v>347</v>
      </c>
      <c r="N96" s="95">
        <v>347</v>
      </c>
      <c r="O96" s="79">
        <f>SUM(C96:N96)</f>
        <v>4155</v>
      </c>
      <c r="P96" s="92"/>
      <c r="Q96" s="92"/>
    </row>
    <row r="97" spans="1:17" ht="15">
      <c r="A97" s="53" t="s">
        <v>42</v>
      </c>
      <c r="B97" s="5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79"/>
      <c r="P97" s="92"/>
      <c r="Q97" s="92"/>
    </row>
    <row r="98" spans="1:17" ht="15">
      <c r="A98" s="35" t="s">
        <v>590</v>
      </c>
      <c r="B98" s="36" t="s">
        <v>342</v>
      </c>
      <c r="C98" s="79">
        <f>C24+C25+C50+C81+C59+C73+C82+C96+C87</f>
        <v>79781</v>
      </c>
      <c r="D98" s="79">
        <f>D24+D25+D50+D81+D59+D73+D82+D96+D87</f>
        <v>81441</v>
      </c>
      <c r="E98" s="79">
        <f aca="true" t="shared" si="0" ref="E98:O98">E24+E25+E50+E81+E59+E73+E82+E96+E87</f>
        <v>97082</v>
      </c>
      <c r="F98" s="79">
        <f t="shared" si="0"/>
        <v>80398</v>
      </c>
      <c r="G98" s="79">
        <f t="shared" si="0"/>
        <v>85109</v>
      </c>
      <c r="H98" s="79">
        <f t="shared" si="0"/>
        <v>94343</v>
      </c>
      <c r="I98" s="79">
        <f t="shared" si="0"/>
        <v>88684</v>
      </c>
      <c r="J98" s="79">
        <f t="shared" si="0"/>
        <v>89557</v>
      </c>
      <c r="K98" s="79">
        <f t="shared" si="0"/>
        <v>88671</v>
      </c>
      <c r="L98" s="79">
        <f t="shared" si="0"/>
        <v>87869</v>
      </c>
      <c r="M98" s="79">
        <f t="shared" si="0"/>
        <v>87856</v>
      </c>
      <c r="N98" s="79">
        <f t="shared" si="0"/>
        <v>87787</v>
      </c>
      <c r="O98" s="79">
        <f t="shared" si="0"/>
        <v>1048578</v>
      </c>
      <c r="P98" s="92"/>
      <c r="Q98" s="92"/>
    </row>
    <row r="99" spans="1:17" ht="26.25" hidden="1">
      <c r="A99" s="12" t="s">
        <v>583</v>
      </c>
      <c r="B99" s="4" t="s">
        <v>343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2"/>
      <c r="Q99" s="92"/>
    </row>
    <row r="100" spans="1:17" ht="39" hidden="1">
      <c r="A100" s="12" t="s">
        <v>344</v>
      </c>
      <c r="B100" s="4" t="s">
        <v>345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26.25" hidden="1">
      <c r="A101" s="12" t="s">
        <v>584</v>
      </c>
      <c r="B101" s="4" t="s">
        <v>346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6.25">
      <c r="A102" s="14" t="s">
        <v>552</v>
      </c>
      <c r="B102" s="6" t="s">
        <v>347</v>
      </c>
      <c r="C102" s="95"/>
      <c r="D102" s="95">
        <v>12608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79">
        <f>SUM(D102:N102)</f>
        <v>12608</v>
      </c>
      <c r="P102" s="92"/>
      <c r="Q102" s="92"/>
    </row>
    <row r="103" spans="1:17" ht="14.25" hidden="1">
      <c r="A103" s="37" t="s">
        <v>585</v>
      </c>
      <c r="B103" s="4" t="s">
        <v>348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4.25" hidden="1">
      <c r="A104" s="37" t="s">
        <v>555</v>
      </c>
      <c r="B104" s="4" t="s">
        <v>349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26.25" hidden="1">
      <c r="A105" s="12" t="s">
        <v>350</v>
      </c>
      <c r="B105" s="4" t="s">
        <v>351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26.25" hidden="1">
      <c r="A106" s="12" t="s">
        <v>586</v>
      </c>
      <c r="B106" s="4" t="s">
        <v>352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15.75" customHeight="1">
      <c r="A107" s="13" t="s">
        <v>553</v>
      </c>
      <c r="B107" s="6" t="s">
        <v>353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4.25" hidden="1">
      <c r="A108" s="37" t="s">
        <v>354</v>
      </c>
      <c r="B108" s="4" t="s">
        <v>355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4.25" hidden="1">
      <c r="A109" s="37" t="s">
        <v>356</v>
      </c>
      <c r="B109" s="4" t="s">
        <v>357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4.25">
      <c r="A110" s="13" t="s">
        <v>358</v>
      </c>
      <c r="B110" s="6" t="s">
        <v>359</v>
      </c>
      <c r="C110" s="95">
        <v>41974</v>
      </c>
      <c r="D110" s="95">
        <v>41974</v>
      </c>
      <c r="E110" s="95">
        <v>41974</v>
      </c>
      <c r="F110" s="95">
        <v>41974</v>
      </c>
      <c r="G110" s="95">
        <v>41974</v>
      </c>
      <c r="H110" s="95">
        <v>41974</v>
      </c>
      <c r="I110" s="95">
        <v>41974</v>
      </c>
      <c r="J110" s="95">
        <v>41974</v>
      </c>
      <c r="K110" s="95">
        <v>41974</v>
      </c>
      <c r="L110" s="95">
        <v>41975</v>
      </c>
      <c r="M110" s="95">
        <v>41975</v>
      </c>
      <c r="N110" s="95">
        <v>41975</v>
      </c>
      <c r="O110" s="79">
        <f>SUM(C110:N110)</f>
        <v>503691</v>
      </c>
      <c r="P110" s="92"/>
      <c r="Q110" s="92"/>
    </row>
    <row r="111" spans="1:17" ht="14.25" hidden="1">
      <c r="A111" s="37" t="s">
        <v>360</v>
      </c>
      <c r="B111" s="4" t="s">
        <v>361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4.25" hidden="1">
      <c r="A112" s="37" t="s">
        <v>362</v>
      </c>
      <c r="B112" s="4" t="s">
        <v>363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4.25" hidden="1">
      <c r="A113" s="37" t="s">
        <v>364</v>
      </c>
      <c r="B113" s="4" t="s">
        <v>365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4.25">
      <c r="A114" s="38" t="s">
        <v>554</v>
      </c>
      <c r="B114" s="39" t="s">
        <v>366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4.25" hidden="1">
      <c r="A115" s="37" t="s">
        <v>367</v>
      </c>
      <c r="B115" s="4" t="s">
        <v>368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26.25" hidden="1">
      <c r="A116" s="12" t="s">
        <v>369</v>
      </c>
      <c r="B116" s="4" t="s">
        <v>370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14.25" hidden="1">
      <c r="A117" s="37" t="s">
        <v>587</v>
      </c>
      <c r="B117" s="4" t="s">
        <v>371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4.25" hidden="1">
      <c r="A118" s="37" t="s">
        <v>556</v>
      </c>
      <c r="B118" s="4" t="s">
        <v>372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4.25">
      <c r="A119" s="38" t="s">
        <v>557</v>
      </c>
      <c r="B119" s="39" t="s">
        <v>373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26.25">
      <c r="A120" s="12" t="s">
        <v>374</v>
      </c>
      <c r="B120" s="4" t="s">
        <v>375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15">
      <c r="A121" s="40" t="s">
        <v>591</v>
      </c>
      <c r="B121" s="41" t="s">
        <v>376</v>
      </c>
      <c r="C121" s="95">
        <f>SUM(C102:C120)</f>
        <v>41974</v>
      </c>
      <c r="D121" s="95">
        <f aca="true" t="shared" si="1" ref="D121:N121">SUM(D102:D120)</f>
        <v>54582</v>
      </c>
      <c r="E121" s="95">
        <f t="shared" si="1"/>
        <v>41974</v>
      </c>
      <c r="F121" s="95">
        <f t="shared" si="1"/>
        <v>41974</v>
      </c>
      <c r="G121" s="95">
        <f t="shared" si="1"/>
        <v>41974</v>
      </c>
      <c r="H121" s="95">
        <f t="shared" si="1"/>
        <v>41974</v>
      </c>
      <c r="I121" s="95">
        <f t="shared" si="1"/>
        <v>41974</v>
      </c>
      <c r="J121" s="95">
        <f t="shared" si="1"/>
        <v>41974</v>
      </c>
      <c r="K121" s="95">
        <f t="shared" si="1"/>
        <v>41974</v>
      </c>
      <c r="L121" s="95">
        <f t="shared" si="1"/>
        <v>41975</v>
      </c>
      <c r="M121" s="95">
        <f t="shared" si="1"/>
        <v>41975</v>
      </c>
      <c r="N121" s="95">
        <f t="shared" si="1"/>
        <v>41975</v>
      </c>
      <c r="O121" s="215">
        <f>SUM(O102:O120)</f>
        <v>516299</v>
      </c>
      <c r="P121" s="92"/>
      <c r="Q121" s="92"/>
    </row>
    <row r="122" spans="1:17" ht="15">
      <c r="A122" s="96" t="s">
        <v>628</v>
      </c>
      <c r="B122" s="97"/>
      <c r="C122" s="79">
        <f>C98+C121</f>
        <v>121755</v>
      </c>
      <c r="D122" s="79">
        <f aca="true" t="shared" si="2" ref="D122:N122">D98+D121</f>
        <v>136023</v>
      </c>
      <c r="E122" s="79">
        <f t="shared" si="2"/>
        <v>139056</v>
      </c>
      <c r="F122" s="79">
        <f t="shared" si="2"/>
        <v>122372</v>
      </c>
      <c r="G122" s="79">
        <f t="shared" si="2"/>
        <v>127083</v>
      </c>
      <c r="H122" s="79">
        <f t="shared" si="2"/>
        <v>136317</v>
      </c>
      <c r="I122" s="79">
        <f t="shared" si="2"/>
        <v>130658</v>
      </c>
      <c r="J122" s="79">
        <f t="shared" si="2"/>
        <v>131531</v>
      </c>
      <c r="K122" s="79">
        <f t="shared" si="2"/>
        <v>130645</v>
      </c>
      <c r="L122" s="79">
        <f t="shared" si="2"/>
        <v>129844</v>
      </c>
      <c r="M122" s="79">
        <f t="shared" si="2"/>
        <v>129831</v>
      </c>
      <c r="N122" s="79">
        <f t="shared" si="2"/>
        <v>129762</v>
      </c>
      <c r="O122" s="79">
        <f>O98+O121</f>
        <v>1564877</v>
      </c>
      <c r="P122" s="92"/>
      <c r="Q122" s="92"/>
    </row>
    <row r="123" spans="1:17" ht="26.25">
      <c r="A123" s="1" t="s">
        <v>205</v>
      </c>
      <c r="B123" s="2" t="s">
        <v>621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39" hidden="1">
      <c r="A124" s="31" t="s">
        <v>377</v>
      </c>
      <c r="B124" s="5" t="s">
        <v>378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39" hidden="1">
      <c r="A125" s="4" t="s">
        <v>379</v>
      </c>
      <c r="B125" s="5" t="s">
        <v>380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39" hidden="1">
      <c r="A126" s="4" t="s">
        <v>381</v>
      </c>
      <c r="B126" s="5" t="s">
        <v>382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39" hidden="1">
      <c r="A127" s="4" t="s">
        <v>383</v>
      </c>
      <c r="B127" s="5" t="s">
        <v>384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26.25" hidden="1">
      <c r="A128" s="4" t="s">
        <v>385</v>
      </c>
      <c r="B128" s="5" t="s">
        <v>386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26.25" hidden="1">
      <c r="A129" s="4" t="s">
        <v>387</v>
      </c>
      <c r="B129" s="5" t="s">
        <v>388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6.25">
      <c r="A130" s="6" t="s">
        <v>630</v>
      </c>
      <c r="B130" s="7" t="s">
        <v>389</v>
      </c>
      <c r="C130" s="95">
        <v>73756</v>
      </c>
      <c r="D130" s="95">
        <v>73756</v>
      </c>
      <c r="E130" s="95">
        <v>73756</v>
      </c>
      <c r="F130" s="95">
        <v>73756</v>
      </c>
      <c r="G130" s="95">
        <v>73756</v>
      </c>
      <c r="H130" s="95">
        <v>73756</v>
      </c>
      <c r="I130" s="95">
        <v>73756</v>
      </c>
      <c r="J130" s="95">
        <v>73756</v>
      </c>
      <c r="K130" s="95">
        <v>73757</v>
      </c>
      <c r="L130" s="95">
        <v>73757</v>
      </c>
      <c r="M130" s="95">
        <v>73757</v>
      </c>
      <c r="N130" s="95">
        <v>73757</v>
      </c>
      <c r="O130" s="81">
        <f>SUM(C130:N130)</f>
        <v>885076</v>
      </c>
      <c r="P130" s="92"/>
      <c r="Q130" s="92"/>
    </row>
    <row r="131" spans="1:17" ht="26.25" hidden="1">
      <c r="A131" s="4" t="s">
        <v>390</v>
      </c>
      <c r="B131" s="5" t="s">
        <v>391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52.5" hidden="1">
      <c r="A132" s="4" t="s">
        <v>392</v>
      </c>
      <c r="B132" s="5" t="s">
        <v>393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52.5" hidden="1">
      <c r="A133" s="4" t="s">
        <v>592</v>
      </c>
      <c r="B133" s="5" t="s">
        <v>394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52.5" hidden="1">
      <c r="A134" s="4" t="s">
        <v>593</v>
      </c>
      <c r="B134" s="5" t="s">
        <v>395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39">
      <c r="A135" s="4" t="s">
        <v>594</v>
      </c>
      <c r="B135" s="5" t="s">
        <v>396</v>
      </c>
      <c r="C135" s="95">
        <v>19744</v>
      </c>
      <c r="D135" s="95">
        <v>19744</v>
      </c>
      <c r="E135" s="95">
        <v>19744</v>
      </c>
      <c r="F135" s="95">
        <v>22588</v>
      </c>
      <c r="G135" s="95">
        <v>6684</v>
      </c>
      <c r="H135" s="95">
        <v>6684</v>
      </c>
      <c r="I135" s="95">
        <v>6684</v>
      </c>
      <c r="J135" s="95">
        <v>3840</v>
      </c>
      <c r="K135" s="95">
        <v>2954</v>
      </c>
      <c r="L135" s="95">
        <v>2954</v>
      </c>
      <c r="M135" s="95">
        <v>2954</v>
      </c>
      <c r="N135" s="95">
        <v>2954</v>
      </c>
      <c r="O135" s="95">
        <f>SUM(C135:N135)</f>
        <v>117528</v>
      </c>
      <c r="P135" s="92"/>
      <c r="Q135" s="92"/>
    </row>
    <row r="136" spans="1:17" ht="27">
      <c r="A136" s="39" t="s">
        <v>631</v>
      </c>
      <c r="B136" s="49" t="s">
        <v>397</v>
      </c>
      <c r="C136" s="79">
        <f>SUM(C130:C135)</f>
        <v>93500</v>
      </c>
      <c r="D136" s="79">
        <f aca="true" t="shared" si="3" ref="D136:N136">SUM(D130:D135)</f>
        <v>93500</v>
      </c>
      <c r="E136" s="79">
        <f t="shared" si="3"/>
        <v>93500</v>
      </c>
      <c r="F136" s="79">
        <f t="shared" si="3"/>
        <v>96344</v>
      </c>
      <c r="G136" s="79">
        <f t="shared" si="3"/>
        <v>80440</v>
      </c>
      <c r="H136" s="79">
        <f t="shared" si="3"/>
        <v>80440</v>
      </c>
      <c r="I136" s="79">
        <f t="shared" si="3"/>
        <v>80440</v>
      </c>
      <c r="J136" s="79">
        <f t="shared" si="3"/>
        <v>77596</v>
      </c>
      <c r="K136" s="79">
        <f t="shared" si="3"/>
        <v>76711</v>
      </c>
      <c r="L136" s="79">
        <f t="shared" si="3"/>
        <v>76711</v>
      </c>
      <c r="M136" s="79">
        <f t="shared" si="3"/>
        <v>76711</v>
      </c>
      <c r="N136" s="79">
        <f t="shared" si="3"/>
        <v>76711</v>
      </c>
      <c r="O136" s="79">
        <f>SUM(O130:O135)</f>
        <v>1002604</v>
      </c>
      <c r="P136" s="92"/>
      <c r="Q136" s="92"/>
    </row>
    <row r="137" spans="1:17" ht="14.25" hidden="1">
      <c r="A137" s="4" t="s">
        <v>598</v>
      </c>
      <c r="B137" s="5" t="s">
        <v>406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4.25" hidden="1">
      <c r="A138" s="4" t="s">
        <v>599</v>
      </c>
      <c r="B138" s="5" t="s">
        <v>407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4.25" hidden="1">
      <c r="A139" s="6" t="s">
        <v>1</v>
      </c>
      <c r="B139" s="7" t="s">
        <v>408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26.25" hidden="1">
      <c r="A140" s="4" t="s">
        <v>600</v>
      </c>
      <c r="B140" s="5" t="s">
        <v>409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26.25" hidden="1">
      <c r="A141" s="4" t="s">
        <v>601</v>
      </c>
      <c r="B141" s="5" t="s">
        <v>410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14.25" hidden="1">
      <c r="A142" s="4" t="s">
        <v>602</v>
      </c>
      <c r="B142" s="5" t="s">
        <v>411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4.25" hidden="1">
      <c r="A143" s="4" t="s">
        <v>603</v>
      </c>
      <c r="B143" s="5" t="s">
        <v>412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4.25" hidden="1">
      <c r="A144" s="4" t="s">
        <v>604</v>
      </c>
      <c r="B144" s="5" t="s">
        <v>415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26.25" hidden="1">
      <c r="A145" s="4" t="s">
        <v>416</v>
      </c>
      <c r="B145" s="5" t="s">
        <v>417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14.25" hidden="1">
      <c r="A146" s="4" t="s">
        <v>605</v>
      </c>
      <c r="B146" s="5" t="s">
        <v>418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26.25" hidden="1">
      <c r="A147" s="4" t="s">
        <v>606</v>
      </c>
      <c r="B147" s="5" t="s">
        <v>423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6.25" hidden="1">
      <c r="A148" s="6" t="s">
        <v>2</v>
      </c>
      <c r="B148" s="7" t="s">
        <v>426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14.25" hidden="1">
      <c r="A149" s="4" t="s">
        <v>607</v>
      </c>
      <c r="B149" s="5" t="s">
        <v>427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4.25">
      <c r="A150" s="39" t="s">
        <v>3</v>
      </c>
      <c r="B150" s="49" t="s">
        <v>428</v>
      </c>
      <c r="C150" s="95">
        <v>6610</v>
      </c>
      <c r="D150" s="95">
        <v>6610</v>
      </c>
      <c r="E150" s="95">
        <v>72193</v>
      </c>
      <c r="F150" s="95">
        <v>17473</v>
      </c>
      <c r="G150" s="95">
        <v>6610</v>
      </c>
      <c r="H150" s="95">
        <v>16610</v>
      </c>
      <c r="I150" s="95">
        <v>6610</v>
      </c>
      <c r="J150" s="95">
        <v>6610</v>
      </c>
      <c r="K150" s="95">
        <v>93244</v>
      </c>
      <c r="L150" s="95">
        <v>6610</v>
      </c>
      <c r="M150" s="95">
        <v>6610</v>
      </c>
      <c r="N150" s="95">
        <v>17915</v>
      </c>
      <c r="O150" s="79">
        <f>SUM(C150:N150)</f>
        <v>263705</v>
      </c>
      <c r="P150" s="92"/>
      <c r="Q150" s="92"/>
    </row>
    <row r="151" spans="1:17" ht="26.25" hidden="1">
      <c r="A151" s="12" t="s">
        <v>429</v>
      </c>
      <c r="B151" s="5" t="s">
        <v>430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14.25" hidden="1">
      <c r="A152" s="12" t="s">
        <v>608</v>
      </c>
      <c r="B152" s="5" t="s">
        <v>431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4.25" hidden="1">
      <c r="A153" s="12" t="s">
        <v>609</v>
      </c>
      <c r="B153" s="5" t="s">
        <v>432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4.25" hidden="1">
      <c r="A154" s="12" t="s">
        <v>610</v>
      </c>
      <c r="B154" s="5" t="s">
        <v>433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4.25" hidden="1">
      <c r="A155" s="12" t="s">
        <v>435</v>
      </c>
      <c r="B155" s="5" t="s">
        <v>436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26.25" hidden="1">
      <c r="A156" s="12" t="s">
        <v>437</v>
      </c>
      <c r="B156" s="5" t="s">
        <v>438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26.25" hidden="1">
      <c r="A157" s="12" t="s">
        <v>439</v>
      </c>
      <c r="B157" s="5" t="s">
        <v>440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14.25" hidden="1">
      <c r="A158" s="12" t="s">
        <v>611</v>
      </c>
      <c r="B158" s="5" t="s">
        <v>441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26.25" hidden="1">
      <c r="A159" s="12" t="s">
        <v>612</v>
      </c>
      <c r="B159" s="5" t="s">
        <v>442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14.25" hidden="1">
      <c r="A160" s="12" t="s">
        <v>613</v>
      </c>
      <c r="B160" s="5" t="s">
        <v>443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4.25">
      <c r="A161" s="48" t="s">
        <v>4</v>
      </c>
      <c r="B161" s="49" t="s">
        <v>444</v>
      </c>
      <c r="C161" s="95">
        <v>10050</v>
      </c>
      <c r="D161" s="95">
        <v>10050</v>
      </c>
      <c r="E161" s="95">
        <v>10050</v>
      </c>
      <c r="F161" s="95">
        <v>10050</v>
      </c>
      <c r="G161" s="95">
        <v>10050</v>
      </c>
      <c r="H161" s="95">
        <v>10050</v>
      </c>
      <c r="I161" s="95">
        <v>10050</v>
      </c>
      <c r="J161" s="95">
        <v>10050</v>
      </c>
      <c r="K161" s="95">
        <v>10050</v>
      </c>
      <c r="L161" s="95">
        <v>10050</v>
      </c>
      <c r="M161" s="95">
        <v>10050</v>
      </c>
      <c r="N161" s="95">
        <v>10049</v>
      </c>
      <c r="O161" s="79">
        <f>C161+D161+E161+F161+G161+H161+I161+J161+K161+L161+M161+N161</f>
        <v>120599</v>
      </c>
      <c r="P161" s="92"/>
      <c r="Q161" s="92"/>
    </row>
    <row r="162" spans="1:17" ht="52.5" hidden="1">
      <c r="A162" s="12" t="s">
        <v>453</v>
      </c>
      <c r="B162" s="5" t="s">
        <v>454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2"/>
      <c r="Q162" s="92"/>
    </row>
    <row r="163" spans="1:17" ht="52.5" hidden="1">
      <c r="A163" s="4" t="s">
        <v>617</v>
      </c>
      <c r="B163" s="5" t="s">
        <v>455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26.25" hidden="1">
      <c r="A164" s="12" t="s">
        <v>618</v>
      </c>
      <c r="B164" s="5" t="s">
        <v>456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27">
      <c r="A165" s="39" t="s">
        <v>6</v>
      </c>
      <c r="B165" s="49" t="s">
        <v>457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15">
      <c r="A166" s="53" t="s">
        <v>43</v>
      </c>
      <c r="B166" s="5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26.25" hidden="1">
      <c r="A167" s="4" t="s">
        <v>398</v>
      </c>
      <c r="B167" s="5" t="s">
        <v>399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52.5" hidden="1">
      <c r="A168" s="4" t="s">
        <v>400</v>
      </c>
      <c r="B168" s="5" t="s">
        <v>401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52.5" hidden="1">
      <c r="A169" s="4" t="s">
        <v>595</v>
      </c>
      <c r="B169" s="5" t="s">
        <v>402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52.5" hidden="1">
      <c r="A170" s="4" t="s">
        <v>596</v>
      </c>
      <c r="B170" s="5" t="s">
        <v>403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39" hidden="1">
      <c r="A171" s="4" t="s">
        <v>597</v>
      </c>
      <c r="B171" s="5" t="s">
        <v>404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1.25">
      <c r="A172" s="39" t="s">
        <v>0</v>
      </c>
      <c r="B172" s="49" t="s">
        <v>405</v>
      </c>
      <c r="C172" s="95">
        <v>1360</v>
      </c>
      <c r="D172" s="95">
        <v>1470</v>
      </c>
      <c r="E172" s="95">
        <v>17761</v>
      </c>
      <c r="F172" s="95">
        <v>1886</v>
      </c>
      <c r="G172" s="95">
        <v>1886</v>
      </c>
      <c r="H172" s="95">
        <v>2692</v>
      </c>
      <c r="I172" s="95">
        <v>10190</v>
      </c>
      <c r="J172" s="95">
        <v>10190</v>
      </c>
      <c r="K172" s="95">
        <v>10190</v>
      </c>
      <c r="L172" s="95">
        <v>9386</v>
      </c>
      <c r="M172" s="95">
        <v>1886</v>
      </c>
      <c r="N172" s="95">
        <v>1186</v>
      </c>
      <c r="O172" s="79">
        <f>SUM(C172:N172)</f>
        <v>70083</v>
      </c>
      <c r="P172" s="92"/>
      <c r="Q172" s="92"/>
    </row>
    <row r="173" spans="1:17" ht="14.25" hidden="1">
      <c r="A173" s="12" t="s">
        <v>614</v>
      </c>
      <c r="B173" s="5" t="s">
        <v>445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4.25" hidden="1">
      <c r="A174" s="12" t="s">
        <v>615</v>
      </c>
      <c r="B174" s="5" t="s">
        <v>446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26.25" hidden="1">
      <c r="A175" s="12" t="s">
        <v>447</v>
      </c>
      <c r="B175" s="5" t="s">
        <v>448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14.25" hidden="1">
      <c r="A176" s="12" t="s">
        <v>616</v>
      </c>
      <c r="B176" s="5" t="s">
        <v>449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26.25" hidden="1">
      <c r="A177" s="12" t="s">
        <v>450</v>
      </c>
      <c r="B177" s="5" t="s">
        <v>451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14.25">
      <c r="A178" s="39" t="s">
        <v>5</v>
      </c>
      <c r="B178" s="49" t="s">
        <v>452</v>
      </c>
      <c r="C178" s="95"/>
      <c r="D178" s="95"/>
      <c r="E178" s="95"/>
      <c r="F178" s="95"/>
      <c r="G178" s="95">
        <v>11386</v>
      </c>
      <c r="H178" s="95"/>
      <c r="I178" s="95"/>
      <c r="J178" s="95"/>
      <c r="K178" s="95"/>
      <c r="L178" s="95"/>
      <c r="M178" s="95"/>
      <c r="N178" s="95"/>
      <c r="O178" s="79">
        <f>SUM(C178:N178)</f>
        <v>11386</v>
      </c>
      <c r="P178" s="92"/>
      <c r="Q178" s="92"/>
    </row>
    <row r="179" spans="1:17" ht="52.5" hidden="1">
      <c r="A179" s="12" t="s">
        <v>458</v>
      </c>
      <c r="B179" s="5" t="s">
        <v>459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52.5" hidden="1">
      <c r="A180" s="4" t="s">
        <v>619</v>
      </c>
      <c r="B180" s="5" t="s">
        <v>460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26.25" hidden="1">
      <c r="A181" s="12" t="s">
        <v>620</v>
      </c>
      <c r="B181" s="5" t="s">
        <v>461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27">
      <c r="A182" s="39" t="s">
        <v>8</v>
      </c>
      <c r="B182" s="49" t="s">
        <v>462</v>
      </c>
      <c r="C182" s="95">
        <v>416</v>
      </c>
      <c r="D182" s="95">
        <v>416</v>
      </c>
      <c r="E182" s="95">
        <v>417</v>
      </c>
      <c r="F182" s="95">
        <v>417</v>
      </c>
      <c r="G182" s="95">
        <v>416</v>
      </c>
      <c r="H182" s="95">
        <v>417</v>
      </c>
      <c r="I182" s="95">
        <v>417</v>
      </c>
      <c r="J182" s="95">
        <v>416</v>
      </c>
      <c r="K182" s="95">
        <v>417</v>
      </c>
      <c r="L182" s="95">
        <v>417</v>
      </c>
      <c r="M182" s="95">
        <v>417</v>
      </c>
      <c r="N182" s="95">
        <v>417</v>
      </c>
      <c r="O182" s="79">
        <f>SUM(C182:N182)</f>
        <v>5000</v>
      </c>
      <c r="P182" s="92"/>
      <c r="Q182" s="92"/>
    </row>
    <row r="183" spans="1:17" ht="15">
      <c r="A183" s="53" t="s">
        <v>42</v>
      </c>
      <c r="B183" s="58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">
      <c r="A184" s="46" t="s">
        <v>7</v>
      </c>
      <c r="B184" s="35" t="s">
        <v>463</v>
      </c>
      <c r="C184" s="79">
        <f>C136+C150+C161+C165+C172+C178+C182</f>
        <v>111936</v>
      </c>
      <c r="D184" s="79">
        <f aca="true" t="shared" si="4" ref="D184:N184">D136+D150+D161+D165+D172+D178+D182</f>
        <v>112046</v>
      </c>
      <c r="E184" s="79">
        <f t="shared" si="4"/>
        <v>193921</v>
      </c>
      <c r="F184" s="79">
        <f t="shared" si="4"/>
        <v>126170</v>
      </c>
      <c r="G184" s="79">
        <f t="shared" si="4"/>
        <v>110788</v>
      </c>
      <c r="H184" s="79">
        <f t="shared" si="4"/>
        <v>110209</v>
      </c>
      <c r="I184" s="79">
        <f t="shared" si="4"/>
        <v>107707</v>
      </c>
      <c r="J184" s="79">
        <f t="shared" si="4"/>
        <v>104862</v>
      </c>
      <c r="K184" s="79">
        <f t="shared" si="4"/>
        <v>190612</v>
      </c>
      <c r="L184" s="79">
        <f t="shared" si="4"/>
        <v>103174</v>
      </c>
      <c r="M184" s="79">
        <f t="shared" si="4"/>
        <v>95674</v>
      </c>
      <c r="N184" s="79">
        <f t="shared" si="4"/>
        <v>106278</v>
      </c>
      <c r="O184" s="79">
        <f>O136+O150+O161+O165+O172+O178+O182</f>
        <v>1473377</v>
      </c>
      <c r="P184" s="92"/>
      <c r="Q184" s="92"/>
    </row>
    <row r="185" spans="1:17" ht="15" hidden="1">
      <c r="A185" s="98" t="s">
        <v>108</v>
      </c>
      <c r="B185" s="56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" hidden="1">
      <c r="A186" s="98" t="s">
        <v>109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4.25" hidden="1">
      <c r="A187" s="37" t="s">
        <v>622</v>
      </c>
      <c r="B187" s="4" t="s">
        <v>464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39" hidden="1">
      <c r="A188" s="12" t="s">
        <v>465</v>
      </c>
      <c r="B188" s="4" t="s">
        <v>466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14.25" hidden="1">
      <c r="A189" s="37" t="s">
        <v>623</v>
      </c>
      <c r="B189" s="4" t="s">
        <v>467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26.25">
      <c r="A190" s="14" t="s">
        <v>9</v>
      </c>
      <c r="B190" s="6" t="s">
        <v>468</v>
      </c>
      <c r="C190" s="95"/>
      <c r="D190" s="95"/>
      <c r="E190" s="95"/>
      <c r="F190" s="95"/>
      <c r="G190" s="95"/>
      <c r="H190" s="95"/>
      <c r="I190" s="95"/>
      <c r="J190" s="95">
        <v>2875</v>
      </c>
      <c r="K190" s="95">
        <v>2875</v>
      </c>
      <c r="L190" s="95">
        <v>2875</v>
      </c>
      <c r="M190" s="95">
        <v>2875</v>
      </c>
      <c r="N190" s="95"/>
      <c r="O190" s="79">
        <f>SUM(C190:N190)</f>
        <v>11500</v>
      </c>
      <c r="P190" s="92"/>
      <c r="Q190" s="92"/>
    </row>
    <row r="191" spans="1:17" ht="39" hidden="1">
      <c r="A191" s="12" t="s">
        <v>624</v>
      </c>
      <c r="B191" s="4" t="s">
        <v>469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14.25" hidden="1">
      <c r="A192" s="37" t="s">
        <v>470</v>
      </c>
      <c r="B192" s="4" t="s">
        <v>471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39" hidden="1">
      <c r="A193" s="12" t="s">
        <v>625</v>
      </c>
      <c r="B193" s="4" t="s">
        <v>472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14.25" hidden="1">
      <c r="A194" s="37" t="s">
        <v>473</v>
      </c>
      <c r="B194" s="4" t="s">
        <v>474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4.25">
      <c r="A195" s="13" t="s">
        <v>10</v>
      </c>
      <c r="B195" s="6" t="s">
        <v>475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39" hidden="1">
      <c r="A196" s="4" t="s">
        <v>106</v>
      </c>
      <c r="B196" s="4" t="s">
        <v>476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39" hidden="1">
      <c r="A197" s="4" t="s">
        <v>107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39" hidden="1">
      <c r="A198" s="4" t="s">
        <v>104</v>
      </c>
      <c r="B198" s="4" t="s">
        <v>477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39" hidden="1">
      <c r="A199" s="4" t="s">
        <v>105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14.25">
      <c r="A200" s="6" t="s">
        <v>11</v>
      </c>
      <c r="B200" s="6" t="s">
        <v>478</v>
      </c>
      <c r="C200" s="95"/>
      <c r="D200" s="95"/>
      <c r="E200" s="95"/>
      <c r="F200" s="95"/>
      <c r="G200" s="95">
        <v>20000</v>
      </c>
      <c r="H200" s="95">
        <v>20000</v>
      </c>
      <c r="I200" s="95">
        <v>20000</v>
      </c>
      <c r="J200" s="95">
        <v>20000</v>
      </c>
      <c r="K200" s="95"/>
      <c r="L200" s="95"/>
      <c r="M200" s="95"/>
      <c r="N200" s="95"/>
      <c r="O200" s="79">
        <f>SUM(G200:N200)</f>
        <v>80000</v>
      </c>
      <c r="P200" s="92"/>
      <c r="Q200" s="92"/>
    </row>
    <row r="201" spans="1:17" ht="14.25" hidden="1">
      <c r="A201" s="37" t="s">
        <v>479</v>
      </c>
      <c r="B201" s="4" t="s">
        <v>480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4.25" hidden="1">
      <c r="A202" s="37" t="s">
        <v>481</v>
      </c>
      <c r="B202" s="4" t="s">
        <v>482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4.25">
      <c r="A203" s="37" t="s">
        <v>483</v>
      </c>
      <c r="B203" s="4" t="s">
        <v>484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2"/>
      <c r="Q203" s="92"/>
    </row>
    <row r="204" spans="1:17" ht="14.25" hidden="1">
      <c r="A204" s="37" t="s">
        <v>485</v>
      </c>
      <c r="B204" s="4" t="s">
        <v>486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2"/>
      <c r="Q204" s="92"/>
    </row>
    <row r="205" spans="1:17" ht="26.25" hidden="1">
      <c r="A205" s="12" t="s">
        <v>626</v>
      </c>
      <c r="B205" s="4" t="s">
        <v>487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14.25">
      <c r="A206" s="14" t="s">
        <v>12</v>
      </c>
      <c r="B206" s="6" t="s">
        <v>488</v>
      </c>
      <c r="C206" s="95">
        <f>SUM(C190:C203)</f>
        <v>0</v>
      </c>
      <c r="D206" s="95">
        <f aca="true" t="shared" si="5" ref="D206:N206">SUM(D190:D203)</f>
        <v>0</v>
      </c>
      <c r="E206" s="95">
        <f t="shared" si="5"/>
        <v>0</v>
      </c>
      <c r="F206" s="95">
        <f t="shared" si="5"/>
        <v>0</v>
      </c>
      <c r="G206" s="95">
        <f t="shared" si="5"/>
        <v>20000</v>
      </c>
      <c r="H206" s="95">
        <f t="shared" si="5"/>
        <v>20000</v>
      </c>
      <c r="I206" s="95">
        <f t="shared" si="5"/>
        <v>20000</v>
      </c>
      <c r="J206" s="95">
        <f t="shared" si="5"/>
        <v>22875</v>
      </c>
      <c r="K206" s="95">
        <f t="shared" si="5"/>
        <v>2875</v>
      </c>
      <c r="L206" s="95">
        <f t="shared" si="5"/>
        <v>2875</v>
      </c>
      <c r="M206" s="95">
        <f t="shared" si="5"/>
        <v>2875</v>
      </c>
      <c r="N206" s="95">
        <f t="shared" si="5"/>
        <v>0</v>
      </c>
      <c r="O206" s="79">
        <f>C206+D206+E206+F206+H206+G206+I206+J206+K206+L206+M206+N206</f>
        <v>91500</v>
      </c>
      <c r="P206" s="92"/>
      <c r="Q206" s="92"/>
    </row>
    <row r="207" spans="1:17" ht="39" hidden="1">
      <c r="A207" s="12" t="s">
        <v>489</v>
      </c>
      <c r="B207" s="4" t="s">
        <v>490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39" hidden="1">
      <c r="A208" s="12" t="s">
        <v>491</v>
      </c>
      <c r="B208" s="4" t="s">
        <v>492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14.25" hidden="1">
      <c r="A209" s="37" t="s">
        <v>493</v>
      </c>
      <c r="B209" s="4" t="s">
        <v>494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4.25" hidden="1">
      <c r="A210" s="37" t="s">
        <v>627</v>
      </c>
      <c r="B210" s="4" t="s">
        <v>495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4.25">
      <c r="A211" s="13" t="s">
        <v>13</v>
      </c>
      <c r="B211" s="6" t="s">
        <v>496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39">
      <c r="A212" s="14" t="s">
        <v>497</v>
      </c>
      <c r="B212" s="6" t="s">
        <v>498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15">
      <c r="A213" s="40" t="s">
        <v>14</v>
      </c>
      <c r="B213" s="41" t="s">
        <v>499</v>
      </c>
      <c r="C213" s="95">
        <f>C212+C211+C206</f>
        <v>0</v>
      </c>
      <c r="D213" s="95">
        <f aca="true" t="shared" si="6" ref="D213:N213">D212+D211+D206</f>
        <v>0</v>
      </c>
      <c r="E213" s="95">
        <f t="shared" si="6"/>
        <v>0</v>
      </c>
      <c r="F213" s="95">
        <f t="shared" si="6"/>
        <v>0</v>
      </c>
      <c r="G213" s="95">
        <f t="shared" si="6"/>
        <v>20000</v>
      </c>
      <c r="H213" s="95">
        <f t="shared" si="6"/>
        <v>20000</v>
      </c>
      <c r="I213" s="95">
        <f t="shared" si="6"/>
        <v>20000</v>
      </c>
      <c r="J213" s="95">
        <f t="shared" si="6"/>
        <v>22875</v>
      </c>
      <c r="K213" s="95">
        <f t="shared" si="6"/>
        <v>2875</v>
      </c>
      <c r="L213" s="95">
        <f t="shared" si="6"/>
        <v>2875</v>
      </c>
      <c r="M213" s="95">
        <f t="shared" si="6"/>
        <v>2875</v>
      </c>
      <c r="N213" s="95">
        <f t="shared" si="6"/>
        <v>0</v>
      </c>
      <c r="O213" s="95">
        <f>SUM(O206:O212)</f>
        <v>91500</v>
      </c>
      <c r="P213" s="92"/>
      <c r="Q213" s="92"/>
    </row>
    <row r="214" spans="1:17" ht="15">
      <c r="A214" s="96" t="s">
        <v>629</v>
      </c>
      <c r="B214" s="97"/>
      <c r="C214" s="79">
        <f>C184+C213</f>
        <v>111936</v>
      </c>
      <c r="D214" s="79">
        <f>D184+D213</f>
        <v>112046</v>
      </c>
      <c r="E214" s="79">
        <f aca="true" t="shared" si="7" ref="E214:N214">E184+E213</f>
        <v>193921</v>
      </c>
      <c r="F214" s="79">
        <f t="shared" si="7"/>
        <v>126170</v>
      </c>
      <c r="G214" s="79">
        <f t="shared" si="7"/>
        <v>130788</v>
      </c>
      <c r="H214" s="79">
        <f t="shared" si="7"/>
        <v>130209</v>
      </c>
      <c r="I214" s="79">
        <f t="shared" si="7"/>
        <v>127707</v>
      </c>
      <c r="J214" s="79">
        <f t="shared" si="7"/>
        <v>127737</v>
      </c>
      <c r="K214" s="79">
        <f t="shared" si="7"/>
        <v>193487</v>
      </c>
      <c r="L214" s="79">
        <f t="shared" si="7"/>
        <v>106049</v>
      </c>
      <c r="M214" s="79">
        <f t="shared" si="7"/>
        <v>98549</v>
      </c>
      <c r="N214" s="79">
        <f t="shared" si="7"/>
        <v>106278</v>
      </c>
      <c r="O214" s="79">
        <f>O184+O213</f>
        <v>1564877</v>
      </c>
      <c r="P214" s="92"/>
      <c r="Q214" s="92"/>
    </row>
    <row r="215" spans="2:17" ht="14.2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ht="14.2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4.2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4.2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4.2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4.2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4.2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4.2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4.2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4.2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4.2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4.2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4.2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8" r:id="rId1"/>
  <headerFooter alignWithMargins="0">
    <oddHeader>&amp;RElőterjesztés 4/4. melléklete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C1" sqref="C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B1" t="s">
        <v>749</v>
      </c>
    </row>
    <row r="2" spans="1:6" ht="27" customHeight="1">
      <c r="A2" s="239" t="s">
        <v>119</v>
      </c>
      <c r="B2" s="240"/>
      <c r="C2" s="240"/>
      <c r="D2" s="240"/>
      <c r="E2" s="240"/>
      <c r="F2" s="241"/>
    </row>
    <row r="3" spans="1:6" ht="23.25" customHeight="1">
      <c r="A3" s="242" t="s">
        <v>40</v>
      </c>
      <c r="B3" s="243"/>
      <c r="C3" s="243"/>
      <c r="D3" s="243"/>
      <c r="E3" s="243"/>
      <c r="F3" s="241"/>
    </row>
    <row r="4" ht="18">
      <c r="A4" s="91"/>
    </row>
    <row r="5" ht="14.25">
      <c r="A5" t="s">
        <v>60</v>
      </c>
    </row>
    <row r="6" spans="1:6" ht="39.7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/>
      <c r="D32" s="81"/>
      <c r="E32" s="81"/>
      <c r="F32" s="81"/>
    </row>
    <row r="33" spans="1:6" ht="15" customHeight="1">
      <c r="A33" s="39" t="s">
        <v>3</v>
      </c>
      <c r="B33" s="49" t="s">
        <v>428</v>
      </c>
      <c r="C33" s="79"/>
      <c r="D33" s="79"/>
      <c r="E33" s="79"/>
      <c r="F33" s="79"/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1702</v>
      </c>
      <c r="D44" s="79"/>
      <c r="E44" s="79"/>
      <c r="F44" s="79">
        <f>SUM(C44:E44)</f>
        <v>1702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C48+C44+C33+C19</f>
        <v>1702</v>
      </c>
      <c r="D49" s="79"/>
      <c r="E49" s="79"/>
      <c r="F49" s="79">
        <f>SUM(C49:E49)</f>
        <v>1702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39" t="s">
        <v>5</v>
      </c>
      <c r="B56" s="49" t="s">
        <v>452</v>
      </c>
      <c r="C56" s="79"/>
      <c r="D56" s="79"/>
      <c r="E56" s="79"/>
      <c r="F56" s="79"/>
    </row>
    <row r="57" spans="1:6" ht="15" customHeight="1">
      <c r="A57" s="12" t="s">
        <v>458</v>
      </c>
      <c r="B57" s="5" t="s">
        <v>459</v>
      </c>
      <c r="C57" s="81"/>
      <c r="D57" s="81"/>
      <c r="E57" s="81"/>
      <c r="F57" s="81"/>
    </row>
    <row r="58" spans="1:6" ht="15" customHeight="1">
      <c r="A58" s="4" t="s">
        <v>619</v>
      </c>
      <c r="B58" s="5" t="s">
        <v>460</v>
      </c>
      <c r="C58" s="81"/>
      <c r="D58" s="81"/>
      <c r="E58" s="81"/>
      <c r="F58" s="81"/>
    </row>
    <row r="59" spans="1:6" ht="15" customHeight="1">
      <c r="A59" s="12" t="s">
        <v>620</v>
      </c>
      <c r="B59" s="5" t="s">
        <v>461</v>
      </c>
      <c r="C59" s="81"/>
      <c r="D59" s="81"/>
      <c r="E59" s="81"/>
      <c r="F59" s="81"/>
    </row>
    <row r="60" spans="1:6" ht="15" customHeight="1">
      <c r="A60" s="39" t="s">
        <v>8</v>
      </c>
      <c r="B60" s="49" t="s">
        <v>462</v>
      </c>
      <c r="C60" s="79"/>
      <c r="D60" s="79"/>
      <c r="E60" s="79"/>
      <c r="F60" s="79"/>
    </row>
    <row r="61" spans="1:6" ht="15" customHeight="1">
      <c r="A61" s="53" t="s">
        <v>42</v>
      </c>
      <c r="B61" s="217"/>
      <c r="C61" s="79">
        <f>C56+C55+C60</f>
        <v>0</v>
      </c>
      <c r="D61" s="79"/>
      <c r="E61" s="79"/>
      <c r="F61" s="79">
        <f>SUM(C61:E61)</f>
        <v>0</v>
      </c>
    </row>
    <row r="62" spans="1:6" ht="15">
      <c r="A62" s="46" t="s">
        <v>7</v>
      </c>
      <c r="B62" s="35" t="s">
        <v>463</v>
      </c>
      <c r="C62" s="79">
        <f>C61+C49</f>
        <v>1702</v>
      </c>
      <c r="D62" s="79"/>
      <c r="E62" s="79"/>
      <c r="F62" s="79">
        <f>SUM(C62:E62)</f>
        <v>1702</v>
      </c>
    </row>
    <row r="63" spans="1:6" ht="15">
      <c r="A63" s="98" t="s">
        <v>737</v>
      </c>
      <c r="B63" s="216"/>
      <c r="C63" s="81">
        <f>C49-'kiadások működés Könyvtár'!C75</f>
        <v>-25845</v>
      </c>
      <c r="D63" s="81"/>
      <c r="E63" s="81"/>
      <c r="F63" s="81">
        <f>SUM(C63:E63)</f>
        <v>-25845</v>
      </c>
    </row>
    <row r="64" spans="1:6" ht="15">
      <c r="A64" s="98" t="s">
        <v>109</v>
      </c>
      <c r="B64" s="56"/>
      <c r="C64" s="81">
        <f>C61-'kiadások működés Könyvtár'!C98</f>
        <v>-1200</v>
      </c>
      <c r="D64" s="81"/>
      <c r="E64" s="81"/>
      <c r="F64" s="81">
        <f>SUM(C64:E64)</f>
        <v>-1200</v>
      </c>
    </row>
    <row r="65" spans="1:6" ht="14.25" hidden="1">
      <c r="A65" s="37" t="s">
        <v>622</v>
      </c>
      <c r="B65" s="4" t="s">
        <v>464</v>
      </c>
      <c r="C65" s="81"/>
      <c r="D65" s="81"/>
      <c r="E65" s="81"/>
      <c r="F65" s="81"/>
    </row>
    <row r="66" spans="1:6" ht="14.25" hidden="1">
      <c r="A66" s="12" t="s">
        <v>465</v>
      </c>
      <c r="B66" s="4" t="s">
        <v>466</v>
      </c>
      <c r="C66" s="81"/>
      <c r="D66" s="81"/>
      <c r="E66" s="81"/>
      <c r="F66" s="81"/>
    </row>
    <row r="67" spans="1:6" ht="14.25" hidden="1">
      <c r="A67" s="37" t="s">
        <v>623</v>
      </c>
      <c r="B67" s="4" t="s">
        <v>467</v>
      </c>
      <c r="C67" s="81"/>
      <c r="D67" s="81"/>
      <c r="E67" s="81"/>
      <c r="F67" s="81"/>
    </row>
    <row r="68" spans="1:6" ht="14.25">
      <c r="A68" s="14" t="s">
        <v>9</v>
      </c>
      <c r="B68" s="6" t="s">
        <v>468</v>
      </c>
      <c r="C68" s="81"/>
      <c r="D68" s="81"/>
      <c r="E68" s="81"/>
      <c r="F68" s="81"/>
    </row>
    <row r="69" spans="1:6" ht="14.25" hidden="1">
      <c r="A69" s="12" t="s">
        <v>624</v>
      </c>
      <c r="B69" s="4" t="s">
        <v>469</v>
      </c>
      <c r="C69" s="81"/>
      <c r="D69" s="81"/>
      <c r="E69" s="81"/>
      <c r="F69" s="81"/>
    </row>
    <row r="70" spans="1:6" ht="14.25" hidden="1">
      <c r="A70" s="37" t="s">
        <v>470</v>
      </c>
      <c r="B70" s="4" t="s">
        <v>471</v>
      </c>
      <c r="C70" s="81"/>
      <c r="D70" s="81"/>
      <c r="E70" s="81"/>
      <c r="F70" s="81"/>
    </row>
    <row r="71" spans="1:6" ht="14.25" hidden="1">
      <c r="A71" s="12" t="s">
        <v>625</v>
      </c>
      <c r="B71" s="4" t="s">
        <v>472</v>
      </c>
      <c r="C71" s="81"/>
      <c r="D71" s="81"/>
      <c r="E71" s="81"/>
      <c r="F71" s="81"/>
    </row>
    <row r="72" spans="1:6" ht="14.25" hidden="1">
      <c r="A72" s="37" t="s">
        <v>473</v>
      </c>
      <c r="B72" s="4" t="s">
        <v>474</v>
      </c>
      <c r="C72" s="81"/>
      <c r="D72" s="81"/>
      <c r="E72" s="81"/>
      <c r="F72" s="81"/>
    </row>
    <row r="73" spans="1:6" ht="14.25">
      <c r="A73" s="13" t="s">
        <v>10</v>
      </c>
      <c r="B73" s="6" t="s">
        <v>475</v>
      </c>
      <c r="C73" s="81"/>
      <c r="D73" s="81"/>
      <c r="E73" s="81"/>
      <c r="F73" s="81"/>
    </row>
    <row r="74" spans="1:6" ht="14.25" hidden="1">
      <c r="A74" s="4" t="s">
        <v>106</v>
      </c>
      <c r="B74" s="4" t="s">
        <v>476</v>
      </c>
      <c r="C74" s="81"/>
      <c r="D74" s="81"/>
      <c r="E74" s="81"/>
      <c r="F74" s="81"/>
    </row>
    <row r="75" spans="1:6" ht="14.25" hidden="1">
      <c r="A75" s="4" t="s">
        <v>107</v>
      </c>
      <c r="B75" s="4" t="s">
        <v>476</v>
      </c>
      <c r="C75" s="81"/>
      <c r="D75" s="81"/>
      <c r="E75" s="81"/>
      <c r="F75" s="81"/>
    </row>
    <row r="76" spans="1:6" ht="14.25" hidden="1">
      <c r="A76" s="4" t="s">
        <v>104</v>
      </c>
      <c r="B76" s="4" t="s">
        <v>477</v>
      </c>
      <c r="C76" s="81"/>
      <c r="D76" s="81"/>
      <c r="E76" s="81"/>
      <c r="F76" s="81"/>
    </row>
    <row r="77" spans="1:6" ht="14.25" hidden="1">
      <c r="A77" s="4" t="s">
        <v>105</v>
      </c>
      <c r="B77" s="4" t="s">
        <v>477</v>
      </c>
      <c r="C77" s="81"/>
      <c r="D77" s="81"/>
      <c r="E77" s="81"/>
      <c r="F77" s="81"/>
    </row>
    <row r="78" spans="1:6" ht="14.25">
      <c r="A78" s="6" t="s">
        <v>11</v>
      </c>
      <c r="B78" s="6" t="s">
        <v>478</v>
      </c>
      <c r="C78" s="81"/>
      <c r="D78" s="81"/>
      <c r="E78" s="81"/>
      <c r="F78" s="81"/>
    </row>
    <row r="79" spans="1:6" ht="14.25">
      <c r="A79" s="37" t="s">
        <v>479</v>
      </c>
      <c r="B79" s="4" t="s">
        <v>480</v>
      </c>
      <c r="C79" s="81"/>
      <c r="D79" s="81"/>
      <c r="E79" s="81"/>
      <c r="F79" s="81"/>
    </row>
    <row r="80" spans="1:6" ht="14.25">
      <c r="A80" s="37" t="s">
        <v>481</v>
      </c>
      <c r="B80" s="4" t="s">
        <v>482</v>
      </c>
      <c r="C80" s="81"/>
      <c r="D80" s="81"/>
      <c r="E80" s="81"/>
      <c r="F80" s="81"/>
    </row>
    <row r="81" spans="1:6" ht="14.25">
      <c r="A81" s="37" t="s">
        <v>483</v>
      </c>
      <c r="B81" s="4" t="s">
        <v>484</v>
      </c>
      <c r="C81" s="81">
        <v>27045</v>
      </c>
      <c r="D81" s="81"/>
      <c r="E81" s="81"/>
      <c r="F81" s="81">
        <f>SUM(C81:E81)</f>
        <v>27045</v>
      </c>
    </row>
    <row r="82" spans="1:6" ht="14.25">
      <c r="A82" s="37" t="s">
        <v>485</v>
      </c>
      <c r="B82" s="4" t="s">
        <v>486</v>
      </c>
      <c r="C82" s="81"/>
      <c r="D82" s="81"/>
      <c r="E82" s="81"/>
      <c r="F82" s="81"/>
    </row>
    <row r="83" spans="1:6" ht="14.25">
      <c r="A83" s="12" t="s">
        <v>626</v>
      </c>
      <c r="B83" s="4" t="s">
        <v>487</v>
      </c>
      <c r="C83" s="81"/>
      <c r="D83" s="81"/>
      <c r="E83" s="81"/>
      <c r="F83" s="81"/>
    </row>
    <row r="84" spans="1:6" ht="14.25">
      <c r="A84" s="14" t="s">
        <v>12</v>
      </c>
      <c r="B84" s="6" t="s">
        <v>488</v>
      </c>
      <c r="C84" s="79">
        <f>SUM(C79:C83)</f>
        <v>27045</v>
      </c>
      <c r="D84" s="79"/>
      <c r="E84" s="79"/>
      <c r="F84" s="79">
        <f>SUM(F79:F83)</f>
        <v>27045</v>
      </c>
    </row>
    <row r="85" spans="1:6" ht="14.25">
      <c r="A85" s="12" t="s">
        <v>489</v>
      </c>
      <c r="B85" s="4" t="s">
        <v>490</v>
      </c>
      <c r="C85" s="81"/>
      <c r="D85" s="81"/>
      <c r="E85" s="81"/>
      <c r="F85" s="81"/>
    </row>
    <row r="86" spans="1:6" ht="14.25">
      <c r="A86" s="12" t="s">
        <v>491</v>
      </c>
      <c r="B86" s="4" t="s">
        <v>492</v>
      </c>
      <c r="C86" s="81"/>
      <c r="D86" s="81"/>
      <c r="E86" s="81"/>
      <c r="F86" s="81"/>
    </row>
    <row r="87" spans="1:6" ht="14.25">
      <c r="A87" s="37" t="s">
        <v>493</v>
      </c>
      <c r="B87" s="4" t="s">
        <v>494</v>
      </c>
      <c r="C87" s="81"/>
      <c r="D87" s="81"/>
      <c r="E87" s="81"/>
      <c r="F87" s="81"/>
    </row>
    <row r="88" spans="1:6" ht="14.25">
      <c r="A88" s="37" t="s">
        <v>627</v>
      </c>
      <c r="B88" s="4" t="s">
        <v>495</v>
      </c>
      <c r="C88" s="81"/>
      <c r="D88" s="81"/>
      <c r="E88" s="81"/>
      <c r="F88" s="81"/>
    </row>
    <row r="89" spans="1:6" ht="14.25">
      <c r="A89" s="13" t="s">
        <v>13</v>
      </c>
      <c r="B89" s="6" t="s">
        <v>496</v>
      </c>
      <c r="C89" s="81"/>
      <c r="D89" s="81"/>
      <c r="E89" s="81"/>
      <c r="F89" s="81"/>
    </row>
    <row r="90" spans="1:6" ht="14.25">
      <c r="A90" s="14" t="s">
        <v>497</v>
      </c>
      <c r="B90" s="6" t="s">
        <v>498</v>
      </c>
      <c r="C90" s="81"/>
      <c r="D90" s="81"/>
      <c r="E90" s="81"/>
      <c r="F90" s="81"/>
    </row>
    <row r="91" spans="1:6" ht="15">
      <c r="A91" s="40" t="s">
        <v>14</v>
      </c>
      <c r="B91" s="41" t="s">
        <v>499</v>
      </c>
      <c r="C91" s="79">
        <f>SUM(C84:C90)</f>
        <v>27045</v>
      </c>
      <c r="D91" s="79"/>
      <c r="E91" s="79"/>
      <c r="F91" s="79">
        <f>SUM(F84:F90)</f>
        <v>27045</v>
      </c>
    </row>
    <row r="92" spans="1:6" ht="15">
      <c r="A92" s="96" t="s">
        <v>629</v>
      </c>
      <c r="B92" s="97"/>
      <c r="C92" s="79">
        <f>C62+C91</f>
        <v>28747</v>
      </c>
      <c r="D92" s="79"/>
      <c r="E92" s="79"/>
      <c r="F92" s="79">
        <f>F91+F62</f>
        <v>28747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4/2014.(II. 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4.25">
      <c r="B1" t="s">
        <v>749</v>
      </c>
    </row>
    <row r="2" spans="1:6" ht="20.25" customHeight="1">
      <c r="A2" s="239" t="s">
        <v>119</v>
      </c>
      <c r="B2" s="243"/>
      <c r="C2" s="243"/>
      <c r="D2" s="243"/>
      <c r="E2" s="243"/>
      <c r="F2" s="241"/>
    </row>
    <row r="3" spans="1:6" ht="19.5" customHeight="1">
      <c r="A3" s="242" t="s">
        <v>41</v>
      </c>
      <c r="B3" s="243"/>
      <c r="C3" s="243"/>
      <c r="D3" s="243"/>
      <c r="E3" s="243"/>
      <c r="F3" s="241"/>
    </row>
    <row r="4" ht="18">
      <c r="A4" s="91"/>
    </row>
    <row r="5" ht="14.25">
      <c r="A5" s="92" t="s">
        <v>120</v>
      </c>
    </row>
    <row r="6" spans="1:6" ht="39.7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4.25" hidden="1">
      <c r="A7" s="28" t="s">
        <v>207</v>
      </c>
      <c r="B7" s="29" t="s">
        <v>208</v>
      </c>
      <c r="C7" s="95"/>
      <c r="D7" s="95"/>
      <c r="E7" s="95"/>
      <c r="F7" s="27"/>
    </row>
    <row r="8" spans="1:6" ht="14.25" hidden="1">
      <c r="A8" s="28" t="s">
        <v>209</v>
      </c>
      <c r="B8" s="30" t="s">
        <v>210</v>
      </c>
      <c r="C8" s="95"/>
      <c r="D8" s="95"/>
      <c r="E8" s="95"/>
      <c r="F8" s="27"/>
    </row>
    <row r="9" spans="1:6" ht="14.25" hidden="1">
      <c r="A9" s="28" t="s">
        <v>211</v>
      </c>
      <c r="B9" s="30" t="s">
        <v>212</v>
      </c>
      <c r="C9" s="95"/>
      <c r="D9" s="95"/>
      <c r="E9" s="95"/>
      <c r="F9" s="27"/>
    </row>
    <row r="10" spans="1:6" ht="14.2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4.2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4.2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4.2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4.2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4.2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4.2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4.2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4.2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4.2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4.25">
      <c r="A20" s="32" t="s">
        <v>500</v>
      </c>
      <c r="B20" s="33" t="s">
        <v>232</v>
      </c>
      <c r="C20" s="95">
        <v>12073</v>
      </c>
      <c r="D20" s="95"/>
      <c r="E20" s="95"/>
      <c r="F20" s="81">
        <f>SUM(C20:E20)</f>
        <v>12073</v>
      </c>
    </row>
    <row r="21" spans="1:6" ht="14.2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4.2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4.2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4.25">
      <c r="A24" s="6" t="s">
        <v>501</v>
      </c>
      <c r="B24" s="33" t="s">
        <v>239</v>
      </c>
      <c r="C24" s="95">
        <v>600</v>
      </c>
      <c r="D24" s="95"/>
      <c r="E24" s="95"/>
      <c r="F24" s="81">
        <f>SUM(C24:E24)</f>
        <v>600</v>
      </c>
    </row>
    <row r="25" spans="1:6" ht="14.25">
      <c r="A25" s="50" t="s">
        <v>588</v>
      </c>
      <c r="B25" s="51" t="s">
        <v>240</v>
      </c>
      <c r="C25" s="79">
        <f>SUM(C20:C24)</f>
        <v>12673</v>
      </c>
      <c r="D25" s="79"/>
      <c r="E25" s="79"/>
      <c r="F25" s="79">
        <f>SUM(F20:F24)</f>
        <v>12673</v>
      </c>
    </row>
    <row r="26" spans="1:6" ht="14.25">
      <c r="A26" s="39" t="s">
        <v>559</v>
      </c>
      <c r="B26" s="51" t="s">
        <v>241</v>
      </c>
      <c r="C26" s="79">
        <v>3422</v>
      </c>
      <c r="D26" s="79"/>
      <c r="E26" s="79"/>
      <c r="F26" s="79">
        <f>SUM(C26:E26)</f>
        <v>3422</v>
      </c>
    </row>
    <row r="27" spans="1:6" ht="14.2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4.2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4.2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4.25">
      <c r="A30" s="6" t="s">
        <v>502</v>
      </c>
      <c r="B30" s="33" t="s">
        <v>248</v>
      </c>
      <c r="C30" s="95">
        <v>4701</v>
      </c>
      <c r="D30" s="95"/>
      <c r="E30" s="95"/>
      <c r="F30" s="81">
        <f aca="true" t="shared" si="0" ref="F30:F50">SUM(C30:E30)</f>
        <v>4701</v>
      </c>
    </row>
    <row r="31" spans="1:6" ht="14.25" hidden="1">
      <c r="A31" s="4" t="s">
        <v>249</v>
      </c>
      <c r="B31" s="30" t="s">
        <v>250</v>
      </c>
      <c r="C31" s="95"/>
      <c r="D31" s="95"/>
      <c r="E31" s="95"/>
      <c r="F31" s="81">
        <f t="shared" si="0"/>
        <v>0</v>
      </c>
    </row>
    <row r="32" spans="1:6" ht="14.25" hidden="1">
      <c r="A32" s="4" t="s">
        <v>251</v>
      </c>
      <c r="B32" s="30" t="s">
        <v>252</v>
      </c>
      <c r="C32" s="95"/>
      <c r="D32" s="95"/>
      <c r="E32" s="95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95">
        <v>1910</v>
      </c>
      <c r="D33" s="95"/>
      <c r="E33" s="95"/>
      <c r="F33" s="81">
        <f t="shared" si="0"/>
        <v>1910</v>
      </c>
    </row>
    <row r="34" spans="1:6" ht="14.25" hidden="1">
      <c r="A34" s="4" t="s">
        <v>254</v>
      </c>
      <c r="B34" s="30" t="s">
        <v>255</v>
      </c>
      <c r="C34" s="95"/>
      <c r="D34" s="95"/>
      <c r="E34" s="95"/>
      <c r="F34" s="81">
        <f t="shared" si="0"/>
        <v>0</v>
      </c>
    </row>
    <row r="35" spans="1:6" ht="14.25" hidden="1">
      <c r="A35" s="4" t="s">
        <v>256</v>
      </c>
      <c r="B35" s="30" t="s">
        <v>257</v>
      </c>
      <c r="C35" s="95"/>
      <c r="D35" s="95"/>
      <c r="E35" s="95"/>
      <c r="F35" s="81">
        <f t="shared" si="0"/>
        <v>0</v>
      </c>
    </row>
    <row r="36" spans="1:6" ht="14.25" hidden="1">
      <c r="A36" s="4" t="s">
        <v>560</v>
      </c>
      <c r="B36" s="30" t="s">
        <v>258</v>
      </c>
      <c r="C36" s="95"/>
      <c r="D36" s="95"/>
      <c r="E36" s="95"/>
      <c r="F36" s="81">
        <f t="shared" si="0"/>
        <v>0</v>
      </c>
    </row>
    <row r="37" spans="1:6" ht="14.25" hidden="1">
      <c r="A37" s="4" t="s">
        <v>259</v>
      </c>
      <c r="B37" s="30" t="s">
        <v>260</v>
      </c>
      <c r="C37" s="95"/>
      <c r="D37" s="95"/>
      <c r="E37" s="95"/>
      <c r="F37" s="81">
        <f t="shared" si="0"/>
        <v>0</v>
      </c>
    </row>
    <row r="38" spans="1:6" ht="14.25" hidden="1">
      <c r="A38" s="9" t="s">
        <v>561</v>
      </c>
      <c r="B38" s="30" t="s">
        <v>261</v>
      </c>
      <c r="C38" s="95"/>
      <c r="D38" s="95"/>
      <c r="E38" s="95"/>
      <c r="F38" s="81">
        <f t="shared" si="0"/>
        <v>0</v>
      </c>
    </row>
    <row r="39" spans="1:6" ht="14.25" hidden="1">
      <c r="A39" s="5" t="s">
        <v>262</v>
      </c>
      <c r="B39" s="30" t="s">
        <v>263</v>
      </c>
      <c r="C39" s="95"/>
      <c r="D39" s="95"/>
      <c r="E39" s="95"/>
      <c r="F39" s="81">
        <f t="shared" si="0"/>
        <v>0</v>
      </c>
    </row>
    <row r="40" spans="1:6" ht="14.25" hidden="1">
      <c r="A40" s="4" t="s">
        <v>562</v>
      </c>
      <c r="B40" s="30" t="s">
        <v>264</v>
      </c>
      <c r="C40" s="95"/>
      <c r="D40" s="95"/>
      <c r="E40" s="95"/>
      <c r="F40" s="81">
        <f t="shared" si="0"/>
        <v>0</v>
      </c>
    </row>
    <row r="41" spans="1:6" ht="14.25">
      <c r="A41" s="6" t="s">
        <v>503</v>
      </c>
      <c r="B41" s="33" t="s">
        <v>265</v>
      </c>
      <c r="C41" s="95">
        <v>2390</v>
      </c>
      <c r="D41" s="95"/>
      <c r="E41" s="95"/>
      <c r="F41" s="81">
        <f t="shared" si="0"/>
        <v>2390</v>
      </c>
    </row>
    <row r="42" spans="1:6" ht="14.25" hidden="1">
      <c r="A42" s="4" t="s">
        <v>266</v>
      </c>
      <c r="B42" s="30" t="s">
        <v>267</v>
      </c>
      <c r="C42" s="95"/>
      <c r="D42" s="95"/>
      <c r="E42" s="95"/>
      <c r="F42" s="81">
        <f t="shared" si="0"/>
        <v>0</v>
      </c>
    </row>
    <row r="43" spans="1:6" ht="14.25" hidden="1">
      <c r="A43" s="4" t="s">
        <v>268</v>
      </c>
      <c r="B43" s="30" t="s">
        <v>269</v>
      </c>
      <c r="C43" s="95"/>
      <c r="D43" s="95"/>
      <c r="E43" s="95"/>
      <c r="F43" s="81">
        <f t="shared" si="0"/>
        <v>0</v>
      </c>
    </row>
    <row r="44" spans="1:6" ht="14.25">
      <c r="A44" s="6" t="s">
        <v>504</v>
      </c>
      <c r="B44" s="33" t="s">
        <v>270</v>
      </c>
      <c r="C44" s="95">
        <v>20</v>
      </c>
      <c r="D44" s="95"/>
      <c r="E44" s="95"/>
      <c r="F44" s="81">
        <f t="shared" si="0"/>
        <v>20</v>
      </c>
    </row>
    <row r="45" spans="1:6" ht="14.25" hidden="1">
      <c r="A45" s="4" t="s">
        <v>271</v>
      </c>
      <c r="B45" s="30" t="s">
        <v>272</v>
      </c>
      <c r="C45" s="95"/>
      <c r="D45" s="95"/>
      <c r="E45" s="95"/>
      <c r="F45" s="81">
        <f t="shared" si="0"/>
        <v>0</v>
      </c>
    </row>
    <row r="46" spans="1:6" ht="14.25" hidden="1">
      <c r="A46" s="4" t="s">
        <v>273</v>
      </c>
      <c r="B46" s="30" t="s">
        <v>274</v>
      </c>
      <c r="C46" s="95"/>
      <c r="D46" s="95"/>
      <c r="E46" s="95"/>
      <c r="F46" s="81">
        <f t="shared" si="0"/>
        <v>0</v>
      </c>
    </row>
    <row r="47" spans="1:6" ht="14.25" hidden="1">
      <c r="A47" s="4" t="s">
        <v>563</v>
      </c>
      <c r="B47" s="30" t="s">
        <v>275</v>
      </c>
      <c r="C47" s="95"/>
      <c r="D47" s="95"/>
      <c r="E47" s="95"/>
      <c r="F47" s="81">
        <f t="shared" si="0"/>
        <v>0</v>
      </c>
    </row>
    <row r="48" spans="1:6" ht="14.25" hidden="1">
      <c r="A48" s="4" t="s">
        <v>564</v>
      </c>
      <c r="B48" s="30" t="s">
        <v>276</v>
      </c>
      <c r="C48" s="95"/>
      <c r="D48" s="95"/>
      <c r="E48" s="95"/>
      <c r="F48" s="81">
        <f t="shared" si="0"/>
        <v>0</v>
      </c>
    </row>
    <row r="49" spans="1:6" ht="14.25" hidden="1">
      <c r="A49" s="4" t="s">
        <v>277</v>
      </c>
      <c r="B49" s="30" t="s">
        <v>278</v>
      </c>
      <c r="C49" s="95"/>
      <c r="D49" s="95"/>
      <c r="E49" s="95"/>
      <c r="F49" s="81">
        <f t="shared" si="0"/>
        <v>0</v>
      </c>
    </row>
    <row r="50" spans="1:6" ht="14.25">
      <c r="A50" s="6" t="s">
        <v>505</v>
      </c>
      <c r="B50" s="33" t="s">
        <v>279</v>
      </c>
      <c r="C50" s="95">
        <v>2431</v>
      </c>
      <c r="D50" s="95"/>
      <c r="E50" s="95"/>
      <c r="F50" s="81">
        <f t="shared" si="0"/>
        <v>2431</v>
      </c>
    </row>
    <row r="51" spans="1:6" ht="14.25">
      <c r="A51" s="39" t="s">
        <v>506</v>
      </c>
      <c r="B51" s="51" t="s">
        <v>280</v>
      </c>
      <c r="C51" s="79">
        <f>SUM(C30:C50)</f>
        <v>11452</v>
      </c>
      <c r="D51" s="79"/>
      <c r="E51" s="79"/>
      <c r="F51" s="79">
        <f>SUM(F30:F50)</f>
        <v>11452</v>
      </c>
    </row>
    <row r="52" spans="1:6" ht="14.25">
      <c r="A52" s="12" t="s">
        <v>281</v>
      </c>
      <c r="B52" s="30" t="s">
        <v>282</v>
      </c>
      <c r="C52" s="95"/>
      <c r="D52" s="95"/>
      <c r="E52" s="95"/>
      <c r="F52" s="81"/>
    </row>
    <row r="53" spans="1:6" ht="14.25">
      <c r="A53" s="12" t="s">
        <v>507</v>
      </c>
      <c r="B53" s="30" t="s">
        <v>283</v>
      </c>
      <c r="C53" s="95"/>
      <c r="D53" s="95"/>
      <c r="E53" s="95"/>
      <c r="F53" s="81"/>
    </row>
    <row r="54" spans="1:6" ht="14.25">
      <c r="A54" s="16" t="s">
        <v>565</v>
      </c>
      <c r="B54" s="30" t="s">
        <v>284</v>
      </c>
      <c r="C54" s="95"/>
      <c r="D54" s="95"/>
      <c r="E54" s="95"/>
      <c r="F54" s="81"/>
    </row>
    <row r="55" spans="1:6" ht="14.25">
      <c r="A55" s="16" t="s">
        <v>566</v>
      </c>
      <c r="B55" s="30" t="s">
        <v>285</v>
      </c>
      <c r="C55" s="95"/>
      <c r="D55" s="95"/>
      <c r="E55" s="95"/>
      <c r="F55" s="81"/>
    </row>
    <row r="56" spans="1:6" ht="14.25">
      <c r="A56" s="16" t="s">
        <v>567</v>
      </c>
      <c r="B56" s="30" t="s">
        <v>286</v>
      </c>
      <c r="C56" s="95"/>
      <c r="D56" s="95"/>
      <c r="E56" s="95"/>
      <c r="F56" s="81"/>
    </row>
    <row r="57" spans="1:6" ht="14.25">
      <c r="A57" s="12" t="s">
        <v>568</v>
      </c>
      <c r="B57" s="30" t="s">
        <v>287</v>
      </c>
      <c r="C57" s="95"/>
      <c r="D57" s="95"/>
      <c r="E57" s="95"/>
      <c r="F57" s="81"/>
    </row>
    <row r="58" spans="1:6" ht="14.25">
      <c r="A58" s="12" t="s">
        <v>569</v>
      </c>
      <c r="B58" s="30" t="s">
        <v>288</v>
      </c>
      <c r="C58" s="95"/>
      <c r="D58" s="95"/>
      <c r="E58" s="95"/>
      <c r="F58" s="81"/>
    </row>
    <row r="59" spans="1:6" ht="14.25">
      <c r="A59" s="12" t="s">
        <v>570</v>
      </c>
      <c r="B59" s="30" t="s">
        <v>289</v>
      </c>
      <c r="C59" s="95"/>
      <c r="D59" s="95"/>
      <c r="E59" s="95"/>
      <c r="F59" s="81"/>
    </row>
    <row r="60" spans="1:6" ht="14.25">
      <c r="A60" s="48" t="s">
        <v>537</v>
      </c>
      <c r="B60" s="51" t="s">
        <v>290</v>
      </c>
      <c r="C60" s="79"/>
      <c r="D60" s="79"/>
      <c r="E60" s="79"/>
      <c r="F60" s="79"/>
    </row>
    <row r="61" spans="1:6" ht="14.25">
      <c r="A61" s="11" t="s">
        <v>571</v>
      </c>
      <c r="B61" s="30" t="s">
        <v>291</v>
      </c>
      <c r="C61" s="95"/>
      <c r="D61" s="95"/>
      <c r="E61" s="95"/>
      <c r="F61" s="81"/>
    </row>
    <row r="62" spans="1:6" ht="14.25">
      <c r="A62" s="11" t="s">
        <v>292</v>
      </c>
      <c r="B62" s="30" t="s">
        <v>293</v>
      </c>
      <c r="C62" s="95"/>
      <c r="D62" s="95"/>
      <c r="E62" s="95"/>
      <c r="F62" s="81"/>
    </row>
    <row r="63" spans="1:6" ht="14.25">
      <c r="A63" s="11" t="s">
        <v>294</v>
      </c>
      <c r="B63" s="30" t="s">
        <v>295</v>
      </c>
      <c r="C63" s="95"/>
      <c r="D63" s="95"/>
      <c r="E63" s="95"/>
      <c r="F63" s="81"/>
    </row>
    <row r="64" spans="1:6" ht="14.25">
      <c r="A64" s="11" t="s">
        <v>538</v>
      </c>
      <c r="B64" s="30" t="s">
        <v>296</v>
      </c>
      <c r="C64" s="95"/>
      <c r="D64" s="95"/>
      <c r="E64" s="95"/>
      <c r="F64" s="81"/>
    </row>
    <row r="65" spans="1:6" ht="14.25">
      <c r="A65" s="11" t="s">
        <v>572</v>
      </c>
      <c r="B65" s="30" t="s">
        <v>297</v>
      </c>
      <c r="C65" s="95"/>
      <c r="D65" s="95"/>
      <c r="E65" s="95"/>
      <c r="F65" s="81"/>
    </row>
    <row r="66" spans="1:6" ht="14.25">
      <c r="A66" s="11" t="s">
        <v>540</v>
      </c>
      <c r="B66" s="30" t="s">
        <v>298</v>
      </c>
      <c r="C66" s="95"/>
      <c r="D66" s="95"/>
      <c r="E66" s="95"/>
      <c r="F66" s="81"/>
    </row>
    <row r="67" spans="1:6" ht="14.25">
      <c r="A67" s="11" t="s">
        <v>573</v>
      </c>
      <c r="B67" s="30" t="s">
        <v>299</v>
      </c>
      <c r="C67" s="95"/>
      <c r="D67" s="95"/>
      <c r="E67" s="95"/>
      <c r="F67" s="81"/>
    </row>
    <row r="68" spans="1:6" ht="14.25">
      <c r="A68" s="11" t="s">
        <v>574</v>
      </c>
      <c r="B68" s="30" t="s">
        <v>300</v>
      </c>
      <c r="C68" s="95"/>
      <c r="D68" s="95"/>
      <c r="E68" s="95"/>
      <c r="F68" s="81"/>
    </row>
    <row r="69" spans="1:6" ht="14.25">
      <c r="A69" s="11" t="s">
        <v>301</v>
      </c>
      <c r="B69" s="30" t="s">
        <v>302</v>
      </c>
      <c r="C69" s="95"/>
      <c r="D69" s="95"/>
      <c r="E69" s="95"/>
      <c r="F69" s="81"/>
    </row>
    <row r="70" spans="1:6" ht="14.25">
      <c r="A70" s="19" t="s">
        <v>303</v>
      </c>
      <c r="B70" s="30" t="s">
        <v>304</v>
      </c>
      <c r="C70" s="95"/>
      <c r="D70" s="95"/>
      <c r="E70" s="95"/>
      <c r="F70" s="81"/>
    </row>
    <row r="71" spans="1:6" ht="14.25">
      <c r="A71" s="11" t="s">
        <v>575</v>
      </c>
      <c r="B71" s="30" t="s">
        <v>305</v>
      </c>
      <c r="C71" s="95"/>
      <c r="D71" s="95"/>
      <c r="E71" s="95"/>
      <c r="F71" s="81"/>
    </row>
    <row r="72" spans="1:6" ht="14.25">
      <c r="A72" s="19" t="s">
        <v>110</v>
      </c>
      <c r="B72" s="30" t="s">
        <v>306</v>
      </c>
      <c r="C72" s="95"/>
      <c r="D72" s="95"/>
      <c r="E72" s="95"/>
      <c r="F72" s="81"/>
    </row>
    <row r="73" spans="1:6" ht="14.25">
      <c r="A73" s="19" t="s">
        <v>111</v>
      </c>
      <c r="B73" s="30" t="s">
        <v>306</v>
      </c>
      <c r="C73" s="95"/>
      <c r="D73" s="95"/>
      <c r="E73" s="95"/>
      <c r="F73" s="81"/>
    </row>
    <row r="74" spans="1:6" ht="14.25">
      <c r="A74" s="48" t="s">
        <v>543</v>
      </c>
      <c r="B74" s="51" t="s">
        <v>307</v>
      </c>
      <c r="C74" s="79"/>
      <c r="D74" s="79"/>
      <c r="E74" s="79"/>
      <c r="F74" s="79"/>
    </row>
    <row r="75" spans="1:6" ht="15">
      <c r="A75" s="53" t="s">
        <v>43</v>
      </c>
      <c r="B75" s="51"/>
      <c r="C75" s="79">
        <f>C74+C60+C51+C26+C25</f>
        <v>27547</v>
      </c>
      <c r="D75" s="95"/>
      <c r="E75" s="95"/>
      <c r="F75" s="79">
        <f>SUM(C75:E75)</f>
        <v>27547</v>
      </c>
    </row>
    <row r="76" spans="1:6" ht="14.25">
      <c r="A76" s="34" t="s">
        <v>308</v>
      </c>
      <c r="B76" s="30" t="s">
        <v>309</v>
      </c>
      <c r="C76" s="95"/>
      <c r="D76" s="95"/>
      <c r="E76" s="95"/>
      <c r="F76" s="81"/>
    </row>
    <row r="77" spans="1:6" ht="14.25">
      <c r="A77" s="34" t="s">
        <v>576</v>
      </c>
      <c r="B77" s="30" t="s">
        <v>310</v>
      </c>
      <c r="C77" s="95"/>
      <c r="D77" s="95"/>
      <c r="E77" s="95"/>
      <c r="F77" s="81"/>
    </row>
    <row r="78" spans="1:6" ht="14.25">
      <c r="A78" s="34" t="s">
        <v>311</v>
      </c>
      <c r="B78" s="30" t="s">
        <v>312</v>
      </c>
      <c r="C78" s="95">
        <v>945</v>
      </c>
      <c r="D78" s="95"/>
      <c r="E78" s="95"/>
      <c r="F78" s="81">
        <f>SUM(C78:E78)</f>
        <v>945</v>
      </c>
    </row>
    <row r="79" spans="1:6" ht="14.25">
      <c r="A79" s="34" t="s">
        <v>313</v>
      </c>
      <c r="B79" s="30" t="s">
        <v>314</v>
      </c>
      <c r="C79" s="95"/>
      <c r="D79" s="95"/>
      <c r="E79" s="95"/>
      <c r="F79" s="81"/>
    </row>
    <row r="80" spans="1:6" ht="14.25">
      <c r="A80" s="5" t="s">
        <v>315</v>
      </c>
      <c r="B80" s="30" t="s">
        <v>316</v>
      </c>
      <c r="C80" s="95"/>
      <c r="D80" s="95"/>
      <c r="E80" s="95"/>
      <c r="F80" s="81"/>
    </row>
    <row r="81" spans="1:6" ht="14.25">
      <c r="A81" s="5" t="s">
        <v>317</v>
      </c>
      <c r="B81" s="30" t="s">
        <v>318</v>
      </c>
      <c r="C81" s="95"/>
      <c r="D81" s="95"/>
      <c r="E81" s="95"/>
      <c r="F81" s="81"/>
    </row>
    <row r="82" spans="1:6" ht="14.25">
      <c r="A82" s="5" t="s">
        <v>319</v>
      </c>
      <c r="B82" s="30" t="s">
        <v>320</v>
      </c>
      <c r="C82" s="95">
        <v>255</v>
      </c>
      <c r="D82" s="95"/>
      <c r="E82" s="95"/>
      <c r="F82" s="81">
        <f>SUM(C82:E82)</f>
        <v>255</v>
      </c>
    </row>
    <row r="83" spans="1:6" ht="14.25">
      <c r="A83" s="49" t="s">
        <v>545</v>
      </c>
      <c r="B83" s="51" t="s">
        <v>321</v>
      </c>
      <c r="C83" s="79">
        <f>SUM(C76:C82)</f>
        <v>1200</v>
      </c>
      <c r="D83" s="79"/>
      <c r="E83" s="79"/>
      <c r="F83" s="79">
        <f>SUM(F76:F82)</f>
        <v>1200</v>
      </c>
    </row>
    <row r="84" spans="1:6" ht="14.25">
      <c r="A84" s="12" t="s">
        <v>322</v>
      </c>
      <c r="B84" s="30" t="s">
        <v>323</v>
      </c>
      <c r="C84" s="95"/>
      <c r="D84" s="95"/>
      <c r="E84" s="95"/>
      <c r="F84" s="81"/>
    </row>
    <row r="85" spans="1:6" ht="14.25">
      <c r="A85" s="12" t="s">
        <v>324</v>
      </c>
      <c r="B85" s="30" t="s">
        <v>325</v>
      </c>
      <c r="C85" s="95"/>
      <c r="D85" s="95"/>
      <c r="E85" s="95"/>
      <c r="F85" s="81"/>
    </row>
    <row r="86" spans="1:6" ht="14.25">
      <c r="A86" s="12" t="s">
        <v>326</v>
      </c>
      <c r="B86" s="30" t="s">
        <v>327</v>
      </c>
      <c r="C86" s="95"/>
      <c r="D86" s="95"/>
      <c r="E86" s="95"/>
      <c r="F86" s="81"/>
    </row>
    <row r="87" spans="1:6" ht="14.25">
      <c r="A87" s="12" t="s">
        <v>328</v>
      </c>
      <c r="B87" s="30" t="s">
        <v>329</v>
      </c>
      <c r="C87" s="95"/>
      <c r="D87" s="95"/>
      <c r="E87" s="95"/>
      <c r="F87" s="81"/>
    </row>
    <row r="88" spans="1:6" ht="14.25">
      <c r="A88" s="48" t="s">
        <v>546</v>
      </c>
      <c r="B88" s="51" t="s">
        <v>330</v>
      </c>
      <c r="C88" s="79"/>
      <c r="D88" s="79"/>
      <c r="E88" s="79"/>
      <c r="F88" s="79"/>
    </row>
    <row r="89" spans="1:6" ht="14.25">
      <c r="A89" s="12" t="s">
        <v>331</v>
      </c>
      <c r="B89" s="30" t="s">
        <v>332</v>
      </c>
      <c r="C89" s="95"/>
      <c r="D89" s="95"/>
      <c r="E89" s="95"/>
      <c r="F89" s="81"/>
    </row>
    <row r="90" spans="1:6" ht="14.25">
      <c r="A90" s="12" t="s">
        <v>577</v>
      </c>
      <c r="B90" s="30" t="s">
        <v>333</v>
      </c>
      <c r="C90" s="95"/>
      <c r="D90" s="95"/>
      <c r="E90" s="95"/>
      <c r="F90" s="81"/>
    </row>
    <row r="91" spans="1:6" ht="14.25">
      <c r="A91" s="12" t="s">
        <v>578</v>
      </c>
      <c r="B91" s="30" t="s">
        <v>334</v>
      </c>
      <c r="C91" s="95"/>
      <c r="D91" s="95"/>
      <c r="E91" s="95"/>
      <c r="F91" s="81"/>
    </row>
    <row r="92" spans="1:6" ht="14.25">
      <c r="A92" s="12" t="s">
        <v>579</v>
      </c>
      <c r="B92" s="30" t="s">
        <v>335</v>
      </c>
      <c r="C92" s="95"/>
      <c r="D92" s="95"/>
      <c r="E92" s="95"/>
      <c r="F92" s="81"/>
    </row>
    <row r="93" spans="1:6" ht="14.25">
      <c r="A93" s="12" t="s">
        <v>580</v>
      </c>
      <c r="B93" s="30" t="s">
        <v>336</v>
      </c>
      <c r="C93" s="95"/>
      <c r="D93" s="95"/>
      <c r="E93" s="95"/>
      <c r="F93" s="81"/>
    </row>
    <row r="94" spans="1:6" ht="14.25">
      <c r="A94" s="12" t="s">
        <v>581</v>
      </c>
      <c r="B94" s="30" t="s">
        <v>337</v>
      </c>
      <c r="C94" s="95"/>
      <c r="D94" s="95"/>
      <c r="E94" s="95"/>
      <c r="F94" s="81"/>
    </row>
    <row r="95" spans="1:6" ht="14.25">
      <c r="A95" s="12" t="s">
        <v>338</v>
      </c>
      <c r="B95" s="30" t="s">
        <v>339</v>
      </c>
      <c r="C95" s="95"/>
      <c r="D95" s="95"/>
      <c r="E95" s="95"/>
      <c r="F95" s="81"/>
    </row>
    <row r="96" spans="1:6" ht="14.25">
      <c r="A96" s="12" t="s">
        <v>582</v>
      </c>
      <c r="B96" s="30" t="s">
        <v>340</v>
      </c>
      <c r="C96" s="95"/>
      <c r="D96" s="95"/>
      <c r="E96" s="95"/>
      <c r="F96" s="81"/>
    </row>
    <row r="97" spans="1:6" ht="14.25">
      <c r="A97" s="48" t="s">
        <v>547</v>
      </c>
      <c r="B97" s="51" t="s">
        <v>341</v>
      </c>
      <c r="C97" s="95"/>
      <c r="D97" s="95"/>
      <c r="E97" s="95"/>
      <c r="F97" s="81"/>
    </row>
    <row r="98" spans="1:6" ht="15">
      <c r="A98" s="53" t="s">
        <v>42</v>
      </c>
      <c r="B98" s="51"/>
      <c r="C98" s="79">
        <f>C97+C88+C83</f>
        <v>1200</v>
      </c>
      <c r="D98" s="95"/>
      <c r="E98" s="95"/>
      <c r="F98" s="79">
        <f>SUM(C98:E98)</f>
        <v>1200</v>
      </c>
    </row>
    <row r="99" spans="1:6" ht="15">
      <c r="A99" s="35" t="s">
        <v>590</v>
      </c>
      <c r="B99" s="36" t="s">
        <v>342</v>
      </c>
      <c r="C99" s="79">
        <f>C97+C88+C83+C74+C60+C51+C26+C25</f>
        <v>28747</v>
      </c>
      <c r="D99" s="79"/>
      <c r="E99" s="79"/>
      <c r="F99" s="79">
        <f>F97+F88+F83+F74+F60+F51+F26+F25</f>
        <v>28747</v>
      </c>
    </row>
    <row r="100" spans="1:25" ht="14.2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96" t="s">
        <v>628</v>
      </c>
      <c r="B123" s="97"/>
      <c r="C123" s="79">
        <f>C122+C99</f>
        <v>28747</v>
      </c>
      <c r="D123" s="79"/>
      <c r="E123" s="79"/>
      <c r="F123" s="79">
        <f>F122+F99</f>
        <v>28747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&amp;R1/2. melléklet a 4/2014. (II. 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C1" sqref="C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B1" t="s">
        <v>750</v>
      </c>
    </row>
    <row r="2" spans="1:6" ht="27" customHeight="1">
      <c r="A2" s="239" t="s">
        <v>121</v>
      </c>
      <c r="B2" s="240"/>
      <c r="C2" s="240"/>
      <c r="D2" s="240"/>
      <c r="E2" s="240"/>
      <c r="F2" s="241"/>
    </row>
    <row r="3" spans="1:6" ht="23.25" customHeight="1">
      <c r="A3" s="242" t="s">
        <v>40</v>
      </c>
      <c r="B3" s="243"/>
      <c r="C3" s="243"/>
      <c r="D3" s="243"/>
      <c r="E3" s="243"/>
      <c r="F3" s="241"/>
    </row>
    <row r="4" ht="18">
      <c r="A4" s="91"/>
    </row>
    <row r="5" ht="14.25">
      <c r="A5" t="s">
        <v>59</v>
      </c>
    </row>
    <row r="6" spans="1:6" ht="39.7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/>
      <c r="D32" s="81"/>
      <c r="E32" s="81"/>
      <c r="F32" s="81"/>
    </row>
    <row r="33" spans="1:6" ht="15" customHeight="1">
      <c r="A33" s="39" t="s">
        <v>3</v>
      </c>
      <c r="B33" s="49" t="s">
        <v>428</v>
      </c>
      <c r="C33" s="79"/>
      <c r="D33" s="79"/>
      <c r="E33" s="79"/>
      <c r="F33" s="79"/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31579</v>
      </c>
      <c r="D44" s="79"/>
      <c r="E44" s="79"/>
      <c r="F44" s="79">
        <f>SUM(C44:E44)</f>
        <v>31579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C48+C44+C33+C19</f>
        <v>31579</v>
      </c>
      <c r="D49" s="79"/>
      <c r="E49" s="79"/>
      <c r="F49" s="79">
        <f>SUM(C49:E49)</f>
        <v>31579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/>
      <c r="D57" s="81"/>
      <c r="E57" s="81"/>
      <c r="F57" s="81"/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/>
      <c r="D61" s="79"/>
      <c r="E61" s="79"/>
      <c r="F61" s="79"/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/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/>
      <c r="D65" s="79"/>
      <c r="E65" s="79"/>
      <c r="F65" s="79"/>
    </row>
    <row r="66" spans="1:6" ht="15" customHeight="1">
      <c r="A66" s="53" t="s">
        <v>42</v>
      </c>
      <c r="B66" s="218"/>
      <c r="C66" s="79">
        <f>C65+C61+C55</f>
        <v>0</v>
      </c>
      <c r="D66" s="79"/>
      <c r="E66" s="79"/>
      <c r="F66" s="79">
        <f>SUM(C66:E66)</f>
        <v>0</v>
      </c>
    </row>
    <row r="67" spans="1:6" ht="15">
      <c r="A67" s="46" t="s">
        <v>7</v>
      </c>
      <c r="B67" s="35" t="s">
        <v>463</v>
      </c>
      <c r="C67" s="79">
        <f>C65+C48+C61+C44+C33+C19</f>
        <v>31579</v>
      </c>
      <c r="D67" s="79"/>
      <c r="E67" s="79"/>
      <c r="F67" s="79">
        <f>F65+F48+F61+F44+F33+F19</f>
        <v>31579</v>
      </c>
    </row>
    <row r="68" spans="1:6" ht="15">
      <c r="A68" s="98" t="s">
        <v>108</v>
      </c>
      <c r="B68" s="56"/>
      <c r="C68" s="81">
        <f>C49-'kiadások működés Zengő Óvoda'!C75</f>
        <v>-288076</v>
      </c>
      <c r="D68" s="81"/>
      <c r="E68" s="81"/>
      <c r="F68" s="81">
        <f>SUM(C68:E68)</f>
        <v>-288076</v>
      </c>
    </row>
    <row r="69" spans="1:6" ht="15">
      <c r="A69" s="98" t="s">
        <v>109</v>
      </c>
      <c r="B69" s="56"/>
      <c r="C69" s="81">
        <f>C66-'kiadások működés Zengő Óvoda'!C98</f>
        <v>0</v>
      </c>
      <c r="D69" s="81"/>
      <c r="E69" s="81"/>
      <c r="F69" s="81">
        <f>SUM(C69:E69)</f>
        <v>0</v>
      </c>
    </row>
    <row r="70" spans="1:6" ht="14.2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4.2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4.2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4.25">
      <c r="A73" s="14" t="s">
        <v>9</v>
      </c>
      <c r="B73" s="6" t="s">
        <v>468</v>
      </c>
      <c r="C73" s="81"/>
      <c r="D73" s="81"/>
      <c r="E73" s="81"/>
      <c r="F73" s="81"/>
    </row>
    <row r="74" spans="1:6" ht="14.2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4.2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4.2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4.2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4.25">
      <c r="A78" s="13" t="s">
        <v>10</v>
      </c>
      <c r="B78" s="6" t="s">
        <v>475</v>
      </c>
      <c r="C78" s="81"/>
      <c r="D78" s="81"/>
      <c r="E78" s="81"/>
      <c r="F78" s="81"/>
    </row>
    <row r="79" spans="1:6" ht="14.2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4.2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4.2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4.2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4.25">
      <c r="A83" s="6" t="s">
        <v>11</v>
      </c>
      <c r="B83" s="6" t="s">
        <v>478</v>
      </c>
      <c r="C83" s="81"/>
      <c r="D83" s="81"/>
      <c r="E83" s="81"/>
      <c r="F83" s="81"/>
    </row>
    <row r="84" spans="1:6" ht="14.25">
      <c r="A84" s="37" t="s">
        <v>479</v>
      </c>
      <c r="B84" s="4" t="s">
        <v>480</v>
      </c>
      <c r="C84" s="81"/>
      <c r="D84" s="81"/>
      <c r="E84" s="81"/>
      <c r="F84" s="81"/>
    </row>
    <row r="85" spans="1:6" ht="14.25">
      <c r="A85" s="37" t="s">
        <v>481</v>
      </c>
      <c r="B85" s="4" t="s">
        <v>482</v>
      </c>
      <c r="C85" s="81"/>
      <c r="D85" s="81"/>
      <c r="E85" s="81"/>
      <c r="F85" s="81"/>
    </row>
    <row r="86" spans="1:6" ht="14.25">
      <c r="A86" s="37" t="s">
        <v>483</v>
      </c>
      <c r="B86" s="4" t="s">
        <v>484</v>
      </c>
      <c r="C86" s="81">
        <v>288076</v>
      </c>
      <c r="D86" s="81"/>
      <c r="E86" s="81"/>
      <c r="F86" s="81">
        <f>SUM(C86:E86)</f>
        <v>288076</v>
      </c>
    </row>
    <row r="87" spans="1:6" ht="14.25">
      <c r="A87" s="37" t="s">
        <v>485</v>
      </c>
      <c r="B87" s="4" t="s">
        <v>486</v>
      </c>
      <c r="C87" s="81"/>
      <c r="D87" s="81"/>
      <c r="E87" s="81"/>
      <c r="F87" s="81"/>
    </row>
    <row r="88" spans="1:6" ht="14.25">
      <c r="A88" s="12" t="s">
        <v>626</v>
      </c>
      <c r="B88" s="4" t="s">
        <v>487</v>
      </c>
      <c r="C88" s="81"/>
      <c r="D88" s="81"/>
      <c r="E88" s="81"/>
      <c r="F88" s="81"/>
    </row>
    <row r="89" spans="1:6" ht="14.25">
      <c r="A89" s="14" t="s">
        <v>12</v>
      </c>
      <c r="B89" s="6" t="s">
        <v>488</v>
      </c>
      <c r="C89" s="79">
        <f>SUM(C84:C88)</f>
        <v>288076</v>
      </c>
      <c r="D89" s="79"/>
      <c r="E89" s="79"/>
      <c r="F89" s="79">
        <f>SUM(F84:F88)</f>
        <v>288076</v>
      </c>
    </row>
    <row r="90" spans="1:6" ht="14.25">
      <c r="A90" s="12" t="s">
        <v>489</v>
      </c>
      <c r="B90" s="4" t="s">
        <v>490</v>
      </c>
      <c r="C90" s="81"/>
      <c r="D90" s="81"/>
      <c r="E90" s="81"/>
      <c r="F90" s="81"/>
    </row>
    <row r="91" spans="1:6" ht="14.25">
      <c r="A91" s="12" t="s">
        <v>491</v>
      </c>
      <c r="B91" s="4" t="s">
        <v>492</v>
      </c>
      <c r="C91" s="81"/>
      <c r="D91" s="81"/>
      <c r="E91" s="81"/>
      <c r="F91" s="81"/>
    </row>
    <row r="92" spans="1:6" ht="14.25">
      <c r="A92" s="37" t="s">
        <v>493</v>
      </c>
      <c r="B92" s="4" t="s">
        <v>494</v>
      </c>
      <c r="C92" s="81"/>
      <c r="D92" s="81"/>
      <c r="E92" s="81"/>
      <c r="F92" s="81"/>
    </row>
    <row r="93" spans="1:6" ht="14.25">
      <c r="A93" s="37" t="s">
        <v>627</v>
      </c>
      <c r="B93" s="4" t="s">
        <v>495</v>
      </c>
      <c r="C93" s="81"/>
      <c r="D93" s="81"/>
      <c r="E93" s="81"/>
      <c r="F93" s="81"/>
    </row>
    <row r="94" spans="1:6" ht="14.25">
      <c r="A94" s="13" t="s">
        <v>13</v>
      </c>
      <c r="B94" s="6" t="s">
        <v>496</v>
      </c>
      <c r="C94" s="81"/>
      <c r="D94" s="81"/>
      <c r="E94" s="81"/>
      <c r="F94" s="81"/>
    </row>
    <row r="95" spans="1:6" ht="14.25">
      <c r="A95" s="14" t="s">
        <v>497</v>
      </c>
      <c r="B95" s="6" t="s">
        <v>498</v>
      </c>
      <c r="C95" s="81"/>
      <c r="D95" s="81"/>
      <c r="E95" s="81"/>
      <c r="F95" s="81"/>
    </row>
    <row r="96" spans="1:6" ht="15">
      <c r="A96" s="40" t="s">
        <v>14</v>
      </c>
      <c r="B96" s="41" t="s">
        <v>499</v>
      </c>
      <c r="C96" s="79">
        <f>SUM(C89:C95)</f>
        <v>288076</v>
      </c>
      <c r="D96" s="79"/>
      <c r="E96" s="79"/>
      <c r="F96" s="79">
        <f>SUM(F89:F95)</f>
        <v>288076</v>
      </c>
    </row>
    <row r="97" spans="1:6" ht="15">
      <c r="A97" s="96" t="s">
        <v>629</v>
      </c>
      <c r="B97" s="97"/>
      <c r="C97" s="79">
        <f>C67+C96</f>
        <v>319655</v>
      </c>
      <c r="D97" s="79"/>
      <c r="E97" s="79"/>
      <c r="F97" s="79">
        <f>F96+F67</f>
        <v>319655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4/2014. (II. 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4.25">
      <c r="B1" t="s">
        <v>750</v>
      </c>
    </row>
    <row r="2" spans="1:6" ht="20.25" customHeight="1">
      <c r="A2" s="239" t="s">
        <v>121</v>
      </c>
      <c r="B2" s="243"/>
      <c r="C2" s="243"/>
      <c r="D2" s="243"/>
      <c r="E2" s="243"/>
      <c r="F2" s="241"/>
    </row>
    <row r="3" spans="1:6" ht="19.5" customHeight="1">
      <c r="A3" s="242" t="s">
        <v>41</v>
      </c>
      <c r="B3" s="243"/>
      <c r="C3" s="243"/>
      <c r="D3" s="243"/>
      <c r="E3" s="243"/>
      <c r="F3" s="241"/>
    </row>
    <row r="4" ht="18">
      <c r="A4" s="91"/>
    </row>
    <row r="5" ht="14.25">
      <c r="A5" s="92" t="s">
        <v>122</v>
      </c>
    </row>
    <row r="6" spans="1:6" ht="39.7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4.25" hidden="1">
      <c r="A7" s="28" t="s">
        <v>207</v>
      </c>
      <c r="B7" s="29" t="s">
        <v>208</v>
      </c>
      <c r="C7" s="95"/>
      <c r="D7" s="95"/>
      <c r="E7" s="95"/>
      <c r="F7" s="27"/>
    </row>
    <row r="8" spans="1:6" ht="14.25" hidden="1">
      <c r="A8" s="28" t="s">
        <v>209</v>
      </c>
      <c r="B8" s="30" t="s">
        <v>210</v>
      </c>
      <c r="C8" s="95"/>
      <c r="D8" s="95"/>
      <c r="E8" s="95"/>
      <c r="F8" s="27"/>
    </row>
    <row r="9" spans="1:6" ht="14.25" hidden="1">
      <c r="A9" s="28" t="s">
        <v>211</v>
      </c>
      <c r="B9" s="30" t="s">
        <v>212</v>
      </c>
      <c r="C9" s="95"/>
      <c r="D9" s="95"/>
      <c r="E9" s="95"/>
      <c r="F9" s="27"/>
    </row>
    <row r="10" spans="1:6" ht="14.2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4.2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4.2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4.2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4.2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4.2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4.2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4.2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4.2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4.2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4.25">
      <c r="A20" s="32" t="s">
        <v>500</v>
      </c>
      <c r="B20" s="33" t="s">
        <v>232</v>
      </c>
      <c r="C20" s="95">
        <v>151412</v>
      </c>
      <c r="D20" s="95"/>
      <c r="E20" s="95"/>
      <c r="F20" s="81">
        <f>SUM(C20:E20)</f>
        <v>151412</v>
      </c>
    </row>
    <row r="21" spans="1:6" ht="14.2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4.2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4.2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4.25">
      <c r="A24" s="6" t="s">
        <v>501</v>
      </c>
      <c r="B24" s="33" t="s">
        <v>239</v>
      </c>
      <c r="C24" s="95">
        <v>200</v>
      </c>
      <c r="D24" s="95"/>
      <c r="E24" s="95"/>
      <c r="F24" s="81">
        <f>SUM(C24:E24)</f>
        <v>200</v>
      </c>
    </row>
    <row r="25" spans="1:6" ht="14.25">
      <c r="A25" s="50" t="s">
        <v>588</v>
      </c>
      <c r="B25" s="51" t="s">
        <v>240</v>
      </c>
      <c r="C25" s="79">
        <f>SUM(C20:C24)</f>
        <v>151612</v>
      </c>
      <c r="D25" s="79"/>
      <c r="E25" s="79"/>
      <c r="F25" s="79">
        <f>SUM(F20:F24)</f>
        <v>151612</v>
      </c>
    </row>
    <row r="26" spans="1:6" ht="14.25">
      <c r="A26" s="39" t="s">
        <v>559</v>
      </c>
      <c r="B26" s="51" t="s">
        <v>241</v>
      </c>
      <c r="C26" s="79">
        <v>43881</v>
      </c>
      <c r="D26" s="79"/>
      <c r="E26" s="79"/>
      <c r="F26" s="79">
        <f>SUM(C26:E26)</f>
        <v>43881</v>
      </c>
    </row>
    <row r="27" spans="1:6" ht="14.2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4.2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4.2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4.25">
      <c r="A30" s="6" t="s">
        <v>502</v>
      </c>
      <c r="B30" s="33" t="s">
        <v>248</v>
      </c>
      <c r="C30" s="95">
        <v>2789</v>
      </c>
      <c r="D30" s="95"/>
      <c r="E30" s="95"/>
      <c r="F30" s="81">
        <f aca="true" t="shared" si="0" ref="F30:F50">SUM(C30:E30)</f>
        <v>2789</v>
      </c>
    </row>
    <row r="31" spans="1:6" ht="14.25" hidden="1">
      <c r="A31" s="4" t="s">
        <v>249</v>
      </c>
      <c r="B31" s="30" t="s">
        <v>250</v>
      </c>
      <c r="C31" s="95"/>
      <c r="D31" s="95"/>
      <c r="E31" s="95"/>
      <c r="F31" s="81">
        <f t="shared" si="0"/>
        <v>0</v>
      </c>
    </row>
    <row r="32" spans="1:6" ht="14.25" hidden="1">
      <c r="A32" s="4" t="s">
        <v>251</v>
      </c>
      <c r="B32" s="30" t="s">
        <v>252</v>
      </c>
      <c r="C32" s="95"/>
      <c r="D32" s="95"/>
      <c r="E32" s="95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95">
        <v>652</v>
      </c>
      <c r="D33" s="95"/>
      <c r="E33" s="95"/>
      <c r="F33" s="81">
        <f t="shared" si="0"/>
        <v>652</v>
      </c>
    </row>
    <row r="34" spans="1:6" ht="14.25" hidden="1">
      <c r="A34" s="4" t="s">
        <v>254</v>
      </c>
      <c r="B34" s="30" t="s">
        <v>255</v>
      </c>
      <c r="C34" s="95"/>
      <c r="D34" s="95"/>
      <c r="E34" s="95"/>
      <c r="F34" s="81">
        <f t="shared" si="0"/>
        <v>0</v>
      </c>
    </row>
    <row r="35" spans="1:6" ht="14.25" hidden="1">
      <c r="A35" s="4" t="s">
        <v>256</v>
      </c>
      <c r="B35" s="30" t="s">
        <v>257</v>
      </c>
      <c r="C35" s="95"/>
      <c r="D35" s="95"/>
      <c r="E35" s="95"/>
      <c r="F35" s="81">
        <f t="shared" si="0"/>
        <v>0</v>
      </c>
    </row>
    <row r="36" spans="1:6" ht="14.25" hidden="1">
      <c r="A36" s="4" t="s">
        <v>560</v>
      </c>
      <c r="B36" s="30" t="s">
        <v>258</v>
      </c>
      <c r="C36" s="95"/>
      <c r="D36" s="95"/>
      <c r="E36" s="95"/>
      <c r="F36" s="81">
        <f t="shared" si="0"/>
        <v>0</v>
      </c>
    </row>
    <row r="37" spans="1:6" ht="14.25" hidden="1">
      <c r="A37" s="4" t="s">
        <v>259</v>
      </c>
      <c r="B37" s="30" t="s">
        <v>260</v>
      </c>
      <c r="C37" s="95"/>
      <c r="D37" s="95"/>
      <c r="E37" s="95"/>
      <c r="F37" s="81">
        <f t="shared" si="0"/>
        <v>0</v>
      </c>
    </row>
    <row r="38" spans="1:6" ht="14.25" hidden="1">
      <c r="A38" s="9" t="s">
        <v>561</v>
      </c>
      <c r="B38" s="30" t="s">
        <v>261</v>
      </c>
      <c r="C38" s="95"/>
      <c r="D38" s="95"/>
      <c r="E38" s="95"/>
      <c r="F38" s="81">
        <f t="shared" si="0"/>
        <v>0</v>
      </c>
    </row>
    <row r="39" spans="1:6" ht="14.25" hidden="1">
      <c r="A39" s="5" t="s">
        <v>262</v>
      </c>
      <c r="B39" s="30" t="s">
        <v>263</v>
      </c>
      <c r="C39" s="95"/>
      <c r="D39" s="95"/>
      <c r="E39" s="95"/>
      <c r="F39" s="81">
        <f t="shared" si="0"/>
        <v>0</v>
      </c>
    </row>
    <row r="40" spans="1:6" ht="14.25" hidden="1">
      <c r="A40" s="4" t="s">
        <v>562</v>
      </c>
      <c r="B40" s="30" t="s">
        <v>264</v>
      </c>
      <c r="C40" s="95"/>
      <c r="D40" s="95"/>
      <c r="E40" s="95"/>
      <c r="F40" s="81">
        <f t="shared" si="0"/>
        <v>0</v>
      </c>
    </row>
    <row r="41" spans="1:6" ht="14.25">
      <c r="A41" s="6" t="s">
        <v>503</v>
      </c>
      <c r="B41" s="33" t="s">
        <v>265</v>
      </c>
      <c r="C41" s="95">
        <v>95303</v>
      </c>
      <c r="D41" s="95"/>
      <c r="E41" s="95"/>
      <c r="F41" s="81">
        <f t="shared" si="0"/>
        <v>95303</v>
      </c>
    </row>
    <row r="42" spans="1:6" ht="14.25" hidden="1">
      <c r="A42" s="4" t="s">
        <v>266</v>
      </c>
      <c r="B42" s="30" t="s">
        <v>267</v>
      </c>
      <c r="C42" s="95"/>
      <c r="D42" s="95"/>
      <c r="E42" s="95"/>
      <c r="F42" s="81">
        <f t="shared" si="0"/>
        <v>0</v>
      </c>
    </row>
    <row r="43" spans="1:6" ht="14.25" hidden="1">
      <c r="A43" s="4" t="s">
        <v>268</v>
      </c>
      <c r="B43" s="30" t="s">
        <v>269</v>
      </c>
      <c r="C43" s="95"/>
      <c r="D43" s="95"/>
      <c r="E43" s="95"/>
      <c r="F43" s="81">
        <f t="shared" si="0"/>
        <v>0</v>
      </c>
    </row>
    <row r="44" spans="1:6" ht="14.25">
      <c r="A44" s="6" t="s">
        <v>504</v>
      </c>
      <c r="B44" s="33" t="s">
        <v>270</v>
      </c>
      <c r="C44" s="95">
        <v>40</v>
      </c>
      <c r="D44" s="95"/>
      <c r="E44" s="95"/>
      <c r="F44" s="81">
        <f t="shared" si="0"/>
        <v>40</v>
      </c>
    </row>
    <row r="45" spans="1:6" ht="14.25" hidden="1">
      <c r="A45" s="4" t="s">
        <v>271</v>
      </c>
      <c r="B45" s="30" t="s">
        <v>272</v>
      </c>
      <c r="C45" s="95"/>
      <c r="D45" s="95"/>
      <c r="E45" s="95"/>
      <c r="F45" s="81">
        <f t="shared" si="0"/>
        <v>0</v>
      </c>
    </row>
    <row r="46" spans="1:6" ht="14.25" hidden="1">
      <c r="A46" s="4" t="s">
        <v>273</v>
      </c>
      <c r="B46" s="30" t="s">
        <v>274</v>
      </c>
      <c r="C46" s="95"/>
      <c r="D46" s="95"/>
      <c r="E46" s="95"/>
      <c r="F46" s="81">
        <f t="shared" si="0"/>
        <v>0</v>
      </c>
    </row>
    <row r="47" spans="1:6" ht="14.25" hidden="1">
      <c r="A47" s="4" t="s">
        <v>563</v>
      </c>
      <c r="B47" s="30" t="s">
        <v>275</v>
      </c>
      <c r="C47" s="95"/>
      <c r="D47" s="95"/>
      <c r="E47" s="95"/>
      <c r="F47" s="81">
        <f t="shared" si="0"/>
        <v>0</v>
      </c>
    </row>
    <row r="48" spans="1:6" ht="14.25" hidden="1">
      <c r="A48" s="4" t="s">
        <v>564</v>
      </c>
      <c r="B48" s="30" t="s">
        <v>276</v>
      </c>
      <c r="C48" s="95"/>
      <c r="D48" s="95"/>
      <c r="E48" s="95"/>
      <c r="F48" s="81">
        <f t="shared" si="0"/>
        <v>0</v>
      </c>
    </row>
    <row r="49" spans="1:6" ht="14.25" hidden="1">
      <c r="A49" s="4" t="s">
        <v>277</v>
      </c>
      <c r="B49" s="30" t="s">
        <v>278</v>
      </c>
      <c r="C49" s="95"/>
      <c r="D49" s="95"/>
      <c r="E49" s="95"/>
      <c r="F49" s="81">
        <f t="shared" si="0"/>
        <v>0</v>
      </c>
    </row>
    <row r="50" spans="1:6" ht="14.25">
      <c r="A50" s="6" t="s">
        <v>505</v>
      </c>
      <c r="B50" s="33" t="s">
        <v>279</v>
      </c>
      <c r="C50" s="95">
        <v>25378</v>
      </c>
      <c r="D50" s="95"/>
      <c r="E50" s="95"/>
      <c r="F50" s="81">
        <f t="shared" si="0"/>
        <v>25378</v>
      </c>
    </row>
    <row r="51" spans="1:6" ht="14.25">
      <c r="A51" s="39" t="s">
        <v>506</v>
      </c>
      <c r="B51" s="51" t="s">
        <v>280</v>
      </c>
      <c r="C51" s="79">
        <f>SUM(C30:C50)</f>
        <v>124162</v>
      </c>
      <c r="D51" s="79"/>
      <c r="E51" s="79"/>
      <c r="F51" s="79">
        <f>SUM(F30:F50)</f>
        <v>124162</v>
      </c>
    </row>
    <row r="52" spans="1:6" ht="14.25">
      <c r="A52" s="12" t="s">
        <v>281</v>
      </c>
      <c r="B52" s="30" t="s">
        <v>282</v>
      </c>
      <c r="C52" s="95"/>
      <c r="D52" s="95"/>
      <c r="E52" s="95"/>
      <c r="F52" s="81"/>
    </row>
    <row r="53" spans="1:6" ht="14.25">
      <c r="A53" s="12" t="s">
        <v>507</v>
      </c>
      <c r="B53" s="30" t="s">
        <v>283</v>
      </c>
      <c r="C53" s="95"/>
      <c r="D53" s="95"/>
      <c r="E53" s="95"/>
      <c r="F53" s="81"/>
    </row>
    <row r="54" spans="1:6" ht="14.25">
      <c r="A54" s="16" t="s">
        <v>565</v>
      </c>
      <c r="B54" s="30" t="s">
        <v>284</v>
      </c>
      <c r="C54" s="95"/>
      <c r="D54" s="95"/>
      <c r="E54" s="95"/>
      <c r="F54" s="81"/>
    </row>
    <row r="55" spans="1:6" ht="14.25">
      <c r="A55" s="16" t="s">
        <v>566</v>
      </c>
      <c r="B55" s="30" t="s">
        <v>285</v>
      </c>
      <c r="C55" s="95"/>
      <c r="D55" s="95"/>
      <c r="E55" s="95"/>
      <c r="F55" s="81"/>
    </row>
    <row r="56" spans="1:6" ht="14.25">
      <c r="A56" s="16" t="s">
        <v>567</v>
      </c>
      <c r="B56" s="30" t="s">
        <v>286</v>
      </c>
      <c r="C56" s="95"/>
      <c r="D56" s="95"/>
      <c r="E56" s="95"/>
      <c r="F56" s="81"/>
    </row>
    <row r="57" spans="1:6" ht="14.25">
      <c r="A57" s="12" t="s">
        <v>568</v>
      </c>
      <c r="B57" s="30" t="s">
        <v>287</v>
      </c>
      <c r="C57" s="95"/>
      <c r="D57" s="95"/>
      <c r="E57" s="95"/>
      <c r="F57" s="81"/>
    </row>
    <row r="58" spans="1:6" ht="14.25">
      <c r="A58" s="12" t="s">
        <v>569</v>
      </c>
      <c r="B58" s="30" t="s">
        <v>288</v>
      </c>
      <c r="C58" s="95"/>
      <c r="D58" s="95"/>
      <c r="E58" s="95"/>
      <c r="F58" s="81"/>
    </row>
    <row r="59" spans="1:6" ht="14.25">
      <c r="A59" s="12" t="s">
        <v>570</v>
      </c>
      <c r="B59" s="30" t="s">
        <v>289</v>
      </c>
      <c r="C59" s="95"/>
      <c r="D59" s="95"/>
      <c r="E59" s="95"/>
      <c r="F59" s="81"/>
    </row>
    <row r="60" spans="1:6" ht="14.25">
      <c r="A60" s="48" t="s">
        <v>537</v>
      </c>
      <c r="B60" s="51" t="s">
        <v>290</v>
      </c>
      <c r="C60" s="79"/>
      <c r="D60" s="79"/>
      <c r="E60" s="79"/>
      <c r="F60" s="79"/>
    </row>
    <row r="61" spans="1:6" ht="14.25">
      <c r="A61" s="11" t="s">
        <v>571</v>
      </c>
      <c r="B61" s="30" t="s">
        <v>291</v>
      </c>
      <c r="C61" s="95"/>
      <c r="D61" s="95"/>
      <c r="E61" s="95"/>
      <c r="F61" s="81"/>
    </row>
    <row r="62" spans="1:6" ht="14.25">
      <c r="A62" s="11" t="s">
        <v>292</v>
      </c>
      <c r="B62" s="30" t="s">
        <v>293</v>
      </c>
      <c r="C62" s="95"/>
      <c r="D62" s="95"/>
      <c r="E62" s="95"/>
      <c r="F62" s="81"/>
    </row>
    <row r="63" spans="1:6" ht="14.25">
      <c r="A63" s="11" t="s">
        <v>294</v>
      </c>
      <c r="B63" s="30" t="s">
        <v>295</v>
      </c>
      <c r="C63" s="95"/>
      <c r="D63" s="95"/>
      <c r="E63" s="95"/>
      <c r="F63" s="81"/>
    </row>
    <row r="64" spans="1:6" ht="14.25">
      <c r="A64" s="11" t="s">
        <v>538</v>
      </c>
      <c r="B64" s="30" t="s">
        <v>296</v>
      </c>
      <c r="C64" s="95"/>
      <c r="D64" s="95"/>
      <c r="E64" s="95"/>
      <c r="F64" s="81"/>
    </row>
    <row r="65" spans="1:6" ht="14.25">
      <c r="A65" s="11" t="s">
        <v>572</v>
      </c>
      <c r="B65" s="30" t="s">
        <v>297</v>
      </c>
      <c r="C65" s="95"/>
      <c r="D65" s="95"/>
      <c r="E65" s="95"/>
      <c r="F65" s="81"/>
    </row>
    <row r="66" spans="1:6" ht="14.25">
      <c r="A66" s="11" t="s">
        <v>540</v>
      </c>
      <c r="B66" s="30" t="s">
        <v>298</v>
      </c>
      <c r="C66" s="95"/>
      <c r="D66" s="95"/>
      <c r="E66" s="95"/>
      <c r="F66" s="81"/>
    </row>
    <row r="67" spans="1:6" ht="14.25">
      <c r="A67" s="11" t="s">
        <v>573</v>
      </c>
      <c r="B67" s="30" t="s">
        <v>299</v>
      </c>
      <c r="C67" s="95"/>
      <c r="D67" s="95"/>
      <c r="E67" s="95"/>
      <c r="F67" s="81"/>
    </row>
    <row r="68" spans="1:6" ht="14.25">
      <c r="A68" s="11" t="s">
        <v>574</v>
      </c>
      <c r="B68" s="30" t="s">
        <v>300</v>
      </c>
      <c r="C68" s="95"/>
      <c r="D68" s="95"/>
      <c r="E68" s="95"/>
      <c r="F68" s="81"/>
    </row>
    <row r="69" spans="1:6" ht="14.25">
      <c r="A69" s="11" t="s">
        <v>301</v>
      </c>
      <c r="B69" s="30" t="s">
        <v>302</v>
      </c>
      <c r="C69" s="95"/>
      <c r="D69" s="95"/>
      <c r="E69" s="95"/>
      <c r="F69" s="81"/>
    </row>
    <row r="70" spans="1:6" ht="14.25">
      <c r="A70" s="19" t="s">
        <v>303</v>
      </c>
      <c r="B70" s="30" t="s">
        <v>304</v>
      </c>
      <c r="C70" s="95"/>
      <c r="D70" s="95"/>
      <c r="E70" s="95"/>
      <c r="F70" s="81"/>
    </row>
    <row r="71" spans="1:6" ht="14.25">
      <c r="A71" s="11" t="s">
        <v>575</v>
      </c>
      <c r="B71" s="30" t="s">
        <v>305</v>
      </c>
      <c r="C71" s="95"/>
      <c r="D71" s="95"/>
      <c r="E71" s="95"/>
      <c r="F71" s="81"/>
    </row>
    <row r="72" spans="1:6" ht="14.25">
      <c r="A72" s="19" t="s">
        <v>110</v>
      </c>
      <c r="B72" s="30" t="s">
        <v>306</v>
      </c>
      <c r="C72" s="95"/>
      <c r="D72" s="95"/>
      <c r="E72" s="95"/>
      <c r="F72" s="81"/>
    </row>
    <row r="73" spans="1:6" ht="14.25">
      <c r="A73" s="19" t="s">
        <v>111</v>
      </c>
      <c r="B73" s="30" t="s">
        <v>306</v>
      </c>
      <c r="C73" s="95"/>
      <c r="D73" s="95"/>
      <c r="E73" s="95"/>
      <c r="F73" s="81"/>
    </row>
    <row r="74" spans="1:6" ht="14.25">
      <c r="A74" s="48" t="s">
        <v>543</v>
      </c>
      <c r="B74" s="51" t="s">
        <v>307</v>
      </c>
      <c r="C74" s="79"/>
      <c r="D74" s="79"/>
      <c r="E74" s="79"/>
      <c r="F74" s="79"/>
    </row>
    <row r="75" spans="1:6" ht="15">
      <c r="A75" s="53" t="s">
        <v>43</v>
      </c>
      <c r="B75" s="51"/>
      <c r="C75" s="79">
        <f>C74+C60+C51+C26+C25</f>
        <v>319655</v>
      </c>
      <c r="D75" s="95"/>
      <c r="E75" s="95"/>
      <c r="F75" s="79">
        <f>SUM(C75:E75)</f>
        <v>319655</v>
      </c>
    </row>
    <row r="76" spans="1:6" ht="14.25">
      <c r="A76" s="34" t="s">
        <v>308</v>
      </c>
      <c r="B76" s="30" t="s">
        <v>309</v>
      </c>
      <c r="C76" s="95"/>
      <c r="D76" s="95"/>
      <c r="E76" s="95"/>
      <c r="F76" s="81"/>
    </row>
    <row r="77" spans="1:6" ht="14.25">
      <c r="A77" s="34" t="s">
        <v>576</v>
      </c>
      <c r="B77" s="30" t="s">
        <v>310</v>
      </c>
      <c r="C77" s="95"/>
      <c r="D77" s="95"/>
      <c r="E77" s="95"/>
      <c r="F77" s="81"/>
    </row>
    <row r="78" spans="1:6" ht="14.25">
      <c r="A78" s="34" t="s">
        <v>311</v>
      </c>
      <c r="B78" s="30" t="s">
        <v>312</v>
      </c>
      <c r="C78" s="95"/>
      <c r="D78" s="95"/>
      <c r="E78" s="95"/>
      <c r="F78" s="81"/>
    </row>
    <row r="79" spans="1:6" ht="14.25">
      <c r="A79" s="34" t="s">
        <v>313</v>
      </c>
      <c r="B79" s="30" t="s">
        <v>314</v>
      </c>
      <c r="C79" s="95"/>
      <c r="D79" s="95"/>
      <c r="E79" s="95"/>
      <c r="F79" s="81">
        <f>SUM(C79:E79)</f>
        <v>0</v>
      </c>
    </row>
    <row r="80" spans="1:6" ht="14.25">
      <c r="A80" s="5" t="s">
        <v>315</v>
      </c>
      <c r="B80" s="30" t="s">
        <v>316</v>
      </c>
      <c r="C80" s="95"/>
      <c r="D80" s="95"/>
      <c r="E80" s="95"/>
      <c r="F80" s="81"/>
    </row>
    <row r="81" spans="1:6" ht="14.25">
      <c r="A81" s="5" t="s">
        <v>317</v>
      </c>
      <c r="B81" s="30" t="s">
        <v>318</v>
      </c>
      <c r="C81" s="95"/>
      <c r="D81" s="95"/>
      <c r="E81" s="95"/>
      <c r="F81" s="81"/>
    </row>
    <row r="82" spans="1:6" ht="14.25">
      <c r="A82" s="5" t="s">
        <v>319</v>
      </c>
      <c r="B82" s="30" t="s">
        <v>320</v>
      </c>
      <c r="C82" s="95"/>
      <c r="D82" s="95"/>
      <c r="E82" s="95"/>
      <c r="F82" s="81"/>
    </row>
    <row r="83" spans="1:6" ht="14.25">
      <c r="A83" s="49" t="s">
        <v>545</v>
      </c>
      <c r="B83" s="51" t="s">
        <v>321</v>
      </c>
      <c r="C83" s="79">
        <f>SUM(C76:C82)</f>
        <v>0</v>
      </c>
      <c r="D83" s="79"/>
      <c r="E83" s="79"/>
      <c r="F83" s="79">
        <f>SUM(F76:F82)</f>
        <v>0</v>
      </c>
    </row>
    <row r="84" spans="1:6" ht="14.25">
      <c r="A84" s="12" t="s">
        <v>322</v>
      </c>
      <c r="B84" s="30" t="s">
        <v>323</v>
      </c>
      <c r="C84" s="95"/>
      <c r="D84" s="95"/>
      <c r="E84" s="95"/>
      <c r="F84" s="81"/>
    </row>
    <row r="85" spans="1:6" ht="14.25">
      <c r="A85" s="12" t="s">
        <v>324</v>
      </c>
      <c r="B85" s="30" t="s">
        <v>325</v>
      </c>
      <c r="C85" s="95"/>
      <c r="D85" s="95"/>
      <c r="E85" s="95"/>
      <c r="F85" s="81"/>
    </row>
    <row r="86" spans="1:6" ht="14.25">
      <c r="A86" s="12" t="s">
        <v>326</v>
      </c>
      <c r="B86" s="30" t="s">
        <v>327</v>
      </c>
      <c r="C86" s="95"/>
      <c r="D86" s="95"/>
      <c r="E86" s="95"/>
      <c r="F86" s="81"/>
    </row>
    <row r="87" spans="1:6" ht="14.25">
      <c r="A87" s="12" t="s">
        <v>328</v>
      </c>
      <c r="B87" s="30" t="s">
        <v>329</v>
      </c>
      <c r="C87" s="95"/>
      <c r="D87" s="95"/>
      <c r="E87" s="95"/>
      <c r="F87" s="81"/>
    </row>
    <row r="88" spans="1:6" ht="14.25">
      <c r="A88" s="48" t="s">
        <v>546</v>
      </c>
      <c r="B88" s="51" t="s">
        <v>330</v>
      </c>
      <c r="C88" s="79"/>
      <c r="D88" s="79"/>
      <c r="E88" s="79"/>
      <c r="F88" s="79"/>
    </row>
    <row r="89" spans="1:6" ht="14.25">
      <c r="A89" s="12" t="s">
        <v>331</v>
      </c>
      <c r="B89" s="30" t="s">
        <v>332</v>
      </c>
      <c r="C89" s="95"/>
      <c r="D89" s="95"/>
      <c r="E89" s="95"/>
      <c r="F89" s="81"/>
    </row>
    <row r="90" spans="1:6" ht="14.25">
      <c r="A90" s="12" t="s">
        <v>577</v>
      </c>
      <c r="B90" s="30" t="s">
        <v>333</v>
      </c>
      <c r="C90" s="95"/>
      <c r="D90" s="95"/>
      <c r="E90" s="95"/>
      <c r="F90" s="81"/>
    </row>
    <row r="91" spans="1:6" ht="14.25">
      <c r="A91" s="12" t="s">
        <v>578</v>
      </c>
      <c r="B91" s="30" t="s">
        <v>334</v>
      </c>
      <c r="C91" s="95"/>
      <c r="D91" s="95"/>
      <c r="E91" s="95"/>
      <c r="F91" s="81"/>
    </row>
    <row r="92" spans="1:6" ht="14.25">
      <c r="A92" s="12" t="s">
        <v>579</v>
      </c>
      <c r="B92" s="30" t="s">
        <v>335</v>
      </c>
      <c r="C92" s="95"/>
      <c r="D92" s="95"/>
      <c r="E92" s="95"/>
      <c r="F92" s="81"/>
    </row>
    <row r="93" spans="1:6" ht="14.25">
      <c r="A93" s="12" t="s">
        <v>580</v>
      </c>
      <c r="B93" s="30" t="s">
        <v>336</v>
      </c>
      <c r="C93" s="95"/>
      <c r="D93" s="95"/>
      <c r="E93" s="95"/>
      <c r="F93" s="81"/>
    </row>
    <row r="94" spans="1:6" ht="14.25">
      <c r="A94" s="12" t="s">
        <v>581</v>
      </c>
      <c r="B94" s="30" t="s">
        <v>337</v>
      </c>
      <c r="C94" s="95"/>
      <c r="D94" s="95"/>
      <c r="E94" s="95"/>
      <c r="F94" s="81"/>
    </row>
    <row r="95" spans="1:6" ht="14.25">
      <c r="A95" s="12" t="s">
        <v>338</v>
      </c>
      <c r="B95" s="30" t="s">
        <v>339</v>
      </c>
      <c r="C95" s="95"/>
      <c r="D95" s="95"/>
      <c r="E95" s="95"/>
      <c r="F95" s="81"/>
    </row>
    <row r="96" spans="1:6" ht="14.25">
      <c r="A96" s="12" t="s">
        <v>582</v>
      </c>
      <c r="B96" s="30" t="s">
        <v>340</v>
      </c>
      <c r="C96" s="95"/>
      <c r="D96" s="95"/>
      <c r="E96" s="95"/>
      <c r="F96" s="81"/>
    </row>
    <row r="97" spans="1:6" ht="14.25">
      <c r="A97" s="48" t="s">
        <v>547</v>
      </c>
      <c r="B97" s="51" t="s">
        <v>341</v>
      </c>
      <c r="C97" s="95"/>
      <c r="D97" s="95"/>
      <c r="E97" s="95"/>
      <c r="F97" s="81"/>
    </row>
    <row r="98" spans="1:6" ht="15">
      <c r="A98" s="53" t="s">
        <v>42</v>
      </c>
      <c r="B98" s="51"/>
      <c r="C98" s="95">
        <f>C97+C88+C83</f>
        <v>0</v>
      </c>
      <c r="D98" s="95"/>
      <c r="E98" s="95"/>
      <c r="F98" s="81">
        <f>SUM(C98:E98)</f>
        <v>0</v>
      </c>
    </row>
    <row r="99" spans="1:6" ht="15">
      <c r="A99" s="35" t="s">
        <v>590</v>
      </c>
      <c r="B99" s="36" t="s">
        <v>342</v>
      </c>
      <c r="C99" s="79">
        <f>C97+C88+C83+C74+C60+C51+C26+C25</f>
        <v>319655</v>
      </c>
      <c r="D99" s="79"/>
      <c r="E99" s="79"/>
      <c r="F99" s="79">
        <f>F97+F88+F83+F74+F60+F51+F26+F25</f>
        <v>319655</v>
      </c>
    </row>
    <row r="100" spans="1:25" ht="14.2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96" t="s">
        <v>628</v>
      </c>
      <c r="B123" s="97"/>
      <c r="C123" s="79">
        <f>C122+C99</f>
        <v>319655</v>
      </c>
      <c r="D123" s="79"/>
      <c r="E123" s="79"/>
      <c r="F123" s="79">
        <f>F122+F99</f>
        <v>319655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&amp;R1/3. melléklet a 4/2014. (II. 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C1" sqref="C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B1" t="s">
        <v>751</v>
      </c>
    </row>
    <row r="2" spans="1:6" ht="27" customHeight="1">
      <c r="A2" s="239" t="s">
        <v>123</v>
      </c>
      <c r="B2" s="240"/>
      <c r="C2" s="240"/>
      <c r="D2" s="240"/>
      <c r="E2" s="240"/>
      <c r="F2" s="241"/>
    </row>
    <row r="3" spans="1:6" ht="23.25" customHeight="1">
      <c r="A3" s="242" t="s">
        <v>40</v>
      </c>
      <c r="B3" s="243"/>
      <c r="C3" s="243"/>
      <c r="D3" s="243"/>
      <c r="E3" s="243"/>
      <c r="F3" s="241"/>
    </row>
    <row r="4" ht="18">
      <c r="A4" s="91"/>
    </row>
    <row r="5" ht="14.25">
      <c r="A5" t="s">
        <v>58</v>
      </c>
    </row>
    <row r="6" spans="1:6" ht="39.7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>
        <v>600</v>
      </c>
      <c r="D32" s="81"/>
      <c r="E32" s="81">
        <v>200</v>
      </c>
      <c r="F32" s="81">
        <f>SUM(C32:E32)</f>
        <v>800</v>
      </c>
    </row>
    <row r="33" spans="1:6" ht="15" customHeight="1">
      <c r="A33" s="39" t="s">
        <v>3</v>
      </c>
      <c r="B33" s="49" t="s">
        <v>428</v>
      </c>
      <c r="C33" s="79">
        <f>SUM(C31:C32)</f>
        <v>600</v>
      </c>
      <c r="D33" s="79"/>
      <c r="E33" s="79">
        <f>SUM(E31:E32)</f>
        <v>200</v>
      </c>
      <c r="F33" s="79">
        <f>SUM(F31:F32)</f>
        <v>800</v>
      </c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12338</v>
      </c>
      <c r="D44" s="79"/>
      <c r="E44" s="79"/>
      <c r="F44" s="79">
        <f>SUM(C44:E44)</f>
        <v>12338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</f>
        <v>12938</v>
      </c>
      <c r="D49" s="79"/>
      <c r="E49" s="79">
        <f>E48+E44+E33+E19</f>
        <v>200</v>
      </c>
      <c r="F49" s="79">
        <f>SUM(C49:E49)</f>
        <v>13138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/>
      <c r="D57" s="81"/>
      <c r="E57" s="81"/>
      <c r="F57" s="81"/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/>
      <c r="D61" s="79"/>
      <c r="E61" s="79"/>
      <c r="F61" s="79"/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/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/>
      <c r="D65" s="79"/>
      <c r="E65" s="79"/>
      <c r="F65" s="79"/>
    </row>
    <row r="66" spans="1:6" ht="15" customHeight="1">
      <c r="A66" s="53" t="s">
        <v>42</v>
      </c>
      <c r="B66" s="218"/>
      <c r="C66" s="79">
        <f>C65+C61+C55</f>
        <v>0</v>
      </c>
      <c r="D66" s="79"/>
      <c r="E66" s="79">
        <f>E65+E61+E55</f>
        <v>0</v>
      </c>
      <c r="F66" s="79">
        <f>SUM(C66:E66)</f>
        <v>0</v>
      </c>
    </row>
    <row r="67" spans="1:6" ht="15">
      <c r="A67" s="46" t="s">
        <v>7</v>
      </c>
      <c r="B67" s="35" t="s">
        <v>463</v>
      </c>
      <c r="C67" s="79">
        <f>C65+C48+C61+C44+C33+C19</f>
        <v>12938</v>
      </c>
      <c r="D67" s="79">
        <f>D65+D48+D61+D44+D33</f>
        <v>0</v>
      </c>
      <c r="E67" s="79">
        <f>E65+E48+E61+E44+E33</f>
        <v>200</v>
      </c>
      <c r="F67" s="79">
        <f>F65+F48+F61+F44+F33+F19</f>
        <v>13138</v>
      </c>
    </row>
    <row r="68" spans="1:6" ht="15">
      <c r="A68" s="98" t="s">
        <v>108</v>
      </c>
      <c r="B68" s="56"/>
      <c r="C68" s="81">
        <f>C49-'kiadások működés Polg.Hiv'!C75</f>
        <v>-121668</v>
      </c>
      <c r="D68" s="81"/>
      <c r="E68" s="81">
        <f>'bevételek polg.hiv'!E49-'kiadások működés Polg.Hiv'!E75</f>
        <v>-44670</v>
      </c>
      <c r="F68" s="81">
        <f>SUM(C68:E68)</f>
        <v>-166338</v>
      </c>
    </row>
    <row r="69" spans="1:6" ht="15">
      <c r="A69" s="98" t="s">
        <v>109</v>
      </c>
      <c r="B69" s="56"/>
      <c r="C69" s="81">
        <f>C66-'kiadások működés Polg.Hiv'!C98</f>
        <v>-2907</v>
      </c>
      <c r="D69" s="81"/>
      <c r="E69" s="81">
        <f>E66-'kiadások működés Polg.Hiv'!E98</f>
        <v>0</v>
      </c>
      <c r="F69" s="81">
        <f>SUM(C69:E69)</f>
        <v>-2907</v>
      </c>
    </row>
    <row r="70" spans="1:6" ht="14.2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4.2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4.2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4.25">
      <c r="A73" s="14" t="s">
        <v>9</v>
      </c>
      <c r="B73" s="6" t="s">
        <v>468</v>
      </c>
      <c r="C73" s="81"/>
      <c r="D73" s="81"/>
      <c r="E73" s="81"/>
      <c r="F73" s="81"/>
    </row>
    <row r="74" spans="1:6" ht="14.2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4.2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4.2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4.2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4.25">
      <c r="A78" s="13" t="s">
        <v>10</v>
      </c>
      <c r="B78" s="6" t="s">
        <v>475</v>
      </c>
      <c r="C78" s="81"/>
      <c r="D78" s="81"/>
      <c r="E78" s="81"/>
      <c r="F78" s="81"/>
    </row>
    <row r="79" spans="1:6" ht="14.2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4.2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4.2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4.2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4.25">
      <c r="A83" s="6" t="s">
        <v>11</v>
      </c>
      <c r="B83" s="6" t="s">
        <v>478</v>
      </c>
      <c r="C83" s="81"/>
      <c r="D83" s="81"/>
      <c r="E83" s="81"/>
      <c r="F83" s="81"/>
    </row>
    <row r="84" spans="1:6" ht="14.25">
      <c r="A84" s="37" t="s">
        <v>479</v>
      </c>
      <c r="B84" s="4" t="s">
        <v>480</v>
      </c>
      <c r="C84" s="81"/>
      <c r="D84" s="81"/>
      <c r="E84" s="81"/>
      <c r="F84" s="81"/>
    </row>
    <row r="85" spans="1:6" ht="14.25">
      <c r="A85" s="37" t="s">
        <v>481</v>
      </c>
      <c r="B85" s="4" t="s">
        <v>482</v>
      </c>
      <c r="C85" s="81"/>
      <c r="D85" s="81"/>
      <c r="E85" s="81"/>
      <c r="F85" s="81"/>
    </row>
    <row r="86" spans="1:6" ht="14.25">
      <c r="A86" s="37" t="s">
        <v>483</v>
      </c>
      <c r="B86" s="4" t="s">
        <v>484</v>
      </c>
      <c r="C86" s="81">
        <v>169245</v>
      </c>
      <c r="D86" s="81"/>
      <c r="E86" s="81"/>
      <c r="F86" s="81">
        <f>SUM(C86:E86)</f>
        <v>169245</v>
      </c>
    </row>
    <row r="87" spans="1:6" ht="14.25">
      <c r="A87" s="37" t="s">
        <v>485</v>
      </c>
      <c r="B87" s="4" t="s">
        <v>486</v>
      </c>
      <c r="C87" s="81"/>
      <c r="D87" s="81"/>
      <c r="E87" s="81"/>
      <c r="F87" s="81"/>
    </row>
    <row r="88" spans="1:6" ht="14.25">
      <c r="A88" s="12" t="s">
        <v>626</v>
      </c>
      <c r="B88" s="4" t="s">
        <v>487</v>
      </c>
      <c r="C88" s="81"/>
      <c r="D88" s="81"/>
      <c r="E88" s="81"/>
      <c r="F88" s="81"/>
    </row>
    <row r="89" spans="1:6" ht="14.25">
      <c r="A89" s="14" t="s">
        <v>12</v>
      </c>
      <c r="B89" s="6" t="s">
        <v>488</v>
      </c>
      <c r="C89" s="79">
        <f>SUM(C86:C88)</f>
        <v>169245</v>
      </c>
      <c r="D89" s="79"/>
      <c r="E89" s="79"/>
      <c r="F89" s="79">
        <f>SUM(F86:F88)</f>
        <v>169245</v>
      </c>
    </row>
    <row r="90" spans="1:6" ht="14.25">
      <c r="A90" s="12" t="s">
        <v>489</v>
      </c>
      <c r="B90" s="4" t="s">
        <v>490</v>
      </c>
      <c r="C90" s="81"/>
      <c r="D90" s="81"/>
      <c r="E90" s="81"/>
      <c r="F90" s="81"/>
    </row>
    <row r="91" spans="1:6" ht="14.25">
      <c r="A91" s="12" t="s">
        <v>491</v>
      </c>
      <c r="B91" s="4" t="s">
        <v>492</v>
      </c>
      <c r="C91" s="81"/>
      <c r="D91" s="81"/>
      <c r="E91" s="81"/>
      <c r="F91" s="81"/>
    </row>
    <row r="92" spans="1:6" ht="14.25">
      <c r="A92" s="37" t="s">
        <v>493</v>
      </c>
      <c r="B92" s="4" t="s">
        <v>494</v>
      </c>
      <c r="C92" s="81"/>
      <c r="D92" s="81"/>
      <c r="E92" s="81"/>
      <c r="F92" s="81"/>
    </row>
    <row r="93" spans="1:6" ht="14.25">
      <c r="A93" s="37" t="s">
        <v>627</v>
      </c>
      <c r="B93" s="4" t="s">
        <v>495</v>
      </c>
      <c r="C93" s="81"/>
      <c r="D93" s="81"/>
      <c r="E93" s="81"/>
      <c r="F93" s="81"/>
    </row>
    <row r="94" spans="1:6" ht="14.25">
      <c r="A94" s="13" t="s">
        <v>13</v>
      </c>
      <c r="B94" s="6" t="s">
        <v>496</v>
      </c>
      <c r="C94" s="81"/>
      <c r="D94" s="81"/>
      <c r="E94" s="81"/>
      <c r="F94" s="81"/>
    </row>
    <row r="95" spans="1:6" ht="14.25">
      <c r="A95" s="14" t="s">
        <v>497</v>
      </c>
      <c r="B95" s="6" t="s">
        <v>498</v>
      </c>
      <c r="C95" s="81"/>
      <c r="D95" s="81"/>
      <c r="E95" s="81"/>
      <c r="F95" s="81"/>
    </row>
    <row r="96" spans="1:6" ht="15">
      <c r="A96" s="40" t="s">
        <v>14</v>
      </c>
      <c r="B96" s="41" t="s">
        <v>499</v>
      </c>
      <c r="C96" s="79">
        <f>SUM(C89:C95)</f>
        <v>169245</v>
      </c>
      <c r="D96" s="79"/>
      <c r="E96" s="79"/>
      <c r="F96" s="79">
        <f>SUM(F89:F95)</f>
        <v>169245</v>
      </c>
    </row>
    <row r="97" spans="1:6" ht="15">
      <c r="A97" s="96" t="s">
        <v>629</v>
      </c>
      <c r="B97" s="97"/>
      <c r="C97" s="79">
        <f>C67+C96</f>
        <v>182183</v>
      </c>
      <c r="D97" s="79">
        <f>D96+D67</f>
        <v>0</v>
      </c>
      <c r="E97" s="79">
        <f>E96+E67</f>
        <v>200</v>
      </c>
      <c r="F97" s="79">
        <f>F96+F67</f>
        <v>182383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4/2014. (II. 18.)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B1" sqref="B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4.25">
      <c r="B1" t="s">
        <v>751</v>
      </c>
    </row>
    <row r="2" spans="1:6" ht="20.25" customHeight="1">
      <c r="A2" s="239" t="s">
        <v>123</v>
      </c>
      <c r="B2" s="243"/>
      <c r="C2" s="243"/>
      <c r="D2" s="243"/>
      <c r="E2" s="243"/>
      <c r="F2" s="241"/>
    </row>
    <row r="3" spans="1:6" ht="19.5" customHeight="1">
      <c r="A3" s="242" t="s">
        <v>41</v>
      </c>
      <c r="B3" s="243"/>
      <c r="C3" s="243"/>
      <c r="D3" s="243"/>
      <c r="E3" s="243"/>
      <c r="F3" s="241"/>
    </row>
    <row r="4" ht="18">
      <c r="A4" s="91"/>
    </row>
    <row r="5" ht="14.25">
      <c r="A5" s="92" t="s">
        <v>124</v>
      </c>
    </row>
    <row r="6" spans="1:6" ht="39.7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4.25" hidden="1">
      <c r="A7" s="28" t="s">
        <v>207</v>
      </c>
      <c r="B7" s="29" t="s">
        <v>208</v>
      </c>
      <c r="C7" s="95"/>
      <c r="D7" s="95"/>
      <c r="E7" s="95"/>
      <c r="F7" s="27"/>
    </row>
    <row r="8" spans="1:6" ht="14.25" hidden="1">
      <c r="A8" s="28" t="s">
        <v>209</v>
      </c>
      <c r="B8" s="30" t="s">
        <v>210</v>
      </c>
      <c r="C8" s="95"/>
      <c r="D8" s="95"/>
      <c r="E8" s="95"/>
      <c r="F8" s="27"/>
    </row>
    <row r="9" spans="1:6" ht="14.25" hidden="1">
      <c r="A9" s="28" t="s">
        <v>211</v>
      </c>
      <c r="B9" s="30" t="s">
        <v>212</v>
      </c>
      <c r="C9" s="95"/>
      <c r="D9" s="95"/>
      <c r="E9" s="95"/>
      <c r="F9" s="27"/>
    </row>
    <row r="10" spans="1:6" ht="14.2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4.2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4.2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4.2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4.2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4.2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4.2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4.2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4.2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4.2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4.25">
      <c r="A20" s="32" t="s">
        <v>500</v>
      </c>
      <c r="B20" s="33" t="s">
        <v>232</v>
      </c>
      <c r="C20" s="95">
        <v>77520</v>
      </c>
      <c r="D20" s="95"/>
      <c r="E20" s="95">
        <v>25840</v>
      </c>
      <c r="F20" s="81">
        <f>SUM(C20:E20)</f>
        <v>103360</v>
      </c>
    </row>
    <row r="21" spans="1:6" ht="14.2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4.2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4.2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4.25">
      <c r="A24" s="6" t="s">
        <v>501</v>
      </c>
      <c r="B24" s="33" t="s">
        <v>239</v>
      </c>
      <c r="C24" s="95">
        <v>900</v>
      </c>
      <c r="D24" s="95"/>
      <c r="E24" s="95">
        <v>300</v>
      </c>
      <c r="F24" s="81">
        <f>SUM(C24:E24)</f>
        <v>1200</v>
      </c>
    </row>
    <row r="25" spans="1:6" ht="14.25">
      <c r="A25" s="50" t="s">
        <v>588</v>
      </c>
      <c r="B25" s="51" t="s">
        <v>240</v>
      </c>
      <c r="C25" s="79">
        <f>SUM(C20:C24)</f>
        <v>78420</v>
      </c>
      <c r="D25" s="79"/>
      <c r="E25" s="79">
        <f>SUM(E20:E24)</f>
        <v>26140</v>
      </c>
      <c r="F25" s="79">
        <f>SUM(F20:F24)</f>
        <v>104560</v>
      </c>
    </row>
    <row r="26" spans="1:6" ht="14.25">
      <c r="A26" s="39" t="s">
        <v>559</v>
      </c>
      <c r="B26" s="51" t="s">
        <v>241</v>
      </c>
      <c r="C26" s="79">
        <v>22433</v>
      </c>
      <c r="D26" s="79"/>
      <c r="E26" s="79">
        <v>7478</v>
      </c>
      <c r="F26" s="79">
        <f>SUM(C26:E26)</f>
        <v>29911</v>
      </c>
    </row>
    <row r="27" spans="1:6" ht="14.2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4.2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4.2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4.25">
      <c r="A30" s="6" t="s">
        <v>502</v>
      </c>
      <c r="B30" s="33" t="s">
        <v>248</v>
      </c>
      <c r="C30" s="95">
        <v>3083</v>
      </c>
      <c r="D30" s="95"/>
      <c r="E30" s="95">
        <v>1028</v>
      </c>
      <c r="F30" s="81">
        <f aca="true" t="shared" si="0" ref="F30:F50">SUM(C30:E30)</f>
        <v>4111</v>
      </c>
    </row>
    <row r="31" spans="1:6" ht="14.25" hidden="1">
      <c r="A31" s="4" t="s">
        <v>249</v>
      </c>
      <c r="B31" s="30" t="s">
        <v>250</v>
      </c>
      <c r="C31" s="95"/>
      <c r="D31" s="95"/>
      <c r="E31" s="95"/>
      <c r="F31" s="81">
        <f t="shared" si="0"/>
        <v>0</v>
      </c>
    </row>
    <row r="32" spans="1:6" ht="14.25" hidden="1">
      <c r="A32" s="4" t="s">
        <v>251</v>
      </c>
      <c r="B32" s="30" t="s">
        <v>252</v>
      </c>
      <c r="C32" s="95"/>
      <c r="D32" s="95"/>
      <c r="E32" s="95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95">
        <v>2075</v>
      </c>
      <c r="D33" s="95"/>
      <c r="E33" s="95">
        <v>692</v>
      </c>
      <c r="F33" s="81">
        <f t="shared" si="0"/>
        <v>2767</v>
      </c>
    </row>
    <row r="34" spans="1:6" ht="14.25" hidden="1">
      <c r="A34" s="4" t="s">
        <v>254</v>
      </c>
      <c r="B34" s="30" t="s">
        <v>255</v>
      </c>
      <c r="C34" s="95"/>
      <c r="D34" s="95"/>
      <c r="E34" s="95"/>
      <c r="F34" s="81">
        <f t="shared" si="0"/>
        <v>0</v>
      </c>
    </row>
    <row r="35" spans="1:6" ht="14.25" hidden="1">
      <c r="A35" s="4" t="s">
        <v>256</v>
      </c>
      <c r="B35" s="30" t="s">
        <v>257</v>
      </c>
      <c r="C35" s="95"/>
      <c r="D35" s="95"/>
      <c r="E35" s="95"/>
      <c r="F35" s="81">
        <f t="shared" si="0"/>
        <v>0</v>
      </c>
    </row>
    <row r="36" spans="1:6" ht="14.25" hidden="1">
      <c r="A36" s="4" t="s">
        <v>560</v>
      </c>
      <c r="B36" s="30" t="s">
        <v>258</v>
      </c>
      <c r="C36" s="95"/>
      <c r="D36" s="95"/>
      <c r="E36" s="95"/>
      <c r="F36" s="81">
        <f t="shared" si="0"/>
        <v>0</v>
      </c>
    </row>
    <row r="37" spans="1:6" ht="14.25" hidden="1">
      <c r="A37" s="4" t="s">
        <v>259</v>
      </c>
      <c r="B37" s="30" t="s">
        <v>260</v>
      </c>
      <c r="C37" s="95"/>
      <c r="D37" s="95"/>
      <c r="E37" s="95"/>
      <c r="F37" s="81">
        <f t="shared" si="0"/>
        <v>0</v>
      </c>
    </row>
    <row r="38" spans="1:6" ht="14.25" hidden="1">
      <c r="A38" s="9" t="s">
        <v>561</v>
      </c>
      <c r="B38" s="30" t="s">
        <v>261</v>
      </c>
      <c r="C38" s="95"/>
      <c r="D38" s="95"/>
      <c r="E38" s="95"/>
      <c r="F38" s="81">
        <f t="shared" si="0"/>
        <v>0</v>
      </c>
    </row>
    <row r="39" spans="1:6" ht="14.25" hidden="1">
      <c r="A39" s="5" t="s">
        <v>262</v>
      </c>
      <c r="B39" s="30" t="s">
        <v>263</v>
      </c>
      <c r="C39" s="95"/>
      <c r="D39" s="95"/>
      <c r="E39" s="95"/>
      <c r="F39" s="81">
        <f t="shared" si="0"/>
        <v>0</v>
      </c>
    </row>
    <row r="40" spans="1:6" ht="14.25" hidden="1">
      <c r="A40" s="4" t="s">
        <v>562</v>
      </c>
      <c r="B40" s="30" t="s">
        <v>264</v>
      </c>
      <c r="C40" s="95"/>
      <c r="D40" s="95"/>
      <c r="E40" s="95"/>
      <c r="F40" s="81">
        <f t="shared" si="0"/>
        <v>0</v>
      </c>
    </row>
    <row r="41" spans="1:6" ht="14.25">
      <c r="A41" s="6" t="s">
        <v>503</v>
      </c>
      <c r="B41" s="33" t="s">
        <v>265</v>
      </c>
      <c r="C41" s="95">
        <v>22664</v>
      </c>
      <c r="D41" s="95"/>
      <c r="E41" s="95">
        <v>7555</v>
      </c>
      <c r="F41" s="81">
        <f t="shared" si="0"/>
        <v>30219</v>
      </c>
    </row>
    <row r="42" spans="1:6" ht="14.25" hidden="1">
      <c r="A42" s="4" t="s">
        <v>266</v>
      </c>
      <c r="B42" s="30" t="s">
        <v>267</v>
      </c>
      <c r="C42" s="95"/>
      <c r="D42" s="95"/>
      <c r="E42" s="95"/>
      <c r="F42" s="81">
        <f t="shared" si="0"/>
        <v>0</v>
      </c>
    </row>
    <row r="43" spans="1:6" ht="14.25" hidden="1">
      <c r="A43" s="4" t="s">
        <v>268</v>
      </c>
      <c r="B43" s="30" t="s">
        <v>269</v>
      </c>
      <c r="C43" s="95"/>
      <c r="D43" s="95"/>
      <c r="E43" s="95"/>
      <c r="F43" s="81">
        <f t="shared" si="0"/>
        <v>0</v>
      </c>
    </row>
    <row r="44" spans="1:6" ht="14.25">
      <c r="A44" s="6" t="s">
        <v>504</v>
      </c>
      <c r="B44" s="33" t="s">
        <v>270</v>
      </c>
      <c r="C44" s="95">
        <v>38</v>
      </c>
      <c r="D44" s="95"/>
      <c r="E44" s="95">
        <v>12</v>
      </c>
      <c r="F44" s="81">
        <f t="shared" si="0"/>
        <v>50</v>
      </c>
    </row>
    <row r="45" spans="1:6" ht="14.25" hidden="1">
      <c r="A45" s="4" t="s">
        <v>271</v>
      </c>
      <c r="B45" s="30" t="s">
        <v>272</v>
      </c>
      <c r="C45" s="95"/>
      <c r="D45" s="95"/>
      <c r="E45" s="95"/>
      <c r="F45" s="81">
        <f t="shared" si="0"/>
        <v>0</v>
      </c>
    </row>
    <row r="46" spans="1:6" ht="14.25" hidden="1">
      <c r="A46" s="4" t="s">
        <v>273</v>
      </c>
      <c r="B46" s="30" t="s">
        <v>274</v>
      </c>
      <c r="C46" s="95"/>
      <c r="D46" s="95"/>
      <c r="E46" s="95"/>
      <c r="F46" s="81">
        <f t="shared" si="0"/>
        <v>0</v>
      </c>
    </row>
    <row r="47" spans="1:6" ht="14.25" hidden="1">
      <c r="A47" s="4" t="s">
        <v>563</v>
      </c>
      <c r="B47" s="30" t="s">
        <v>275</v>
      </c>
      <c r="C47" s="95"/>
      <c r="D47" s="95"/>
      <c r="E47" s="95"/>
      <c r="F47" s="81">
        <f t="shared" si="0"/>
        <v>0</v>
      </c>
    </row>
    <row r="48" spans="1:6" ht="14.25" hidden="1">
      <c r="A48" s="4" t="s">
        <v>564</v>
      </c>
      <c r="B48" s="30" t="s">
        <v>276</v>
      </c>
      <c r="C48" s="95"/>
      <c r="D48" s="95"/>
      <c r="E48" s="95"/>
      <c r="F48" s="81">
        <f t="shared" si="0"/>
        <v>0</v>
      </c>
    </row>
    <row r="49" spans="1:6" ht="14.25" hidden="1">
      <c r="A49" s="4" t="s">
        <v>277</v>
      </c>
      <c r="B49" s="30" t="s">
        <v>278</v>
      </c>
      <c r="C49" s="95"/>
      <c r="D49" s="95"/>
      <c r="E49" s="95"/>
      <c r="F49" s="81">
        <f t="shared" si="0"/>
        <v>0</v>
      </c>
    </row>
    <row r="50" spans="1:6" ht="14.25">
      <c r="A50" s="6" t="s">
        <v>505</v>
      </c>
      <c r="B50" s="33" t="s">
        <v>279</v>
      </c>
      <c r="C50" s="95">
        <v>5893</v>
      </c>
      <c r="D50" s="95"/>
      <c r="E50" s="95">
        <v>1965</v>
      </c>
      <c r="F50" s="81">
        <f t="shared" si="0"/>
        <v>7858</v>
      </c>
    </row>
    <row r="51" spans="1:6" ht="14.25">
      <c r="A51" s="39" t="s">
        <v>506</v>
      </c>
      <c r="B51" s="51" t="s">
        <v>280</v>
      </c>
      <c r="C51" s="79">
        <f>SUM(C30:C50)</f>
        <v>33753</v>
      </c>
      <c r="D51" s="79"/>
      <c r="E51" s="79">
        <f>SUM(E30:E50)</f>
        <v>11252</v>
      </c>
      <c r="F51" s="79">
        <f>SUM(F30:F50)</f>
        <v>45005</v>
      </c>
    </row>
    <row r="52" spans="1:6" ht="14.25">
      <c r="A52" s="12" t="s">
        <v>281</v>
      </c>
      <c r="B52" s="30" t="s">
        <v>282</v>
      </c>
      <c r="C52" s="95"/>
      <c r="D52" s="95"/>
      <c r="E52" s="95"/>
      <c r="F52" s="81"/>
    </row>
    <row r="53" spans="1:6" ht="14.25">
      <c r="A53" s="12" t="s">
        <v>507</v>
      </c>
      <c r="B53" s="30" t="s">
        <v>283</v>
      </c>
      <c r="C53" s="95"/>
      <c r="D53" s="95"/>
      <c r="E53" s="95"/>
      <c r="F53" s="81"/>
    </row>
    <row r="54" spans="1:6" ht="14.25">
      <c r="A54" s="16" t="s">
        <v>565</v>
      </c>
      <c r="B54" s="30" t="s">
        <v>284</v>
      </c>
      <c r="C54" s="95"/>
      <c r="D54" s="95"/>
      <c r="E54" s="95"/>
      <c r="F54" s="81"/>
    </row>
    <row r="55" spans="1:6" ht="14.25">
      <c r="A55" s="16" t="s">
        <v>566</v>
      </c>
      <c r="B55" s="30" t="s">
        <v>285</v>
      </c>
      <c r="C55" s="95"/>
      <c r="D55" s="95"/>
      <c r="E55" s="95"/>
      <c r="F55" s="81"/>
    </row>
    <row r="56" spans="1:6" ht="14.25">
      <c r="A56" s="16" t="s">
        <v>567</v>
      </c>
      <c r="B56" s="30" t="s">
        <v>286</v>
      </c>
      <c r="C56" s="95"/>
      <c r="D56" s="95"/>
      <c r="E56" s="95"/>
      <c r="F56" s="81"/>
    </row>
    <row r="57" spans="1:6" ht="14.25">
      <c r="A57" s="12" t="s">
        <v>568</v>
      </c>
      <c r="B57" s="30" t="s">
        <v>287</v>
      </c>
      <c r="C57" s="95"/>
      <c r="D57" s="95"/>
      <c r="E57" s="95"/>
      <c r="F57" s="81"/>
    </row>
    <row r="58" spans="1:6" ht="14.25">
      <c r="A58" s="12" t="s">
        <v>569</v>
      </c>
      <c r="B58" s="30" t="s">
        <v>288</v>
      </c>
      <c r="C58" s="95"/>
      <c r="D58" s="95"/>
      <c r="E58" s="95"/>
      <c r="F58" s="81"/>
    </row>
    <row r="59" spans="1:6" ht="14.25">
      <c r="A59" s="12" t="s">
        <v>570</v>
      </c>
      <c r="B59" s="30" t="s">
        <v>289</v>
      </c>
      <c r="C59" s="95"/>
      <c r="D59" s="95"/>
      <c r="E59" s="95"/>
      <c r="F59" s="81"/>
    </row>
    <row r="60" spans="1:6" ht="14.25">
      <c r="A60" s="48" t="s">
        <v>537</v>
      </c>
      <c r="B60" s="51" t="s">
        <v>290</v>
      </c>
      <c r="C60" s="79"/>
      <c r="D60" s="79"/>
      <c r="E60" s="79"/>
      <c r="F60" s="79"/>
    </row>
    <row r="61" spans="1:6" ht="14.25">
      <c r="A61" s="11" t="s">
        <v>571</v>
      </c>
      <c r="B61" s="30" t="s">
        <v>291</v>
      </c>
      <c r="C61" s="95"/>
      <c r="D61" s="95"/>
      <c r="E61" s="95"/>
      <c r="F61" s="81"/>
    </row>
    <row r="62" spans="1:6" ht="14.25">
      <c r="A62" s="11" t="s">
        <v>292</v>
      </c>
      <c r="B62" s="30" t="s">
        <v>293</v>
      </c>
      <c r="C62" s="95"/>
      <c r="D62" s="95"/>
      <c r="E62" s="95"/>
      <c r="F62" s="81"/>
    </row>
    <row r="63" spans="1:6" ht="14.25">
      <c r="A63" s="11" t="s">
        <v>294</v>
      </c>
      <c r="B63" s="30" t="s">
        <v>295</v>
      </c>
      <c r="C63" s="95"/>
      <c r="D63" s="95"/>
      <c r="E63" s="95"/>
      <c r="F63" s="81"/>
    </row>
    <row r="64" spans="1:6" ht="14.25">
      <c r="A64" s="11" t="s">
        <v>538</v>
      </c>
      <c r="B64" s="30" t="s">
        <v>296</v>
      </c>
      <c r="C64" s="95"/>
      <c r="D64" s="95"/>
      <c r="E64" s="95"/>
      <c r="F64" s="81"/>
    </row>
    <row r="65" spans="1:6" ht="14.25">
      <c r="A65" s="11" t="s">
        <v>572</v>
      </c>
      <c r="B65" s="30" t="s">
        <v>297</v>
      </c>
      <c r="C65" s="95"/>
      <c r="D65" s="95"/>
      <c r="E65" s="95"/>
      <c r="F65" s="81"/>
    </row>
    <row r="66" spans="1:6" ht="14.25">
      <c r="A66" s="11" t="s">
        <v>540</v>
      </c>
      <c r="B66" s="30" t="s">
        <v>298</v>
      </c>
      <c r="C66" s="95"/>
      <c r="D66" s="95"/>
      <c r="E66" s="95"/>
      <c r="F66" s="81"/>
    </row>
    <row r="67" spans="1:6" ht="14.25">
      <c r="A67" s="11" t="s">
        <v>573</v>
      </c>
      <c r="B67" s="30" t="s">
        <v>299</v>
      </c>
      <c r="C67" s="95"/>
      <c r="D67" s="95"/>
      <c r="E67" s="95"/>
      <c r="F67" s="81"/>
    </row>
    <row r="68" spans="1:6" ht="14.25">
      <c r="A68" s="11" t="s">
        <v>574</v>
      </c>
      <c r="B68" s="30" t="s">
        <v>300</v>
      </c>
      <c r="C68" s="95"/>
      <c r="D68" s="95"/>
      <c r="E68" s="95"/>
      <c r="F68" s="81"/>
    </row>
    <row r="69" spans="1:6" ht="14.25">
      <c r="A69" s="11" t="s">
        <v>301</v>
      </c>
      <c r="B69" s="30" t="s">
        <v>302</v>
      </c>
      <c r="C69" s="95"/>
      <c r="D69" s="95"/>
      <c r="E69" s="95"/>
      <c r="F69" s="81"/>
    </row>
    <row r="70" spans="1:6" ht="14.25">
      <c r="A70" s="19" t="s">
        <v>303</v>
      </c>
      <c r="B70" s="30" t="s">
        <v>304</v>
      </c>
      <c r="C70" s="95"/>
      <c r="D70" s="95"/>
      <c r="E70" s="95"/>
      <c r="F70" s="81"/>
    </row>
    <row r="71" spans="1:6" ht="14.25">
      <c r="A71" s="11" t="s">
        <v>575</v>
      </c>
      <c r="B71" s="30" t="s">
        <v>305</v>
      </c>
      <c r="C71" s="95"/>
      <c r="D71" s="95"/>
      <c r="E71" s="95"/>
      <c r="F71" s="81"/>
    </row>
    <row r="72" spans="1:6" ht="14.25">
      <c r="A72" s="19" t="s">
        <v>110</v>
      </c>
      <c r="B72" s="30" t="s">
        <v>306</v>
      </c>
      <c r="C72" s="95"/>
      <c r="D72" s="95"/>
      <c r="E72" s="95"/>
      <c r="F72" s="81"/>
    </row>
    <row r="73" spans="1:6" ht="14.25">
      <c r="A73" s="19" t="s">
        <v>111</v>
      </c>
      <c r="B73" s="30" t="s">
        <v>306</v>
      </c>
      <c r="C73" s="95"/>
      <c r="D73" s="95"/>
      <c r="E73" s="95"/>
      <c r="F73" s="81"/>
    </row>
    <row r="74" spans="1:6" ht="14.25">
      <c r="A74" s="48" t="s">
        <v>543</v>
      </c>
      <c r="B74" s="51" t="s">
        <v>307</v>
      </c>
      <c r="C74" s="79"/>
      <c r="D74" s="79"/>
      <c r="E74" s="79"/>
      <c r="F74" s="79"/>
    </row>
    <row r="75" spans="1:6" ht="15">
      <c r="A75" s="53" t="s">
        <v>43</v>
      </c>
      <c r="B75" s="51"/>
      <c r="C75" s="79">
        <f>C74+C60+C51+C26+C25</f>
        <v>134606</v>
      </c>
      <c r="D75" s="79"/>
      <c r="E75" s="79">
        <f>E74+E60+E51+E26+E25</f>
        <v>44870</v>
      </c>
      <c r="F75" s="79">
        <f>SUM(C75:E75)</f>
        <v>179476</v>
      </c>
    </row>
    <row r="76" spans="1:6" ht="14.25">
      <c r="A76" s="34" t="s">
        <v>308</v>
      </c>
      <c r="B76" s="30" t="s">
        <v>309</v>
      </c>
      <c r="C76" s="95"/>
      <c r="D76" s="95"/>
      <c r="E76" s="95"/>
      <c r="F76" s="81"/>
    </row>
    <row r="77" spans="1:6" ht="14.25">
      <c r="A77" s="34" t="s">
        <v>576</v>
      </c>
      <c r="B77" s="30" t="s">
        <v>310</v>
      </c>
      <c r="C77" s="95"/>
      <c r="D77" s="95"/>
      <c r="E77" s="95"/>
      <c r="F77" s="81"/>
    </row>
    <row r="78" spans="1:6" ht="14.25">
      <c r="A78" s="34" t="s">
        <v>311</v>
      </c>
      <c r="B78" s="30" t="s">
        <v>312</v>
      </c>
      <c r="C78" s="95">
        <v>1969</v>
      </c>
      <c r="D78" s="95"/>
      <c r="E78" s="95"/>
      <c r="F78" s="81">
        <f>SUM(C78:E78)</f>
        <v>1969</v>
      </c>
    </row>
    <row r="79" spans="1:6" ht="14.25">
      <c r="A79" s="34" t="s">
        <v>313</v>
      </c>
      <c r="B79" s="30" t="s">
        <v>314</v>
      </c>
      <c r="C79" s="95">
        <v>320</v>
      </c>
      <c r="D79" s="95"/>
      <c r="E79" s="95"/>
      <c r="F79" s="81">
        <f>SUM(C79:E79)</f>
        <v>320</v>
      </c>
    </row>
    <row r="80" spans="1:6" ht="14.25">
      <c r="A80" s="5" t="s">
        <v>315</v>
      </c>
      <c r="B80" s="30" t="s">
        <v>316</v>
      </c>
      <c r="C80" s="95"/>
      <c r="D80" s="95"/>
      <c r="E80" s="95"/>
      <c r="F80" s="81"/>
    </row>
    <row r="81" spans="1:6" ht="14.25">
      <c r="A81" s="5" t="s">
        <v>317</v>
      </c>
      <c r="B81" s="30" t="s">
        <v>318</v>
      </c>
      <c r="C81" s="95"/>
      <c r="D81" s="95"/>
      <c r="E81" s="95"/>
      <c r="F81" s="81"/>
    </row>
    <row r="82" spans="1:6" ht="14.25">
      <c r="A82" s="5" t="s">
        <v>319</v>
      </c>
      <c r="B82" s="30" t="s">
        <v>320</v>
      </c>
      <c r="C82" s="95">
        <v>618</v>
      </c>
      <c r="D82" s="95"/>
      <c r="E82" s="95"/>
      <c r="F82" s="81">
        <f>SUM(C82:E82)</f>
        <v>618</v>
      </c>
    </row>
    <row r="83" spans="1:6" ht="14.25">
      <c r="A83" s="49" t="s">
        <v>545</v>
      </c>
      <c r="B83" s="51" t="s">
        <v>321</v>
      </c>
      <c r="C83" s="79">
        <f>SUM(C76:C82)</f>
        <v>2907</v>
      </c>
      <c r="D83" s="79"/>
      <c r="E83" s="79"/>
      <c r="F83" s="79">
        <f>SUM(F76:F82)</f>
        <v>2907</v>
      </c>
    </row>
    <row r="84" spans="1:6" ht="14.25">
      <c r="A84" s="12" t="s">
        <v>322</v>
      </c>
      <c r="B84" s="30" t="s">
        <v>323</v>
      </c>
      <c r="C84" s="95"/>
      <c r="D84" s="95"/>
      <c r="E84" s="95"/>
      <c r="F84" s="81"/>
    </row>
    <row r="85" spans="1:6" ht="14.25">
      <c r="A85" s="12" t="s">
        <v>324</v>
      </c>
      <c r="B85" s="30" t="s">
        <v>325</v>
      </c>
      <c r="C85" s="95"/>
      <c r="D85" s="95"/>
      <c r="E85" s="95"/>
      <c r="F85" s="81"/>
    </row>
    <row r="86" spans="1:6" ht="14.25">
      <c r="A86" s="12" t="s">
        <v>326</v>
      </c>
      <c r="B86" s="30" t="s">
        <v>327</v>
      </c>
      <c r="C86" s="95"/>
      <c r="D86" s="95"/>
      <c r="E86" s="95"/>
      <c r="F86" s="81"/>
    </row>
    <row r="87" spans="1:6" ht="14.25">
      <c r="A87" s="12" t="s">
        <v>328</v>
      </c>
      <c r="B87" s="30" t="s">
        <v>329</v>
      </c>
      <c r="C87" s="95"/>
      <c r="D87" s="95"/>
      <c r="E87" s="95"/>
      <c r="F87" s="81"/>
    </row>
    <row r="88" spans="1:6" ht="14.25">
      <c r="A88" s="48" t="s">
        <v>546</v>
      </c>
      <c r="B88" s="51" t="s">
        <v>330</v>
      </c>
      <c r="C88" s="79"/>
      <c r="D88" s="79"/>
      <c r="E88" s="79"/>
      <c r="F88" s="79"/>
    </row>
    <row r="89" spans="1:6" ht="14.25">
      <c r="A89" s="12" t="s">
        <v>331</v>
      </c>
      <c r="B89" s="30" t="s">
        <v>332</v>
      </c>
      <c r="C89" s="95"/>
      <c r="D89" s="95"/>
      <c r="E89" s="95"/>
      <c r="F89" s="81"/>
    </row>
    <row r="90" spans="1:6" ht="14.25">
      <c r="A90" s="12" t="s">
        <v>577</v>
      </c>
      <c r="B90" s="30" t="s">
        <v>333</v>
      </c>
      <c r="C90" s="95"/>
      <c r="D90" s="95"/>
      <c r="E90" s="95"/>
      <c r="F90" s="81"/>
    </row>
    <row r="91" spans="1:6" ht="14.25">
      <c r="A91" s="12" t="s">
        <v>578</v>
      </c>
      <c r="B91" s="30" t="s">
        <v>334</v>
      </c>
      <c r="C91" s="95"/>
      <c r="D91" s="95"/>
      <c r="E91" s="95"/>
      <c r="F91" s="81"/>
    </row>
    <row r="92" spans="1:6" ht="14.25">
      <c r="A92" s="12" t="s">
        <v>579</v>
      </c>
      <c r="B92" s="30" t="s">
        <v>335</v>
      </c>
      <c r="C92" s="95"/>
      <c r="D92" s="95"/>
      <c r="E92" s="95"/>
      <c r="F92" s="81"/>
    </row>
    <row r="93" spans="1:6" ht="14.25">
      <c r="A93" s="12" t="s">
        <v>580</v>
      </c>
      <c r="B93" s="30" t="s">
        <v>336</v>
      </c>
      <c r="C93" s="95"/>
      <c r="D93" s="95"/>
      <c r="E93" s="95"/>
      <c r="F93" s="81"/>
    </row>
    <row r="94" spans="1:6" ht="14.25">
      <c r="A94" s="12" t="s">
        <v>581</v>
      </c>
      <c r="B94" s="30" t="s">
        <v>337</v>
      </c>
      <c r="C94" s="95"/>
      <c r="D94" s="95"/>
      <c r="E94" s="95"/>
      <c r="F94" s="81"/>
    </row>
    <row r="95" spans="1:6" ht="14.25">
      <c r="A95" s="12" t="s">
        <v>338</v>
      </c>
      <c r="B95" s="30" t="s">
        <v>339</v>
      </c>
      <c r="C95" s="95"/>
      <c r="D95" s="95"/>
      <c r="E95" s="95"/>
      <c r="F95" s="81"/>
    </row>
    <row r="96" spans="1:6" ht="14.25">
      <c r="A96" s="12" t="s">
        <v>582</v>
      </c>
      <c r="B96" s="30" t="s">
        <v>340</v>
      </c>
      <c r="C96" s="95"/>
      <c r="D96" s="95"/>
      <c r="E96" s="95"/>
      <c r="F96" s="81"/>
    </row>
    <row r="97" spans="1:6" ht="14.25">
      <c r="A97" s="48" t="s">
        <v>547</v>
      </c>
      <c r="B97" s="51" t="s">
        <v>341</v>
      </c>
      <c r="C97" s="95"/>
      <c r="D97" s="95"/>
      <c r="E97" s="95"/>
      <c r="F97" s="81"/>
    </row>
    <row r="98" spans="1:6" ht="15">
      <c r="A98" s="53" t="s">
        <v>42</v>
      </c>
      <c r="B98" s="51"/>
      <c r="C98" s="79">
        <f>C83+C88+C97</f>
        <v>2907</v>
      </c>
      <c r="D98" s="95"/>
      <c r="E98" s="95"/>
      <c r="F98" s="79">
        <f>SUM(C98:E98)</f>
        <v>2907</v>
      </c>
    </row>
    <row r="99" spans="1:6" ht="15">
      <c r="A99" s="35" t="s">
        <v>590</v>
      </c>
      <c r="B99" s="36" t="s">
        <v>342</v>
      </c>
      <c r="C99" s="79">
        <f>C97+C88+C83+C74+C60+C51+C26+C25</f>
        <v>137513</v>
      </c>
      <c r="D99" s="79"/>
      <c r="E99" s="79">
        <f>E83+E51+E26+E25</f>
        <v>44870</v>
      </c>
      <c r="F99" s="79">
        <f>F97+F88+F83+F74+F60+F51+F26+F25</f>
        <v>182383</v>
      </c>
    </row>
    <row r="100" spans="1:25" ht="14.2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96" t="s">
        <v>628</v>
      </c>
      <c r="B123" s="97"/>
      <c r="C123" s="79">
        <f>C122+C99</f>
        <v>137513</v>
      </c>
      <c r="D123" s="79"/>
      <c r="E123" s="79">
        <f>E99</f>
        <v>44870</v>
      </c>
      <c r="F123" s="79">
        <f>F122+F99</f>
        <v>182383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&amp;R1/4. melléklet a 4/2014.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2014-02-18T12:05:16Z</cp:lastPrinted>
  <dcterms:created xsi:type="dcterms:W3CDTF">2014-01-03T21:48:14Z</dcterms:created>
  <dcterms:modified xsi:type="dcterms:W3CDTF">2014-02-18T12:05:25Z</dcterms:modified>
  <cp:category/>
  <cp:version/>
  <cp:contentType/>
  <cp:contentStatus/>
</cp:coreProperties>
</file>