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16" activeTab="21"/>
  </bookViews>
  <sheets>
    <sheet name="1.1.sz.mell. " sheetId="1" r:id="rId1"/>
    <sheet name="1.2.sz.mell. " sheetId="2" r:id="rId2"/>
    <sheet name="1.3.sz.mell." sheetId="3" r:id="rId3"/>
    <sheet name="2.1.sz.mell   " sheetId="4" r:id="rId4"/>
    <sheet name="2.2.sz.mell  " sheetId="5" r:id="rId5"/>
    <sheet name="6.sz.mell." sheetId="6" r:id="rId6"/>
    <sheet name="9.1. sz. mell" sheetId="7" r:id="rId7"/>
    <sheet name="9.1.1. sz. mell " sheetId="8" r:id="rId8"/>
    <sheet name="9.1.2. sz. mell " sheetId="9" r:id="rId9"/>
    <sheet name="9.2. sz. mell " sheetId="10" r:id="rId10"/>
    <sheet name="9.2.2. sz.  mell " sheetId="11" r:id="rId11"/>
    <sheet name="9.5. sz. mell " sheetId="12" r:id="rId12"/>
    <sheet name="9.5.2. sz. mell" sheetId="13" r:id="rId13"/>
    <sheet name="9.7. sz. mell " sheetId="14" r:id="rId14"/>
    <sheet name="9.7.2. sz. mell " sheetId="15" r:id="rId15"/>
    <sheet name="9.8. sz. mell  " sheetId="16" r:id="rId16"/>
    <sheet name="9.8.1. sz. mell " sheetId="17" r:id="rId17"/>
    <sheet name="int.összesítő " sheetId="18" r:id="rId18"/>
    <sheet name="engedélyezett álláshelyek " sheetId="19" r:id="rId19"/>
    <sheet name="tartalék  " sheetId="20" r:id="rId20"/>
    <sheet name="3.sz tájékoztató t. " sheetId="21" r:id="rId21"/>
    <sheet name="szakfeladatos Önk" sheetId="22" r:id="rId22"/>
  </sheets>
  <definedNames>
    <definedName name="_xlfn.IFERROR" hidden="1">#NAME?</definedName>
    <definedName name="_xlnm.Print_Titles" localSheetId="6">'9.1. sz. mell'!$1:$6</definedName>
    <definedName name="_xlnm.Print_Titles" localSheetId="7">'9.1.1. sz. mell '!$1:$6</definedName>
    <definedName name="_xlnm.Print_Titles" localSheetId="8">'9.1.2. sz. mell '!$1:$6</definedName>
    <definedName name="_xlnm.Print_Titles" localSheetId="9">'9.2. sz. mell '!$1:$6</definedName>
    <definedName name="_xlnm.Print_Titles" localSheetId="10">'9.2.2. sz.  mell '!$1:$6</definedName>
    <definedName name="_xlnm.Print_Titles" localSheetId="11">'9.5. sz. mell '!$1:$6</definedName>
    <definedName name="_xlnm.Print_Titles" localSheetId="12">'9.5.2. sz. mell'!$1:$6</definedName>
    <definedName name="_xlnm.Print_Titles" localSheetId="13">'9.7. sz. mell '!$1:$6</definedName>
    <definedName name="_xlnm.Print_Titles" localSheetId="14">'9.7.2. sz. mell '!$1:$6</definedName>
    <definedName name="_xlnm.Print_Titles" localSheetId="15">'9.8. sz. mell  '!$1:$6</definedName>
    <definedName name="_xlnm.Print_Titles" localSheetId="16">'9.8.1. sz. mell '!$1:$6</definedName>
    <definedName name="_xlnm.Print_Area" localSheetId="0">'1.1.sz.mell. '!$A$1:$C$149</definedName>
    <definedName name="_xlnm.Print_Area" localSheetId="1">'1.2.sz.mell. '!$A$1:$C$149</definedName>
    <definedName name="_xlnm.Print_Area" localSheetId="2">'1.3.sz.mell.'!$A$1:$C$149</definedName>
  </definedNames>
  <calcPr fullCalcOnLoad="1"/>
</workbook>
</file>

<file path=xl/sharedStrings.xml><?xml version="1.0" encoding="utf-8"?>
<sst xmlns="http://schemas.openxmlformats.org/spreadsheetml/2006/main" count="2952" uniqueCount="557">
  <si>
    <t>Beruházási (felhalmozási) kiadások előirányzata beruházásonként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</si>
  <si>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</si>
  <si>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</si>
  <si>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</si>
  <si>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</si>
  <si>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</si>
  <si>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</si>
  <si>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</si>
  <si>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</si>
  <si>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</si>
  <si>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</si>
  <si>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</si>
  <si>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</si>
  <si>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</si>
  <si>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</si>
  <si>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</si>
  <si>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</si>
  <si>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</si>
  <si>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</si>
  <si>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</si>
  <si>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</si>
  <si>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</si>
  <si>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</si>
  <si>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</si>
  <si>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</si>
  <si>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</si>
  <si>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</si>
  <si>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</si>
  <si>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</si>
  <si>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</si>
  <si>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</si>
  <si>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</si>
  <si>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</si>
  <si>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</si>
  <si>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</si>
  <si>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</si>
  <si>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</si>
  <si>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</si>
  <si>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</si>
  <si>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</si>
  <si>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</si>
  <si>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</si>
  <si>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</si>
  <si>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</si>
  <si>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</si>
  <si>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</si>
  <si>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</si>
  <si>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</si>
  <si>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</si>
  <si>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</si>
  <si>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</si>
  <si>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</si>
  <si>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</si>
  <si>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</si>
  <si>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</si>
  <si>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</si>
  <si>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</si>
  <si>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</si>
  <si>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</si>
  <si>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</si>
  <si>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</si>
  <si>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</si>
  <si>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</si>
  <si>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</si>
  <si>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</si>
  <si>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</si>
  <si>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</si>
  <si>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</si>
  <si>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</si>
  <si>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</si>
  <si>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</si>
  <si>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</si>
  <si>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</si>
  <si>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</si>
  <si>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</si>
  <si>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</si>
  <si>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</si>
  <si>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</si>
  <si>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</si>
  <si>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</si>
  <si>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</si>
  <si>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</si>
  <si>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</si>
  <si>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</si>
  <si>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</si>
  <si>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</si>
  <si>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</si>
  <si>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</si>
  <si>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</si>
  <si>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</si>
  <si>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</si>
  <si>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</si>
  <si>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</si>
  <si>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</si>
  <si>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</si>
  <si>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</si>
  <si>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</si>
  <si>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</si>
  <si>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</si>
  <si>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</si>
  <si>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</si>
  <si>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</si>
  <si>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</si>
  <si>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</si>
  <si>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</si>
  <si>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</si>
  <si>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</si>
  <si>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</si>
  <si>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</si>
  <si>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Hitel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</si>
  <si>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</si>
  <si>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</si>
  <si>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</si>
  <si>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</si>
  <si>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</si>
  <si>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</si>
  <si>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</si>
  <si>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</si>
  <si>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</si>
  <si>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</si>
  <si>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</si>
  <si>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</si>
  <si>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</si>
  <si>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</si>
  <si>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</si>
  <si>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</si>
  <si>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</si>
  <si>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</si>
  <si>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</si>
  <si>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</si>
  <si>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</si>
  <si>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</si>
  <si>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</si>
  <si>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</si>
  <si>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</si>
  <si>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</si>
  <si>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</si>
  <si>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</si>
  <si>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</si>
  <si>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</si>
  <si>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</si>
  <si>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</si>
  <si>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</si>
  <si>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</si>
  <si>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</si>
  <si>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</si>
  <si>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</si>
  <si>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</si>
  <si>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</si>
  <si>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</si>
  <si>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</si>
  <si>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</si>
  <si>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</si>
  <si>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</si>
  <si>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</si>
  <si>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</si>
  <si>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</si>
  <si>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</si>
  <si>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</si>
  <si>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</si>
  <si>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</si>
  <si>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</si>
  <si>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</si>
  <si>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</si>
  <si>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</si>
  <si>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</si>
  <si>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</si>
  <si>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</si>
  <si>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</si>
  <si>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</si>
  <si>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</si>
  <si>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</si>
  <si>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</si>
  <si>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</si>
  <si>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</si>
  <si>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</si>
  <si>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</si>
  <si>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</si>
  <si>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</si>
  <si>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</si>
  <si>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</si>
  <si>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</si>
  <si>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</si>
  <si>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</si>
  <si>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</si>
  <si>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</si>
  <si>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</si>
  <si>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</si>
  <si>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</si>
  <si>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</si>
  <si>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</si>
  <si>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</si>
  <si>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</si>
  <si>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</si>
  <si>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</si>
  <si>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</si>
  <si>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</si>
  <si>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</si>
  <si>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</si>
  <si>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</si>
  <si>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</si>
  <si>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</si>
  <si>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</si>
  <si>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</si>
  <si>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</si>
  <si>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</si>
  <si>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</si>
  <si>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</si>
  <si>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</si>
  <si>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</si>
  <si>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</si>
  <si>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</si>
  <si>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</si>
  <si>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</si>
  <si>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</si>
  <si>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</si>
  <si>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</si>
  <si>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</si>
  <si>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</si>
  <si>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</si>
  <si>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</si>
  <si>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</si>
  <si>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</si>
  <si>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</si>
  <si>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</si>
  <si>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</si>
  <si>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</si>
  <si>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</si>
  <si>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</si>
  <si>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</si>
  <si>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</si>
  <si>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</si>
  <si>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</si>
  <si>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</si>
  <si>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</si>
  <si>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</si>
  <si>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</si>
  <si>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</si>
  <si>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</si>
  <si>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</si>
  <si>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</si>
  <si>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</si>
  <si>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</si>
  <si>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</si>
  <si>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</si>
  <si>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</si>
  <si>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</si>
  <si>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</si>
  <si>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</si>
  <si>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</si>
  <si>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</si>
  <si>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</si>
  <si>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</si>
  <si>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</si>
  <si>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</si>
  <si>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</si>
  <si>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</si>
  <si>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</si>
  <si>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</si>
  <si>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</si>
  <si>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</si>
  <si>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</si>
  <si>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</si>
  <si>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</si>
  <si>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</si>
  <si>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</si>
  <si>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</si>
  <si>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</si>
  <si>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</si>
  <si>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</si>
  <si>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</si>
  <si>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</si>
  <si>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</si>
  <si>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</si>
  <si>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</si>
  <si>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</si>
  <si>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</si>
  <si>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</si>
  <si>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</si>
  <si>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</si>
  <si>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</si>
  <si>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</si>
  <si>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</si>
  <si>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</si>
  <si>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</si>
  <si>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</si>
  <si>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</si>
  <si>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</si>
  <si>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</si>
  <si>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</si>
  <si>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</si>
  <si>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</si>
  <si>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</si>
  <si>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</si>
  <si>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</si>
  <si>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</si>
  <si>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</si>
  <si>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</si>
  <si>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</si>
  <si>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</si>
  <si>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</si>
  <si>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</si>
  <si>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</si>
  <si>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</si>
  <si>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</si>
  <si>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</si>
  <si>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</si>
  <si>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</si>
  <si>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</si>
  <si>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</si>
  <si>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</si>
  <si>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</si>
  <si>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</si>
  <si>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</si>
  <si>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</si>
  <si>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</si>
  <si>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</si>
  <si>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</si>
  <si>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</si>
  <si>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</si>
  <si>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</si>
  <si>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</si>
  <si>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</si>
  <si>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</si>
  <si>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</si>
  <si>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</si>
  <si>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</si>
  <si>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</si>
  <si>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</si>
  <si>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</si>
  <si>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</si>
  <si>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</si>
  <si>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</si>
  <si>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</si>
  <si>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</si>
  <si>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</si>
  <si>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</si>
  <si>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</si>
  <si>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</si>
  <si>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</si>
  <si>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</si>
  <si>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</si>
  <si>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</si>
  <si>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</si>
  <si>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</si>
  <si>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</si>
  <si>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</si>
  <si>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</si>
  <si>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</si>
  <si>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</si>
  <si>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</si>
  <si>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</si>
  <si>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</si>
  <si>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</si>
  <si>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</si>
  <si>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</si>
  <si>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</si>
  <si>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</si>
  <si>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</si>
  <si>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</si>
  <si>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</si>
  <si>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</si>
  <si>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</si>
  <si>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</si>
  <si>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Felhasználás
2013. XII.31-ig</t>
  </si>
  <si>
    <t xml:space="preserve">
2014. év utáni szükséglet
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</si>
  <si>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</si>
  <si>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</si>
  <si>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</si>
  <si>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</si>
  <si>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</si>
  <si>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</si>
  <si>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Előirányzat-felhasználási terv
2014. évre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</si>
  <si>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</si>
  <si>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</si>
  <si>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</si>
  <si>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</si>
  <si>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</si>
  <si>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</si>
  <si>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</si>
  <si>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</si>
  <si>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</si>
  <si>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</si>
  <si>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</si>
  <si>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</si>
  <si>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</si>
  <si>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</si>
  <si>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</si>
  <si>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</si>
  <si>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</si>
  <si>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</si>
  <si>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</si>
  <si>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</si>
  <si>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</si>
  <si>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</si>
  <si>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</si>
  <si>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</si>
  <si>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</si>
  <si>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</si>
  <si>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</si>
  <si>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</si>
  <si>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</si>
  <si>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</si>
  <si>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</si>
  <si>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</si>
  <si>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</si>
  <si>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</si>
  <si>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</si>
  <si>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</si>
  <si>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</si>
  <si>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 xml:space="preserve">   Rövidlejáratú hitelek, kölcsönök felvétele</t>
  </si>
  <si>
    <t>Tiszavasvári Város belterületi vízrendezése</t>
  </si>
  <si>
    <t>2013-2014</t>
  </si>
  <si>
    <t>Férőhelybővítés és komplex fejlesztés a Tiszavasvári Fülemüle Óvodában</t>
  </si>
  <si>
    <t>Ifjúság-Kossuth utca kereszteződésnél gyalogátkelőhely kial.</t>
  </si>
  <si>
    <t>2014</t>
  </si>
  <si>
    <t>Közvilágítási hálózat fejlesztése</t>
  </si>
  <si>
    <t>Tervek készíttetése</t>
  </si>
  <si>
    <t>Térfigyelő kamararendszer kiépítése</t>
  </si>
  <si>
    <t>Közfoglalkoztatás gépbeszerzés, fűtési-, öntözőrendszer, fólia kiépítés</t>
  </si>
  <si>
    <t>Polg. Hiv. informatikai és egyéb tárgyi eszköz beszerzés</t>
  </si>
  <si>
    <t>Tiszavasvári Bölcsőde kisértékű tárgyi eszköz beszerzés</t>
  </si>
  <si>
    <t xml:space="preserve">Városi Kincstár - számítógépek és szoftverek beszerzése </t>
  </si>
  <si>
    <t>Városi Kincstár - irodai bútorok beszerzése</t>
  </si>
  <si>
    <t>Sportcsarnok - takarítógép beszerzése</t>
  </si>
  <si>
    <t>Városi parkok tervezése</t>
  </si>
  <si>
    <t>Sportpálya - fűnyíró traktor beszerzése</t>
  </si>
  <si>
    <t>Művelődési Ház - klímaberendezések beszerzése</t>
  </si>
  <si>
    <t>Múzeum - szoftverek beszerz.pályázati pénzeszk.-ből</t>
  </si>
  <si>
    <t>Művelődési Központ és Könyvtár</t>
  </si>
  <si>
    <t>VASVÁRI PÁL MÚZEUM</t>
  </si>
  <si>
    <t>05</t>
  </si>
  <si>
    <t>Vasvári Pál Múzeum</t>
  </si>
  <si>
    <t>Tiszavasvári Szociális és Egészségügyi Szolgáltató Központ</t>
  </si>
  <si>
    <t>07</t>
  </si>
  <si>
    <t>08</t>
  </si>
  <si>
    <t>Tiszavasvári Bölcsőde</t>
  </si>
  <si>
    <t>TISZEK-kisértékű tárgyieszköz beszerzés</t>
  </si>
  <si>
    <t xml:space="preserve">Tiszavasvári Város Önkormányzata </t>
  </si>
  <si>
    <t>adatok: eFt-ban</t>
  </si>
  <si>
    <t>Céltartalékok:</t>
  </si>
  <si>
    <t>- Egyéb tartalék</t>
  </si>
  <si>
    <t>- Normatíva visszafizetés miatti tartalék</t>
  </si>
  <si>
    <t>- Önkormányzati létesítmények felújítási kerete F</t>
  </si>
  <si>
    <t xml:space="preserve">  Köztemető fenntartás</t>
  </si>
  <si>
    <t>Céltartalékok összesen:</t>
  </si>
  <si>
    <t>Pénzforgalom nélküli kiadások összesen:</t>
  </si>
  <si>
    <t xml:space="preserve">Az önkormányzat és intézményeinek engedélyezett álláshelyei  </t>
  </si>
  <si>
    <t>Eng. állás-helyek</t>
  </si>
  <si>
    <t>Intézmények</t>
  </si>
  <si>
    <t>megnevezése</t>
  </si>
  <si>
    <t>- Városi Kincstár (saját)</t>
  </si>
  <si>
    <t>- Egyesített Óvodai Intézmény</t>
  </si>
  <si>
    <t>- Műv. Központ és Könyvtár</t>
  </si>
  <si>
    <t>- Vasvári Pál Múzeum</t>
  </si>
  <si>
    <t>- Tiszavasvári Bölcsőde</t>
  </si>
  <si>
    <t>- TISZEK</t>
  </si>
  <si>
    <t>Polgármesteri Hivatal</t>
  </si>
  <si>
    <t>Intézmények összesen</t>
  </si>
  <si>
    <t>Önkormányzat -közfoglalkoztatott</t>
  </si>
  <si>
    <t>Mindösszesen:</t>
  </si>
  <si>
    <t xml:space="preserve">Az önkormányzat intézményeinek </t>
  </si>
  <si>
    <t xml:space="preserve">2014. évi költségvetése </t>
  </si>
  <si>
    <t xml:space="preserve">                   BEVÉTELEK</t>
  </si>
  <si>
    <t xml:space="preserve">                                                  KIADÁSOK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</si>
  <si>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</si>
  <si>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</si>
  <si>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</si>
  <si>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</si>
  <si>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</si>
  <si>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</si>
  <si>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</si>
  <si>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</si>
  <si>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</si>
  <si>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</si>
  <si>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</si>
  <si>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</si>
  <si>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</si>
  <si>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</si>
  <si>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</si>
  <si>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</si>
  <si>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</si>
  <si>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</si>
  <si>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</si>
  <si>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Kötelezettségvállalással terhelt záró pénzkészlet</t>
  </si>
  <si>
    <t>Kötelezettségvállalással nem terhelt záró pénzkészlet</t>
  </si>
  <si>
    <t>- Lakásfelújítási Alap ( ebből felhalmozási: 1270)</t>
  </si>
  <si>
    <t>- Tiszavasvári Bölcsőde - közfoglalkoztatottak</t>
  </si>
  <si>
    <t>- Városi Kincstár - közfoglalkoztatottak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</si>
  <si>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</si>
  <si>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</si>
  <si>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</si>
  <si>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</si>
  <si>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</si>
  <si>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</si>
  <si>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</si>
  <si>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</si>
  <si>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</si>
  <si>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</si>
  <si>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</si>
  <si>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</si>
  <si>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</si>
  <si>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</si>
  <si>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</si>
  <si>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</si>
  <si>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Gépjárműadó</t>
  </si>
  <si>
    <t>Köztemető-fenntartés és - működtetés</t>
  </si>
  <si>
    <t>Közvilágítás</t>
  </si>
  <si>
    <t>Város-, községgazdálkodási m.n.s. szolgáltatások</t>
  </si>
  <si>
    <t>Finanszírozási műveletek</t>
  </si>
  <si>
    <t>A polgári védelem ágazati feladatai</t>
  </si>
  <si>
    <t>Ár- és belvízvédelemmel összefüggő tevékenységek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</si>
  <si>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</si>
  <si>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</si>
  <si>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</si>
  <si>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</si>
  <si>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</si>
  <si>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>Téli közfoglalkoztatás</t>
  </si>
  <si>
    <t>- Le: intézményi támogatás</t>
  </si>
  <si>
    <t>Közhat.</t>
  </si>
  <si>
    <t>Záró</t>
  </si>
  <si>
    <t>pénzk.</t>
  </si>
  <si>
    <t>Tartalék</t>
  </si>
  <si>
    <t>2014. év</t>
  </si>
  <si>
    <t>Az önkormányzat 2014. évi költségvetésének</t>
  </si>
  <si>
    <t>Szennyvízcsat. építése, fenntartása, üzemeltetése</t>
  </si>
  <si>
    <t>Nem veszélyes hulladék vegyes begyűjtése</t>
  </si>
  <si>
    <t xml:space="preserve"> Szennyeződésmentesítési tevékenységek</t>
  </si>
  <si>
    <t>Pályázat- és támogatáskezelés, ellenőrzés</t>
  </si>
  <si>
    <t>- Talajterhelési díj, helyszíni bírság,</t>
  </si>
  <si>
    <t>- Helyi adók és bírság, pótlék</t>
  </si>
  <si>
    <t>Önk. elszámolásai a központi költségvetéssel</t>
  </si>
  <si>
    <t>- Működési támogatás</t>
  </si>
  <si>
    <t>- Egyéb működési támogatás</t>
  </si>
  <si>
    <t>Támogatási célú finanszírozási műveletek</t>
  </si>
  <si>
    <t>Intézmény</t>
  </si>
  <si>
    <t xml:space="preserve"> Oktatás, közművelődés</t>
  </si>
  <si>
    <t>Kiemelt állami és önkormányzati rendezvények</t>
  </si>
  <si>
    <t>Fertőző megbetegedések megelőzése</t>
  </si>
  <si>
    <t xml:space="preserve">Önkormányzati segélyek </t>
  </si>
  <si>
    <t>- TISZEK - közfoglalkoztatottak</t>
  </si>
  <si>
    <t>Intézmény összesen közfoglalkoztatottak nélkül</t>
  </si>
  <si>
    <t>Mindösszesen közfoglalkoztattok nélkül:</t>
  </si>
  <si>
    <t>Önkormányzat  (saját)</t>
  </si>
  <si>
    <t>Önkormányzat (saját)</t>
  </si>
  <si>
    <t>Polgármesteri hivatal</t>
  </si>
  <si>
    <t xml:space="preserve">2014. évi költségvetésében rendelkezésre álló tartalékok </t>
  </si>
  <si>
    <t>- Civil szervezetek támogatási tartaléka</t>
  </si>
  <si>
    <t>Romák társadalmi integrációjának segítése</t>
  </si>
  <si>
    <t>Bűnmegelőzés</t>
  </si>
  <si>
    <t>TISZEK gépjármű vásárlás</t>
  </si>
  <si>
    <t>Közfoglalkoztatás - kistérségi start minta program gépbeszerzés, öntőzőrendszer, fólia építés és egyéb eszközbeszerzés</t>
  </si>
  <si>
    <t>Hosszabb id. közfogl. - hagyományos mezőgazd.</t>
  </si>
  <si>
    <t>Kistérségi startmunka mintaprogram</t>
  </si>
  <si>
    <t>Közgfoglalkoztatás - téli és egyéb értékteremtő</t>
  </si>
  <si>
    <t>11. melléklet a 15/2014. (VI.3.) önkormányzati rendelethez</t>
  </si>
  <si>
    <t>13. melléklet a 15/2014.(VI.3.) önkormányzati rendelethez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</si>
</sst>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</numFmts>
  <fonts count="6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8"/>
      <color indexed="10"/>
      <name val="Times New Roman CE"/>
      <family val="1"/>
    </font>
    <font>
      <sz val="10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i/>
      <sz val="14"/>
      <name val="Times New Roman CE"/>
      <family val="1"/>
    </font>
    <font>
      <sz val="10"/>
      <color indexed="10"/>
      <name val="Times New Roman CE"/>
      <family val="1"/>
    </font>
    <font>
      <sz val="10"/>
      <name val="Arial CE"/>
      <family val="0"/>
    </font>
    <font>
      <b/>
      <i/>
      <sz val="8"/>
      <name val="Times New Roman CE"/>
      <family val="0"/>
    </font>
    <font>
      <b/>
      <sz val="10"/>
      <name val="MS Sans Serif"/>
      <family val="0"/>
    </font>
    <font>
      <b/>
      <i/>
      <sz val="13"/>
      <name val="Times New Roman CE"/>
      <family val="1"/>
    </font>
    <font>
      <b/>
      <sz val="9"/>
      <color indexed="10"/>
      <name val="Times New Roman CE"/>
      <family val="0"/>
    </font>
    <font>
      <i/>
      <sz val="9"/>
      <name val="Times New Roman CE"/>
      <family val="1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sz val="11"/>
      <name val="Times New Roman"/>
      <family val="1"/>
    </font>
    <font>
      <b/>
      <sz val="8"/>
      <color indexed="10"/>
      <name val="Times New Roman CE"/>
      <family val="0"/>
    </font>
    <font>
      <b/>
      <sz val="10"/>
      <color indexed="10"/>
      <name val="Times New Roman CE"/>
      <family val="0"/>
    </font>
    <font>
      <b/>
      <sz val="10"/>
      <color indexed="10"/>
      <name val="MS Sans Serif"/>
      <family val="2"/>
    </font>
    <font>
      <sz val="8"/>
      <color indexed="8"/>
      <name val="Times New Roman CE"/>
      <family val="1"/>
    </font>
  </fonts>
  <fills count="2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5" fillId="2" borderId="0" applyNumberFormat="0" applyBorder="0" applyAlignment="0" applyProtection="0"/>
    <xf numFmtId="0" fontId="25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6" fillId="1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5" fillId="0" borderId="0">
      <alignment/>
      <protection/>
    </xf>
    <xf numFmtId="0" fontId="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6" borderId="7" applyNumberFormat="0" applyFont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2" borderId="0" applyNumberFormat="0" applyBorder="0" applyAlignment="0" applyProtection="0"/>
    <xf numFmtId="0" fontId="25" fillId="13" borderId="0" applyNumberFormat="0" applyBorder="0" applyAlignment="0" applyProtection="0"/>
    <xf numFmtId="0" fontId="35" fillId="15" borderId="0" applyNumberFormat="0" applyBorder="0" applyAlignment="0" applyProtection="0"/>
    <xf numFmtId="0" fontId="36" fillId="16" borderId="8" applyNumberFormat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46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7" borderId="0" applyNumberFormat="0" applyBorder="0" applyAlignment="0" applyProtection="0"/>
    <xf numFmtId="0" fontId="41" fillId="11" borderId="0" applyNumberFormat="0" applyBorder="0" applyAlignment="0" applyProtection="0"/>
    <xf numFmtId="0" fontId="42" fillId="16" borderId="1" applyNumberFormat="0" applyAlignment="0" applyProtection="0"/>
    <xf numFmtId="9" fontId="0" fillId="0" borderId="0" applyFont="0" applyFill="0" applyBorder="0" applyAlignment="0" applyProtection="0"/>
  </cellStyleXfs>
  <cellXfs count="594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67" applyFont="1" applyFill="1" applyBorder="1" applyAlignment="1" applyProtection="1">
      <alignment horizontal="center" vertical="center" wrapText="1"/>
      <protection/>
    </xf>
    <xf numFmtId="0" fontId="5" fillId="0" borderId="0" xfId="67" applyFont="1" applyFill="1" applyBorder="1" applyAlignment="1" applyProtection="1">
      <alignment vertical="center" wrapText="1"/>
      <protection/>
    </xf>
    <xf numFmtId="0" fontId="14" fillId="0" borderId="10" xfId="67" applyFont="1" applyFill="1" applyBorder="1" applyAlignment="1" applyProtection="1">
      <alignment horizontal="left" vertical="center" wrapText="1" indent="1"/>
      <protection/>
    </xf>
    <xf numFmtId="0" fontId="14" fillId="0" borderId="11" xfId="67" applyFont="1" applyFill="1" applyBorder="1" applyAlignment="1" applyProtection="1">
      <alignment horizontal="left" vertical="center" wrapText="1" indent="1"/>
      <protection/>
    </xf>
    <xf numFmtId="0" fontId="14" fillId="0" borderId="12" xfId="67" applyFont="1" applyFill="1" applyBorder="1" applyAlignment="1" applyProtection="1">
      <alignment horizontal="left" vertical="center" wrapText="1" indent="1"/>
      <protection/>
    </xf>
    <xf numFmtId="0" fontId="14" fillId="0" borderId="13" xfId="67" applyFont="1" applyFill="1" applyBorder="1" applyAlignment="1" applyProtection="1">
      <alignment horizontal="left" vertical="center" wrapText="1" indent="1"/>
      <protection/>
    </xf>
    <xf numFmtId="0" fontId="14" fillId="0" borderId="14" xfId="67" applyFont="1" applyFill="1" applyBorder="1" applyAlignment="1" applyProtection="1">
      <alignment horizontal="left" vertical="center" wrapText="1" indent="1"/>
      <protection/>
    </xf>
    <xf numFmtId="0" fontId="14" fillId="0" borderId="15" xfId="67" applyFont="1" applyFill="1" applyBorder="1" applyAlignment="1" applyProtection="1">
      <alignment horizontal="left" vertical="center" wrapText="1" indent="1"/>
      <protection/>
    </xf>
    <xf numFmtId="49" fontId="14" fillId="0" borderId="16" xfId="67" applyNumberFormat="1" applyFont="1" applyFill="1" applyBorder="1" applyAlignment="1" applyProtection="1">
      <alignment horizontal="left" vertical="center" wrapText="1" indent="1"/>
      <protection/>
    </xf>
    <xf numFmtId="49" fontId="14" fillId="0" borderId="17" xfId="67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67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67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67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67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67" applyFont="1" applyFill="1" applyBorder="1" applyAlignment="1" applyProtection="1">
      <alignment horizontal="left" vertical="center" wrapText="1" indent="1"/>
      <protection/>
    </xf>
    <xf numFmtId="0" fontId="12" fillId="0" borderId="22" xfId="67" applyFont="1" applyFill="1" applyBorder="1" applyAlignment="1" applyProtection="1">
      <alignment horizontal="left" vertical="center" wrapText="1" indent="1"/>
      <protection/>
    </xf>
    <xf numFmtId="0" fontId="12" fillId="0" borderId="23" xfId="67" applyFont="1" applyFill="1" applyBorder="1" applyAlignment="1" applyProtection="1">
      <alignment horizontal="left" vertical="center" wrapText="1" indent="1"/>
      <protection/>
    </xf>
    <xf numFmtId="0" fontId="12" fillId="0" borderId="24" xfId="67" applyFont="1" applyFill="1" applyBorder="1" applyAlignment="1" applyProtection="1">
      <alignment horizontal="left" vertical="center" wrapText="1" indent="1"/>
      <protection/>
    </xf>
    <xf numFmtId="0" fontId="6" fillId="0" borderId="22" xfId="67" applyFont="1" applyFill="1" applyBorder="1" applyAlignment="1" applyProtection="1">
      <alignment horizontal="center" vertical="center" wrapText="1"/>
      <protection/>
    </xf>
    <xf numFmtId="0" fontId="6" fillId="0" borderId="23" xfId="67" applyFont="1" applyFill="1" applyBorder="1" applyAlignment="1" applyProtection="1">
      <alignment horizontal="center" vertical="center" wrapText="1"/>
      <protection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0" fontId="12" fillId="0" borderId="23" xfId="67" applyFont="1" applyFill="1" applyBorder="1" applyAlignment="1" applyProtection="1">
      <alignment vertical="center" wrapText="1"/>
      <protection/>
    </xf>
    <xf numFmtId="0" fontId="12" fillId="0" borderId="25" xfId="67" applyFont="1" applyFill="1" applyBorder="1" applyAlignment="1" applyProtection="1">
      <alignment vertical="center" wrapText="1"/>
      <protection/>
    </xf>
    <xf numFmtId="0" fontId="12" fillId="0" borderId="22" xfId="67" applyFont="1" applyFill="1" applyBorder="1" applyAlignment="1" applyProtection="1">
      <alignment horizontal="center" vertical="center" wrapText="1"/>
      <protection/>
    </xf>
    <xf numFmtId="0" fontId="12" fillId="0" borderId="23" xfId="67" applyFont="1" applyFill="1" applyBorder="1" applyAlignment="1" applyProtection="1">
      <alignment horizontal="center" vertical="center" wrapText="1"/>
      <protection/>
    </xf>
    <xf numFmtId="0" fontId="12" fillId="0" borderId="26" xfId="67" applyFont="1" applyFill="1" applyBorder="1" applyAlignment="1" applyProtection="1">
      <alignment horizontal="center" vertical="center" wrapText="1"/>
      <protection/>
    </xf>
    <xf numFmtId="0" fontId="6" fillId="0" borderId="23" xfId="69" applyFont="1" applyFill="1" applyBorder="1" applyAlignment="1" applyProtection="1">
      <alignment horizontal="left" vertical="center" indent="1"/>
      <protection/>
    </xf>
    <xf numFmtId="0" fontId="6" fillId="0" borderId="26" xfId="67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30" xfId="0" applyNumberFormat="1" applyFont="1" applyFill="1" applyBorder="1" applyAlignment="1" applyProtection="1">
      <alignment vertical="center" wrapText="1"/>
      <protection/>
    </xf>
    <xf numFmtId="164" fontId="11" fillId="0" borderId="31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24" xfId="69" applyFont="1" applyFill="1" applyBorder="1" applyAlignment="1" applyProtection="1">
      <alignment horizontal="center" vertical="center" wrapText="1"/>
      <protection/>
    </xf>
    <xf numFmtId="0" fontId="6" fillId="0" borderId="25" xfId="69" applyFont="1" applyFill="1" applyBorder="1" applyAlignment="1" applyProtection="1">
      <alignment horizontal="center" vertical="center"/>
      <protection/>
    </xf>
    <xf numFmtId="0" fontId="6" fillId="0" borderId="34" xfId="69" applyFont="1" applyFill="1" applyBorder="1" applyAlignment="1" applyProtection="1">
      <alignment horizontal="center" vertical="center"/>
      <protection/>
    </xf>
    <xf numFmtId="0" fontId="2" fillId="0" borderId="0" xfId="69" applyFill="1" applyProtection="1">
      <alignment/>
      <protection/>
    </xf>
    <xf numFmtId="0" fontId="14" fillId="0" borderId="22" xfId="69" applyFont="1" applyFill="1" applyBorder="1" applyAlignment="1" applyProtection="1">
      <alignment horizontal="left" vertical="center" indent="1"/>
      <protection/>
    </xf>
    <xf numFmtId="0" fontId="2" fillId="0" borderId="0" xfId="69" applyFill="1" applyAlignment="1" applyProtection="1">
      <alignment vertical="center"/>
      <protection/>
    </xf>
    <xf numFmtId="0" fontId="14" fillId="0" borderId="16" xfId="69" applyFont="1" applyFill="1" applyBorder="1" applyAlignment="1" applyProtection="1">
      <alignment horizontal="left" vertical="center" indent="1"/>
      <protection/>
    </xf>
    <xf numFmtId="164" fontId="14" fillId="0" borderId="10" xfId="69" applyNumberFormat="1" applyFont="1" applyFill="1" applyBorder="1" applyAlignment="1" applyProtection="1">
      <alignment vertical="center"/>
      <protection locked="0"/>
    </xf>
    <xf numFmtId="164" fontId="14" fillId="0" borderId="35" xfId="69" applyNumberFormat="1" applyFont="1" applyFill="1" applyBorder="1" applyAlignment="1" applyProtection="1">
      <alignment vertical="center"/>
      <protection/>
    </xf>
    <xf numFmtId="0" fontId="14" fillId="0" borderId="17" xfId="69" applyFont="1" applyFill="1" applyBorder="1" applyAlignment="1" applyProtection="1">
      <alignment horizontal="left" vertical="center" indent="1"/>
      <protection/>
    </xf>
    <xf numFmtId="164" fontId="14" fillId="0" borderId="11" xfId="69" applyNumberFormat="1" applyFont="1" applyFill="1" applyBorder="1" applyAlignment="1" applyProtection="1">
      <alignment vertical="center"/>
      <protection locked="0"/>
    </xf>
    <xf numFmtId="0" fontId="2" fillId="0" borderId="0" xfId="69" applyFill="1" applyAlignment="1" applyProtection="1">
      <alignment vertical="center"/>
      <protection locked="0"/>
    </xf>
    <xf numFmtId="164" fontId="14" fillId="0" borderId="12" xfId="69" applyNumberFormat="1" applyFont="1" applyFill="1" applyBorder="1" applyAlignment="1" applyProtection="1">
      <alignment vertical="center"/>
      <protection locked="0"/>
    </xf>
    <xf numFmtId="164" fontId="12" fillId="0" borderId="23" xfId="69" applyNumberFormat="1" applyFont="1" applyFill="1" applyBorder="1" applyAlignment="1" applyProtection="1">
      <alignment vertical="center"/>
      <protection/>
    </xf>
    <xf numFmtId="164" fontId="12" fillId="0" borderId="26" xfId="69" applyNumberFormat="1" applyFont="1" applyFill="1" applyBorder="1" applyAlignment="1" applyProtection="1">
      <alignment vertical="center"/>
      <protection/>
    </xf>
    <xf numFmtId="0" fontId="14" fillId="0" borderId="18" xfId="69" applyFont="1" applyFill="1" applyBorder="1" applyAlignment="1" applyProtection="1">
      <alignment horizontal="left" vertical="center" indent="1"/>
      <protection/>
    </xf>
    <xf numFmtId="0" fontId="12" fillId="0" borderId="22" xfId="69" applyFont="1" applyFill="1" applyBorder="1" applyAlignment="1" applyProtection="1">
      <alignment horizontal="left" vertical="center" indent="1"/>
      <protection/>
    </xf>
    <xf numFmtId="164" fontId="12" fillId="0" borderId="23" xfId="69" applyNumberFormat="1" applyFont="1" applyFill="1" applyBorder="1" applyProtection="1">
      <alignment/>
      <protection/>
    </xf>
    <xf numFmtId="164" fontId="12" fillId="0" borderId="26" xfId="69" applyNumberFormat="1" applyFont="1" applyFill="1" applyBorder="1" applyProtection="1">
      <alignment/>
      <protection/>
    </xf>
    <xf numFmtId="0" fontId="2" fillId="0" borderId="0" xfId="69" applyFill="1" applyProtection="1">
      <alignment/>
      <protection locked="0"/>
    </xf>
    <xf numFmtId="0" fontId="0" fillId="0" borderId="0" xfId="69" applyFont="1" applyFill="1" applyProtection="1">
      <alignment/>
      <protection/>
    </xf>
    <xf numFmtId="0" fontId="20" fillId="0" borderId="0" xfId="69" applyFont="1" applyFill="1" applyProtection="1">
      <alignment/>
      <protection locked="0"/>
    </xf>
    <xf numFmtId="0" fontId="5" fillId="0" borderId="0" xfId="69" applyFont="1" applyFill="1" applyProtection="1">
      <alignment/>
      <protection locked="0"/>
    </xf>
    <xf numFmtId="164" fontId="12" fillId="18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7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6" xfId="0" applyFont="1" applyFill="1" applyBorder="1" applyAlignment="1" applyProtection="1">
      <alignment horizontal="right"/>
      <protection/>
    </xf>
    <xf numFmtId="0" fontId="14" fillId="0" borderId="28" xfId="67" applyFont="1" applyFill="1" applyBorder="1" applyAlignment="1" applyProtection="1">
      <alignment horizontal="left" vertical="center" wrapText="1" indent="1"/>
      <protection/>
    </xf>
    <xf numFmtId="0" fontId="14" fillId="0" borderId="11" xfId="67" applyFont="1" applyFill="1" applyBorder="1" applyAlignment="1" applyProtection="1">
      <alignment horizontal="left" indent="6"/>
      <protection/>
    </xf>
    <xf numFmtId="0" fontId="14" fillId="0" borderId="11" xfId="67" applyFont="1" applyFill="1" applyBorder="1" applyAlignment="1" applyProtection="1">
      <alignment horizontal="left" vertical="center" wrapText="1" indent="6"/>
      <protection/>
    </xf>
    <xf numFmtId="0" fontId="14" fillId="0" borderId="15" xfId="67" applyFont="1" applyFill="1" applyBorder="1" applyAlignment="1" applyProtection="1">
      <alignment horizontal="left" vertical="center" wrapText="1" indent="6"/>
      <protection/>
    </xf>
    <xf numFmtId="0" fontId="14" fillId="0" borderId="37" xfId="67" applyFont="1" applyFill="1" applyBorder="1" applyAlignment="1" applyProtection="1">
      <alignment horizontal="left" vertical="center" wrapText="1" indent="6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38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164" fontId="6" fillId="0" borderId="41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21" fillId="0" borderId="42" xfId="0" applyFont="1" applyBorder="1" applyAlignment="1" applyProtection="1">
      <alignment horizontal="left" wrapText="1" inden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2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45" xfId="67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1" xfId="67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1" xfId="69" applyFont="1" applyFill="1" applyBorder="1" applyAlignment="1" applyProtection="1">
      <alignment horizontal="left" vertical="center" indent="1"/>
      <protection/>
    </xf>
    <xf numFmtId="0" fontId="14" fillId="0" borderId="12" xfId="69" applyFont="1" applyFill="1" applyBorder="1" applyAlignment="1" applyProtection="1">
      <alignment horizontal="left" vertical="center" wrapText="1" indent="1"/>
      <protection/>
    </xf>
    <xf numFmtId="0" fontId="14" fillId="0" borderId="11" xfId="69" applyFont="1" applyFill="1" applyBorder="1" applyAlignment="1" applyProtection="1">
      <alignment horizontal="left" vertical="center" wrapText="1" indent="1"/>
      <protection/>
    </xf>
    <xf numFmtId="0" fontId="14" fillId="0" borderId="12" xfId="69" applyFont="1" applyFill="1" applyBorder="1" applyAlignment="1" applyProtection="1">
      <alignment horizontal="left" vertical="center" indent="1"/>
      <protection/>
    </xf>
    <xf numFmtId="0" fontId="6" fillId="0" borderId="23" xfId="69" applyFont="1" applyFill="1" applyBorder="1" applyAlignment="1" applyProtection="1">
      <alignment horizontal="left" indent="1"/>
      <protection/>
    </xf>
    <xf numFmtId="0" fontId="18" fillId="0" borderId="23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7" fillId="0" borderId="15" xfId="0" applyFont="1" applyBorder="1" applyAlignment="1" applyProtection="1">
      <alignment horizontal="left" vertical="center" wrapText="1" indent="1"/>
      <protection/>
    </xf>
    <xf numFmtId="0" fontId="18" fillId="0" borderId="27" xfId="0" applyFont="1" applyBorder="1" applyAlignment="1" applyProtection="1">
      <alignment horizontal="left" vertical="center" wrapText="1" indent="1"/>
      <protection/>
    </xf>
    <xf numFmtId="164" fontId="12" fillId="0" borderId="34" xfId="67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67" applyNumberFormat="1" applyFont="1" applyFill="1" applyBorder="1" applyAlignment="1" applyProtection="1">
      <alignment horizontal="right" vertical="center" wrapText="1" indent="1"/>
      <protection/>
    </xf>
    <xf numFmtId="164" fontId="14" fillId="0" borderId="46" xfId="67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67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67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67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67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67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67" applyNumberFormat="1" applyFont="1" applyFill="1" applyBorder="1" applyAlignment="1" applyProtection="1">
      <alignment horizontal="right" vertical="center" wrapText="1" indent="1"/>
      <protection/>
    </xf>
    <xf numFmtId="164" fontId="18" fillId="0" borderId="26" xfId="0" applyNumberFormat="1" applyFont="1" applyBorder="1" applyAlignment="1" applyProtection="1">
      <alignment horizontal="right" vertical="center" wrapText="1" indent="1"/>
      <protection/>
    </xf>
    <xf numFmtId="0" fontId="4" fillId="0" borderId="36" xfId="0" applyFont="1" applyFill="1" applyBorder="1" applyAlignment="1" applyProtection="1">
      <alignment horizontal="right" vertical="center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48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 quotePrefix="1">
      <alignment horizontal="right" vertical="center" indent="1"/>
      <protection/>
    </xf>
    <xf numFmtId="0" fontId="6" fillId="0" borderId="54" xfId="0" applyFont="1" applyFill="1" applyBorder="1" applyAlignment="1" applyProtection="1">
      <alignment horizontal="right" vertical="center" indent="1"/>
      <protection/>
    </xf>
    <xf numFmtId="0" fontId="6" fillId="0" borderId="34" xfId="0" applyFont="1" applyFill="1" applyBorder="1" applyAlignment="1" applyProtection="1">
      <alignment horizontal="right" vertical="center" wrapText="1" indent="1"/>
      <protection/>
    </xf>
    <xf numFmtId="164" fontId="6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164" fontId="12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46" xfId="0" applyNumberFormat="1" applyFont="1" applyFill="1" applyBorder="1" applyAlignment="1" applyProtection="1">
      <alignment horizontal="right" vertical="center"/>
      <protection/>
    </xf>
    <xf numFmtId="49" fontId="6" fillId="0" borderId="54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16" fillId="0" borderId="28" xfId="0" applyFont="1" applyBorder="1" applyAlignment="1" applyProtection="1">
      <alignment horizontal="left" vertical="center" wrapText="1" indent="1"/>
      <protection/>
    </xf>
    <xf numFmtId="0" fontId="2" fillId="0" borderId="0" xfId="67" applyFont="1" applyFill="1" applyProtection="1">
      <alignment/>
      <protection/>
    </xf>
    <xf numFmtId="0" fontId="2" fillId="0" borderId="0" xfId="67" applyFont="1" applyFill="1" applyAlignment="1" applyProtection="1">
      <alignment horizontal="right" vertical="center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67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12" fillId="0" borderId="24" xfId="67" applyFont="1" applyFill="1" applyBorder="1" applyAlignment="1" applyProtection="1">
      <alignment horizontal="center" vertical="center" wrapText="1"/>
      <protection/>
    </xf>
    <xf numFmtId="0" fontId="12" fillId="0" borderId="25" xfId="67" applyFont="1" applyFill="1" applyBorder="1" applyAlignment="1" applyProtection="1">
      <alignment horizontal="center" vertical="center" wrapText="1"/>
      <protection/>
    </xf>
    <xf numFmtId="0" fontId="12" fillId="0" borderId="34" xfId="67" applyFont="1" applyFill="1" applyBorder="1" applyAlignment="1" applyProtection="1">
      <alignment horizontal="center" vertical="center" wrapText="1"/>
      <protection/>
    </xf>
    <xf numFmtId="164" fontId="14" fillId="0" borderId="32" xfId="67" applyNumberFormat="1" applyFont="1" applyFill="1" applyBorder="1" applyAlignment="1" applyProtection="1">
      <alignment horizontal="right" vertical="center" wrapText="1" indent="1"/>
      <protection/>
    </xf>
    <xf numFmtId="0" fontId="14" fillId="0" borderId="12" xfId="67" applyFont="1" applyFill="1" applyBorder="1" applyAlignment="1" applyProtection="1">
      <alignment horizontal="left" vertical="center" wrapText="1" indent="6"/>
      <protection/>
    </xf>
    <xf numFmtId="0" fontId="2" fillId="0" borderId="0" xfId="67" applyFill="1" applyProtection="1">
      <alignment/>
      <protection/>
    </xf>
    <xf numFmtId="0" fontId="14" fillId="0" borderId="0" xfId="67" applyFont="1" applyFill="1" applyProtection="1">
      <alignment/>
      <protection/>
    </xf>
    <xf numFmtId="0" fontId="0" fillId="0" borderId="0" xfId="67" applyFont="1" applyFill="1" applyProtection="1">
      <alignment/>
      <protection/>
    </xf>
    <xf numFmtId="0" fontId="17" fillId="0" borderId="12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15" xfId="0" applyFont="1" applyBorder="1" applyAlignment="1" applyProtection="1">
      <alignment horizontal="left" wrapText="1" indent="1"/>
      <protection/>
    </xf>
    <xf numFmtId="0" fontId="18" fillId="0" borderId="22" xfId="0" applyFont="1" applyBorder="1" applyAlignment="1" applyProtection="1">
      <alignment wrapText="1"/>
      <protection/>
    </xf>
    <xf numFmtId="0" fontId="17" fillId="0" borderId="15" xfId="0" applyFont="1" applyBorder="1" applyAlignment="1" applyProtection="1">
      <alignment wrapText="1"/>
      <protection/>
    </xf>
    <xf numFmtId="0" fontId="17" fillId="0" borderId="18" xfId="0" applyFont="1" applyBorder="1" applyAlignment="1" applyProtection="1">
      <alignment wrapText="1"/>
      <protection/>
    </xf>
    <xf numFmtId="0" fontId="17" fillId="0" borderId="17" xfId="0" applyFont="1" applyBorder="1" applyAlignment="1" applyProtection="1">
      <alignment wrapText="1"/>
      <protection/>
    </xf>
    <xf numFmtId="0" fontId="17" fillId="0" borderId="19" xfId="0" applyFont="1" applyBorder="1" applyAlignment="1" applyProtection="1">
      <alignment wrapText="1"/>
      <protection/>
    </xf>
    <xf numFmtId="0" fontId="18" fillId="0" borderId="23" xfId="0" applyFont="1" applyBorder="1" applyAlignment="1" applyProtection="1">
      <alignment wrapText="1"/>
      <protection/>
    </xf>
    <xf numFmtId="0" fontId="18" fillId="0" borderId="27" xfId="0" applyFont="1" applyBorder="1" applyAlignment="1" applyProtection="1">
      <alignment wrapText="1"/>
      <protection/>
    </xf>
    <xf numFmtId="0" fontId="18" fillId="0" borderId="28" xfId="0" applyFont="1" applyBorder="1" applyAlignment="1" applyProtection="1">
      <alignment wrapText="1"/>
      <protection/>
    </xf>
    <xf numFmtId="0" fontId="2" fillId="0" borderId="0" xfId="67" applyFill="1" applyAlignment="1" applyProtection="1">
      <alignment/>
      <protection/>
    </xf>
    <xf numFmtId="164" fontId="16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0" xfId="67" applyFont="1" applyFill="1" applyProtection="1">
      <alignment/>
      <protection/>
    </xf>
    <xf numFmtId="0" fontId="5" fillId="0" borderId="0" xfId="67" applyFont="1" applyFill="1" applyProtection="1">
      <alignment/>
      <protection/>
    </xf>
    <xf numFmtId="0" fontId="2" fillId="0" borderId="0" xfId="67" applyFill="1" applyBorder="1" applyProtection="1">
      <alignment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18" xfId="67" applyNumberFormat="1" applyFont="1" applyFill="1" applyBorder="1" applyAlignment="1" applyProtection="1">
      <alignment horizontal="center" vertical="center" wrapText="1"/>
      <protection/>
    </xf>
    <xf numFmtId="49" fontId="14" fillId="0" borderId="17" xfId="67" applyNumberFormat="1" applyFont="1" applyFill="1" applyBorder="1" applyAlignment="1" applyProtection="1">
      <alignment horizontal="center" vertical="center" wrapText="1"/>
      <protection/>
    </xf>
    <xf numFmtId="49" fontId="14" fillId="0" borderId="19" xfId="67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wrapText="1"/>
      <protection/>
    </xf>
    <xf numFmtId="0" fontId="17" fillId="0" borderId="18" xfId="0" applyFont="1" applyBorder="1" applyAlignment="1" applyProtection="1">
      <alignment horizontal="center" wrapText="1"/>
      <protection/>
    </xf>
    <xf numFmtId="0" fontId="17" fillId="0" borderId="17" xfId="0" applyFont="1" applyBorder="1" applyAlignment="1" applyProtection="1">
      <alignment horizontal="center" wrapText="1"/>
      <protection/>
    </xf>
    <xf numFmtId="0" fontId="17" fillId="0" borderId="19" xfId="0" applyFont="1" applyBorder="1" applyAlignment="1" applyProtection="1">
      <alignment horizontal="center" wrapText="1"/>
      <protection/>
    </xf>
    <xf numFmtId="0" fontId="18" fillId="0" borderId="27" xfId="0" applyFont="1" applyBorder="1" applyAlignment="1" applyProtection="1">
      <alignment horizontal="center" wrapText="1"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49" fontId="14" fillId="0" borderId="20" xfId="67" applyNumberFormat="1" applyFont="1" applyFill="1" applyBorder="1" applyAlignment="1" applyProtection="1">
      <alignment horizontal="center" vertical="center" wrapText="1"/>
      <protection/>
    </xf>
    <xf numFmtId="49" fontId="14" fillId="0" borderId="16" xfId="67" applyNumberFormat="1" applyFont="1" applyFill="1" applyBorder="1" applyAlignment="1" applyProtection="1">
      <alignment horizontal="center" vertical="center" wrapText="1"/>
      <protection/>
    </xf>
    <xf numFmtId="49" fontId="14" fillId="0" borderId="21" xfId="67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Font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67" applyFont="1" applyFill="1" applyBorder="1" applyAlignment="1" applyProtection="1">
      <alignment horizontal="left" vertical="center" wrapText="1" indent="1"/>
      <protection/>
    </xf>
    <xf numFmtId="0" fontId="14" fillId="0" borderId="11" xfId="67" applyFont="1" applyFill="1" applyBorder="1" applyAlignment="1" applyProtection="1">
      <alignment horizontal="left" vertical="center" wrapText="1" indent="1"/>
      <protection/>
    </xf>
    <xf numFmtId="0" fontId="14" fillId="0" borderId="28" xfId="67" applyFont="1" applyFill="1" applyBorder="1" applyAlignment="1" applyProtection="1" quotePrefix="1">
      <alignment horizontal="left" vertical="center" wrapText="1" indent="1"/>
      <protection/>
    </xf>
    <xf numFmtId="0" fontId="22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4" fillId="18" borderId="30" xfId="67" applyNumberFormat="1" applyFont="1" applyFill="1" applyBorder="1" applyAlignment="1" applyProtection="1">
      <alignment horizontal="right" vertical="center" wrapText="1" indent="1"/>
      <protection/>
    </xf>
    <xf numFmtId="164" fontId="14" fillId="18" borderId="31" xfId="67" applyNumberFormat="1" applyFont="1" applyFill="1" applyBorder="1" applyAlignment="1" applyProtection="1">
      <alignment horizontal="right" vertical="center" wrapText="1" indent="1"/>
      <protection/>
    </xf>
    <xf numFmtId="164" fontId="14" fillId="0" borderId="32" xfId="67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67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69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44" fillId="0" borderId="30" xfId="0" applyNumberFormat="1" applyFont="1" applyFill="1" applyBorder="1" applyAlignment="1" applyProtection="1">
      <alignment vertical="center" wrapText="1"/>
      <protection/>
    </xf>
    <xf numFmtId="164" fontId="14" fillId="19" borderId="30" xfId="6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6" applyFont="1">
      <alignment/>
      <protection/>
    </xf>
    <xf numFmtId="166" fontId="7" fillId="0" borderId="0" xfId="46" applyNumberFormat="1" applyFont="1" applyAlignment="1">
      <alignment horizontal="center"/>
    </xf>
    <xf numFmtId="0" fontId="46" fillId="0" borderId="0" xfId="66">
      <alignment/>
      <protection/>
    </xf>
    <xf numFmtId="0" fontId="7" fillId="0" borderId="0" xfId="66" applyFont="1" applyAlignment="1">
      <alignment horizontal="center"/>
      <protection/>
    </xf>
    <xf numFmtId="166" fontId="0" fillId="0" borderId="0" xfId="46" applyNumberFormat="1" applyFont="1" applyAlignment="1">
      <alignment/>
    </xf>
    <xf numFmtId="166" fontId="2" fillId="0" borderId="0" xfId="46" applyNumberFormat="1" applyFont="1" applyAlignment="1">
      <alignment/>
    </xf>
    <xf numFmtId="0" fontId="48" fillId="0" borderId="0" xfId="66" applyFont="1" applyAlignment="1">
      <alignment horizontal="centerContinuous"/>
      <protection/>
    </xf>
    <xf numFmtId="166" fontId="48" fillId="0" borderId="0" xfId="46" applyNumberFormat="1" applyFont="1" applyAlignment="1">
      <alignment horizontal="centerContinuous"/>
    </xf>
    <xf numFmtId="166" fontId="7" fillId="0" borderId="0" xfId="46" applyNumberFormat="1" applyFont="1" applyAlignment="1">
      <alignment horizontal="right"/>
    </xf>
    <xf numFmtId="0" fontId="5" fillId="0" borderId="57" xfId="66" applyFont="1" applyBorder="1" applyAlignment="1">
      <alignment vertical="center"/>
      <protection/>
    </xf>
    <xf numFmtId="0" fontId="2" fillId="0" borderId="58" xfId="66" applyFont="1" applyBorder="1" applyAlignment="1">
      <alignment vertical="center"/>
      <protection/>
    </xf>
    <xf numFmtId="0" fontId="2" fillId="0" borderId="59" xfId="66" applyFont="1" applyBorder="1" applyAlignment="1">
      <alignment vertical="center"/>
      <protection/>
    </xf>
    <xf numFmtId="166" fontId="5" fillId="0" borderId="48" xfId="46" applyNumberFormat="1" applyFont="1" applyBorder="1" applyAlignment="1">
      <alignment horizontal="center" vertical="center"/>
    </xf>
    <xf numFmtId="0" fontId="46" fillId="0" borderId="0" xfId="66" applyAlignment="1">
      <alignment vertical="center"/>
      <protection/>
    </xf>
    <xf numFmtId="166" fontId="5" fillId="0" borderId="56" xfId="46" applyNumberFormat="1" applyFont="1" applyBorder="1" applyAlignment="1">
      <alignment/>
    </xf>
    <xf numFmtId="166" fontId="5" fillId="0" borderId="60" xfId="46" applyNumberFormat="1" applyFont="1" applyBorder="1" applyAlignment="1">
      <alignment/>
    </xf>
    <xf numFmtId="166" fontId="5" fillId="0" borderId="61" xfId="46" applyNumberFormat="1" applyFont="1" applyBorder="1" applyAlignment="1">
      <alignment/>
    </xf>
    <xf numFmtId="0" fontId="46" fillId="0" borderId="0" xfId="66" applyFill="1" applyBorder="1">
      <alignment/>
      <protection/>
    </xf>
    <xf numFmtId="0" fontId="46" fillId="0" borderId="0" xfId="66" applyBorder="1">
      <alignment/>
      <protection/>
    </xf>
    <xf numFmtId="166" fontId="5" fillId="0" borderId="62" xfId="46" applyNumberFormat="1" applyFont="1" applyBorder="1" applyAlignment="1">
      <alignment/>
    </xf>
    <xf numFmtId="166" fontId="2" fillId="0" borderId="63" xfId="46" applyNumberFormat="1" applyFont="1" applyBorder="1" applyAlignment="1" quotePrefix="1">
      <alignment/>
    </xf>
    <xf numFmtId="166" fontId="2" fillId="0" borderId="45" xfId="46" applyNumberFormat="1" applyFont="1" applyBorder="1" applyAlignment="1" quotePrefix="1">
      <alignment/>
    </xf>
    <xf numFmtId="166" fontId="2" fillId="0" borderId="45" xfId="46" applyNumberFormat="1" applyFont="1" applyBorder="1" applyAlignment="1">
      <alignment/>
    </xf>
    <xf numFmtId="0" fontId="0" fillId="0" borderId="62" xfId="66" applyFont="1" applyBorder="1" quotePrefix="1">
      <alignment/>
      <protection/>
    </xf>
    <xf numFmtId="0" fontId="0" fillId="0" borderId="63" xfId="66" applyFont="1" applyBorder="1">
      <alignment/>
      <protection/>
    </xf>
    <xf numFmtId="0" fontId="0" fillId="0" borderId="45" xfId="66" applyFont="1" applyBorder="1">
      <alignment/>
      <protection/>
    </xf>
    <xf numFmtId="166" fontId="0" fillId="0" borderId="45" xfId="46" applyNumberFormat="1" applyFont="1" applyBorder="1" applyAlignment="1">
      <alignment/>
    </xf>
    <xf numFmtId="0" fontId="0" fillId="0" borderId="0" xfId="66" applyFont="1" applyBorder="1">
      <alignment/>
      <protection/>
    </xf>
    <xf numFmtId="166" fontId="0" fillId="0" borderId="0" xfId="46" applyNumberFormat="1" applyFont="1" applyBorder="1" applyAlignment="1">
      <alignment/>
    </xf>
    <xf numFmtId="166" fontId="0" fillId="0" borderId="0" xfId="46" applyNumberFormat="1" applyFont="1" applyBorder="1" applyAlignment="1">
      <alignment/>
    </xf>
    <xf numFmtId="0" fontId="0" fillId="0" borderId="62" xfId="66" applyFont="1" applyBorder="1">
      <alignment/>
      <protection/>
    </xf>
    <xf numFmtId="166" fontId="49" fillId="0" borderId="0" xfId="46" applyNumberFormat="1" applyFont="1" applyBorder="1" applyAlignment="1">
      <alignment/>
    </xf>
    <xf numFmtId="0" fontId="0" fillId="0" borderId="62" xfId="66" applyFont="1" applyBorder="1">
      <alignment/>
      <protection/>
    </xf>
    <xf numFmtId="0" fontId="0" fillId="0" borderId="63" xfId="66" applyFont="1" applyBorder="1">
      <alignment/>
      <protection/>
    </xf>
    <xf numFmtId="0" fontId="49" fillId="0" borderId="63" xfId="66" applyFont="1" applyBorder="1">
      <alignment/>
      <protection/>
    </xf>
    <xf numFmtId="0" fontId="49" fillId="0" borderId="45" xfId="66" applyFont="1" applyBorder="1">
      <alignment/>
      <protection/>
    </xf>
    <xf numFmtId="166" fontId="0" fillId="0" borderId="45" xfId="46" applyNumberFormat="1" applyFont="1" applyBorder="1" applyAlignment="1">
      <alignment/>
    </xf>
    <xf numFmtId="166" fontId="5" fillId="0" borderId="63" xfId="46" applyNumberFormat="1" applyFont="1" applyBorder="1" applyAlignment="1">
      <alignment/>
    </xf>
    <xf numFmtId="166" fontId="5" fillId="0" borderId="45" xfId="46" applyNumberFormat="1" applyFont="1" applyBorder="1" applyAlignment="1">
      <alignment/>
    </xf>
    <xf numFmtId="166" fontId="3" fillId="0" borderId="45" xfId="46" applyNumberFormat="1" applyFont="1" applyBorder="1" applyAlignment="1">
      <alignment/>
    </xf>
    <xf numFmtId="166" fontId="5" fillId="0" borderId="38" xfId="46" applyNumberFormat="1" applyFont="1" applyBorder="1" applyAlignment="1">
      <alignment/>
    </xf>
    <xf numFmtId="166" fontId="5" fillId="0" borderId="64" xfId="46" applyNumberFormat="1" applyFont="1" applyBorder="1" applyAlignment="1">
      <alignment/>
    </xf>
    <xf numFmtId="166" fontId="5" fillId="0" borderId="65" xfId="46" applyNumberFormat="1" applyFont="1" applyBorder="1" applyAlignment="1">
      <alignment/>
    </xf>
    <xf numFmtId="166" fontId="3" fillId="0" borderId="65" xfId="46" applyNumberFormat="1" applyFont="1" applyBorder="1" applyAlignment="1">
      <alignment/>
    </xf>
    <xf numFmtId="0" fontId="0" fillId="0" borderId="0" xfId="71" applyFont="1">
      <alignment/>
      <protection/>
    </xf>
    <xf numFmtId="0" fontId="51" fillId="0" borderId="0" xfId="68" applyFont="1" applyAlignment="1">
      <alignment horizontal="centerContinuous"/>
      <protection/>
    </xf>
    <xf numFmtId="0" fontId="46" fillId="0" borderId="0" xfId="71">
      <alignment/>
      <protection/>
    </xf>
    <xf numFmtId="0" fontId="51" fillId="0" borderId="0" xfId="71" applyFont="1" applyAlignment="1">
      <alignment horizontal="centerContinuous"/>
      <protection/>
    </xf>
    <xf numFmtId="0" fontId="19" fillId="0" borderId="0" xfId="71" applyFont="1" applyAlignment="1">
      <alignment horizontal="centerContinuous"/>
      <protection/>
    </xf>
    <xf numFmtId="0" fontId="19" fillId="0" borderId="0" xfId="68" applyFont="1" applyFill="1" applyAlignment="1">
      <alignment horizontal="centerContinuous"/>
      <protection/>
    </xf>
    <xf numFmtId="0" fontId="19" fillId="0" borderId="0" xfId="68" applyFont="1" applyAlignment="1">
      <alignment horizontal="centerContinuous"/>
      <protection/>
    </xf>
    <xf numFmtId="0" fontId="46" fillId="0" borderId="0" xfId="71" applyAlignment="1">
      <alignment horizontal="right"/>
      <protection/>
    </xf>
    <xf numFmtId="0" fontId="48" fillId="0" borderId="0" xfId="71" applyFont="1" applyAlignment="1">
      <alignment horizontal="left"/>
      <protection/>
    </xf>
    <xf numFmtId="0" fontId="48" fillId="0" borderId="0" xfId="71" applyFont="1" applyAlignment="1">
      <alignment horizontal="centerContinuous"/>
      <protection/>
    </xf>
    <xf numFmtId="0" fontId="0" fillId="0" borderId="0" xfId="71" applyFont="1" applyBorder="1">
      <alignment/>
      <protection/>
    </xf>
    <xf numFmtId="0" fontId="7" fillId="0" borderId="0" xfId="71" applyFont="1" applyAlignment="1">
      <alignment horizontal="right"/>
      <protection/>
    </xf>
    <xf numFmtId="0" fontId="14" fillId="0" borderId="66" xfId="71" applyFont="1" applyBorder="1">
      <alignment/>
      <protection/>
    </xf>
    <xf numFmtId="0" fontId="12" fillId="0" borderId="0" xfId="71" applyFont="1" applyBorder="1" applyAlignment="1">
      <alignment horizontal="left"/>
      <protection/>
    </xf>
    <xf numFmtId="0" fontId="46" fillId="0" borderId="0" xfId="71" applyBorder="1" applyAlignment="1">
      <alignment horizontal="left"/>
      <protection/>
    </xf>
    <xf numFmtId="0" fontId="12" fillId="0" borderId="0" xfId="71" applyFont="1" applyBorder="1" applyAlignment="1">
      <alignment horizontal="center"/>
      <protection/>
    </xf>
    <xf numFmtId="0" fontId="52" fillId="0" borderId="0" xfId="71" applyFont="1" applyBorder="1" applyAlignment="1">
      <alignment horizontal="center"/>
      <protection/>
    </xf>
    <xf numFmtId="0" fontId="12" fillId="0" borderId="52" xfId="71" applyFont="1" applyBorder="1" applyAlignment="1">
      <alignment horizontal="center"/>
      <protection/>
    </xf>
    <xf numFmtId="0" fontId="12" fillId="0" borderId="67" xfId="71" applyFont="1" applyBorder="1" applyAlignment="1">
      <alignment horizontal="center"/>
      <protection/>
    </xf>
    <xf numFmtId="49" fontId="14" fillId="0" borderId="68" xfId="70" applyNumberFormat="1" applyFont="1" applyBorder="1">
      <alignment/>
      <protection/>
    </xf>
    <xf numFmtId="3" fontId="14" fillId="0" borderId="0" xfId="71" applyNumberFormat="1" applyFont="1" applyBorder="1">
      <alignment/>
      <protection/>
    </xf>
    <xf numFmtId="3" fontId="14" fillId="0" borderId="0" xfId="71" applyNumberFormat="1" applyFont="1" applyFill="1" applyBorder="1">
      <alignment/>
      <protection/>
    </xf>
    <xf numFmtId="3" fontId="12" fillId="0" borderId="0" xfId="71" applyNumberFormat="1" applyFont="1" applyBorder="1" applyAlignment="1">
      <alignment horizontal="right"/>
      <protection/>
    </xf>
    <xf numFmtId="0" fontId="46" fillId="0" borderId="0" xfId="71" applyFont="1">
      <alignment/>
      <protection/>
    </xf>
    <xf numFmtId="0" fontId="14" fillId="0" borderId="62" xfId="70" applyFont="1" applyBorder="1" quotePrefix="1">
      <alignment/>
      <protection/>
    </xf>
    <xf numFmtId="3" fontId="14" fillId="0" borderId="0" xfId="46" applyNumberFormat="1" applyFont="1" applyBorder="1" applyAlignment="1" quotePrefix="1">
      <alignment horizontal="right"/>
    </xf>
    <xf numFmtId="3" fontId="14" fillId="0" borderId="0" xfId="46" applyNumberFormat="1" applyFont="1" applyBorder="1" applyAlignment="1">
      <alignment horizontal="right"/>
    </xf>
    <xf numFmtId="3" fontId="14" fillId="0" borderId="0" xfId="46" applyNumberFormat="1" applyFont="1" applyFill="1" applyBorder="1" applyAlignment="1">
      <alignment horizontal="right"/>
    </xf>
    <xf numFmtId="3" fontId="12" fillId="0" borderId="0" xfId="46" applyNumberFormat="1" applyFont="1" applyBorder="1" applyAlignment="1">
      <alignment horizontal="right"/>
    </xf>
    <xf numFmtId="49" fontId="14" fillId="0" borderId="62" xfId="70" applyNumberFormat="1" applyFont="1" applyBorder="1">
      <alignment/>
      <protection/>
    </xf>
    <xf numFmtId="177" fontId="14" fillId="0" borderId="30" xfId="71" applyNumberFormat="1" applyFont="1" applyFill="1" applyBorder="1">
      <alignment/>
      <protection/>
    </xf>
    <xf numFmtId="0" fontId="14" fillId="0" borderId="62" xfId="70" applyFont="1" applyBorder="1" quotePrefix="1">
      <alignment/>
      <protection/>
    </xf>
    <xf numFmtId="0" fontId="0" fillId="0" borderId="39" xfId="71" applyFont="1" applyBorder="1">
      <alignment/>
      <protection/>
    </xf>
    <xf numFmtId="177" fontId="14" fillId="0" borderId="31" xfId="71" applyNumberFormat="1" applyFont="1" applyBorder="1">
      <alignment/>
      <protection/>
    </xf>
    <xf numFmtId="0" fontId="14" fillId="0" borderId="0" xfId="71" applyFont="1" applyBorder="1">
      <alignment/>
      <protection/>
    </xf>
    <xf numFmtId="0" fontId="3" fillId="0" borderId="43" xfId="71" applyFont="1" applyBorder="1">
      <alignment/>
      <protection/>
    </xf>
    <xf numFmtId="177" fontId="12" fillId="0" borderId="48" xfId="71" applyNumberFormat="1" applyFont="1" applyBorder="1">
      <alignment/>
      <protection/>
    </xf>
    <xf numFmtId="3" fontId="12" fillId="0" borderId="0" xfId="71" applyNumberFormat="1" applyFont="1" applyBorder="1">
      <alignment/>
      <protection/>
    </xf>
    <xf numFmtId="3" fontId="5" fillId="0" borderId="0" xfId="71" applyNumberFormat="1" applyFont="1" applyBorder="1">
      <alignment/>
      <protection/>
    </xf>
    <xf numFmtId="0" fontId="3" fillId="0" borderId="38" xfId="71" applyFont="1" applyBorder="1">
      <alignment/>
      <protection/>
    </xf>
    <xf numFmtId="177" fontId="12" fillId="0" borderId="33" xfId="71" applyNumberFormat="1" applyFont="1" applyBorder="1">
      <alignment/>
      <protection/>
    </xf>
    <xf numFmtId="0" fontId="14" fillId="0" borderId="57" xfId="71" applyFont="1" applyBorder="1">
      <alignment/>
      <protection/>
    </xf>
    <xf numFmtId="0" fontId="12" fillId="0" borderId="51" xfId="71" applyFont="1" applyBorder="1" applyAlignment="1">
      <alignment horizontal="center"/>
      <protection/>
    </xf>
    <xf numFmtId="0" fontId="12" fillId="0" borderId="20" xfId="71" applyFont="1" applyBorder="1" applyAlignment="1">
      <alignment horizontal="center"/>
      <protection/>
    </xf>
    <xf numFmtId="0" fontId="12" fillId="0" borderId="13" xfId="71" applyFont="1" applyBorder="1" applyAlignment="1">
      <alignment horizontal="center"/>
      <protection/>
    </xf>
    <xf numFmtId="0" fontId="12" fillId="0" borderId="46" xfId="71" applyFont="1" applyBorder="1" applyAlignment="1">
      <alignment horizontal="center"/>
      <protection/>
    </xf>
    <xf numFmtId="0" fontId="12" fillId="0" borderId="69" xfId="71" applyFont="1" applyBorder="1" applyAlignment="1">
      <alignment horizontal="center"/>
      <protection/>
    </xf>
    <xf numFmtId="0" fontId="12" fillId="0" borderId="70" xfId="71" applyFont="1" applyBorder="1" applyAlignment="1">
      <alignment horizontal="center"/>
      <protection/>
    </xf>
    <xf numFmtId="0" fontId="12" fillId="0" borderId="21" xfId="71" applyFont="1" applyBorder="1" applyAlignment="1">
      <alignment horizontal="center"/>
      <protection/>
    </xf>
    <xf numFmtId="0" fontId="12" fillId="0" borderId="37" xfId="71" applyFont="1" applyBorder="1" applyAlignment="1">
      <alignment horizontal="center"/>
      <protection/>
    </xf>
    <xf numFmtId="0" fontId="12" fillId="0" borderId="33" xfId="71" applyFont="1" applyBorder="1" applyAlignment="1">
      <alignment horizontal="center"/>
      <protection/>
    </xf>
    <xf numFmtId="0" fontId="12" fillId="0" borderId="71" xfId="71" applyFont="1" applyBorder="1" applyAlignment="1">
      <alignment horizontal="center"/>
      <protection/>
    </xf>
    <xf numFmtId="0" fontId="14" fillId="0" borderId="66" xfId="71" applyFont="1" applyBorder="1" applyAlignment="1">
      <alignment horizontal="left"/>
      <protection/>
    </xf>
    <xf numFmtId="0" fontId="14" fillId="0" borderId="25" xfId="71" applyFont="1" applyBorder="1" applyAlignment="1">
      <alignment horizontal="center"/>
      <protection/>
    </xf>
    <xf numFmtId="0" fontId="12" fillId="0" borderId="34" xfId="71" applyFont="1" applyBorder="1" applyAlignment="1">
      <alignment horizontal="center"/>
      <protection/>
    </xf>
    <xf numFmtId="0" fontId="14" fillId="0" borderId="15" xfId="71" applyFont="1" applyBorder="1" applyAlignment="1">
      <alignment horizontal="center"/>
      <protection/>
    </xf>
    <xf numFmtId="0" fontId="14" fillId="0" borderId="72" xfId="71" applyFont="1" applyBorder="1" applyAlignment="1">
      <alignment horizontal="center"/>
      <protection/>
    </xf>
    <xf numFmtId="0" fontId="14" fillId="0" borderId="50" xfId="71" applyFont="1" applyBorder="1" applyAlignment="1">
      <alignment horizontal="left"/>
      <protection/>
    </xf>
    <xf numFmtId="0" fontId="14" fillId="0" borderId="17" xfId="71" applyFont="1" applyBorder="1" applyAlignment="1">
      <alignment horizontal="center"/>
      <protection/>
    </xf>
    <xf numFmtId="0" fontId="12" fillId="0" borderId="31" xfId="71" applyFont="1" applyBorder="1" applyAlignment="1">
      <alignment horizontal="center"/>
      <protection/>
    </xf>
    <xf numFmtId="0" fontId="14" fillId="0" borderId="14" xfId="71" applyFont="1" applyBorder="1" applyAlignment="1">
      <alignment horizontal="center"/>
      <protection/>
    </xf>
    <xf numFmtId="0" fontId="14" fillId="0" borderId="11" xfId="71" applyFont="1" applyBorder="1" applyAlignment="1">
      <alignment horizontal="center"/>
      <protection/>
    </xf>
    <xf numFmtId="0" fontId="14" fillId="0" borderId="50" xfId="70" applyFont="1" applyBorder="1" applyAlignment="1" quotePrefix="1">
      <alignment horizontal="left"/>
      <protection/>
    </xf>
    <xf numFmtId="0" fontId="12" fillId="0" borderId="31" xfId="71" applyFont="1" applyBorder="1" applyAlignment="1">
      <alignment horizontal="center"/>
      <protection/>
    </xf>
    <xf numFmtId="3" fontId="14" fillId="0" borderId="11" xfId="46" applyNumberFormat="1" applyFont="1" applyBorder="1" applyAlignment="1">
      <alignment horizontal="right"/>
    </xf>
    <xf numFmtId="0" fontId="12" fillId="0" borderId="46" xfId="71" applyFont="1" applyBorder="1" applyAlignment="1">
      <alignment horizontal="center"/>
      <protection/>
    </xf>
    <xf numFmtId="0" fontId="14" fillId="0" borderId="73" xfId="70" applyFont="1" applyBorder="1" applyAlignment="1">
      <alignment horizontal="left"/>
      <protection/>
    </xf>
    <xf numFmtId="3" fontId="14" fillId="0" borderId="15" xfId="46" applyNumberFormat="1" applyFont="1" applyBorder="1" applyAlignment="1">
      <alignment horizontal="right"/>
    </xf>
    <xf numFmtId="0" fontId="12" fillId="0" borderId="34" xfId="71" applyFont="1" applyBorder="1" applyAlignment="1">
      <alignment horizontal="center"/>
      <protection/>
    </xf>
    <xf numFmtId="0" fontId="0" fillId="0" borderId="43" xfId="70" applyFont="1" applyBorder="1">
      <alignment/>
      <protection/>
    </xf>
    <xf numFmtId="3" fontId="12" fillId="0" borderId="22" xfId="46" applyNumberFormat="1" applyFont="1" applyBorder="1" applyAlignment="1">
      <alignment horizontal="right"/>
    </xf>
    <xf numFmtId="3" fontId="12" fillId="0" borderId="48" xfId="46" applyNumberFormat="1" applyFont="1" applyBorder="1" applyAlignment="1">
      <alignment horizontal="right"/>
    </xf>
    <xf numFmtId="177" fontId="14" fillId="0" borderId="30" xfId="71" applyNumberFormat="1" applyFont="1" applyFill="1" applyBorder="1">
      <alignment/>
      <protection/>
    </xf>
    <xf numFmtId="177" fontId="14" fillId="0" borderId="35" xfId="71" applyNumberFormat="1" applyFont="1" applyBorder="1">
      <alignment/>
      <protection/>
    </xf>
    <xf numFmtId="177" fontId="14" fillId="0" borderId="31" xfId="71" applyNumberFormat="1" applyFont="1" applyFill="1" applyBorder="1">
      <alignment/>
      <protection/>
    </xf>
    <xf numFmtId="177" fontId="14" fillId="0" borderId="32" xfId="71" applyNumberFormat="1" applyFont="1" applyFill="1" applyBorder="1">
      <alignment/>
      <protection/>
    </xf>
    <xf numFmtId="177" fontId="14" fillId="0" borderId="31" xfId="71" applyNumberFormat="1" applyFont="1" applyFill="1" applyBorder="1">
      <alignment/>
      <protection/>
    </xf>
    <xf numFmtId="0" fontId="46" fillId="0" borderId="0" xfId="65">
      <alignment/>
      <protection/>
    </xf>
    <xf numFmtId="0" fontId="14" fillId="0" borderId="0" xfId="65" applyFont="1">
      <alignment/>
      <protection/>
    </xf>
    <xf numFmtId="0" fontId="12" fillId="0" borderId="0" xfId="65" applyFont="1">
      <alignment/>
      <protection/>
    </xf>
    <xf numFmtId="0" fontId="52" fillId="0" borderId="0" xfId="65" applyFont="1">
      <alignment/>
      <protection/>
    </xf>
    <xf numFmtId="0" fontId="0" fillId="0" borderId="0" xfId="65" applyFont="1">
      <alignment/>
      <protection/>
    </xf>
    <xf numFmtId="0" fontId="13" fillId="0" borderId="0" xfId="65" applyFont="1" applyAlignment="1">
      <alignment horizontal="right"/>
      <protection/>
    </xf>
    <xf numFmtId="49" fontId="48" fillId="0" borderId="0" xfId="65" applyNumberFormat="1" applyFont="1" applyAlignment="1">
      <alignment horizontal="centerContinuous"/>
      <protection/>
    </xf>
    <xf numFmtId="0" fontId="14" fillId="0" borderId="0" xfId="65" applyFont="1" applyAlignment="1">
      <alignment horizontal="centerContinuous"/>
      <protection/>
    </xf>
    <xf numFmtId="0" fontId="12" fillId="0" borderId="0" xfId="65" applyFont="1" applyAlignment="1">
      <alignment horizontal="centerContinuous"/>
      <protection/>
    </xf>
    <xf numFmtId="0" fontId="0" fillId="0" borderId="0" xfId="65" applyFont="1" applyAlignment="1">
      <alignment horizontal="centerContinuous"/>
      <protection/>
    </xf>
    <xf numFmtId="0" fontId="3" fillId="0" borderId="0" xfId="65" applyFont="1" applyAlignment="1">
      <alignment horizontal="centerContinuous"/>
      <protection/>
    </xf>
    <xf numFmtId="0" fontId="48" fillId="0" borderId="0" xfId="65" applyFont="1" applyAlignment="1">
      <alignment horizontal="centerContinuous"/>
      <protection/>
    </xf>
    <xf numFmtId="0" fontId="53" fillId="0" borderId="0" xfId="65" applyFont="1" applyAlignment="1">
      <alignment horizontal="centerContinuous"/>
      <protection/>
    </xf>
    <xf numFmtId="0" fontId="5" fillId="0" borderId="57" xfId="65" applyFont="1" applyBorder="1">
      <alignment/>
      <protection/>
    </xf>
    <xf numFmtId="0" fontId="5" fillId="0" borderId="58" xfId="65" applyFont="1" applyBorder="1" applyAlignment="1">
      <alignment horizontal="center"/>
      <protection/>
    </xf>
    <xf numFmtId="0" fontId="13" fillId="0" borderId="51" xfId="65" applyFont="1" applyBorder="1" applyAlignment="1">
      <alignment horizontal="center"/>
      <protection/>
    </xf>
    <xf numFmtId="0" fontId="6" fillId="0" borderId="19" xfId="65" applyFont="1" applyBorder="1" applyAlignment="1">
      <alignment horizontal="center"/>
      <protection/>
    </xf>
    <xf numFmtId="0" fontId="6" fillId="0" borderId="15" xfId="65" applyFont="1" applyBorder="1" applyAlignment="1">
      <alignment horizontal="center"/>
      <protection/>
    </xf>
    <xf numFmtId="0" fontId="6" fillId="0" borderId="31" xfId="65" applyFont="1" applyBorder="1" applyAlignment="1">
      <alignment horizontal="center"/>
      <protection/>
    </xf>
    <xf numFmtId="0" fontId="6" fillId="0" borderId="52" xfId="65" applyFont="1" applyBorder="1" applyAlignment="1">
      <alignment horizontal="center"/>
      <protection/>
    </xf>
    <xf numFmtId="0" fontId="11" fillId="0" borderId="70" xfId="65" applyFont="1" applyBorder="1">
      <alignment/>
      <protection/>
    </xf>
    <xf numFmtId="0" fontId="6" fillId="0" borderId="16" xfId="65" applyFont="1" applyBorder="1" applyAlignment="1">
      <alignment horizontal="center"/>
      <protection/>
    </xf>
    <xf numFmtId="0" fontId="6" fillId="0" borderId="10" xfId="65" applyFont="1" applyBorder="1" applyAlignment="1">
      <alignment horizontal="center"/>
      <protection/>
    </xf>
    <xf numFmtId="0" fontId="6" fillId="0" borderId="35" xfId="65" applyFont="1" applyBorder="1" applyAlignment="1">
      <alignment horizontal="center"/>
      <protection/>
    </xf>
    <xf numFmtId="0" fontId="6" fillId="0" borderId="0" xfId="65" applyFont="1" applyBorder="1" applyAlignment="1">
      <alignment horizontal="center"/>
      <protection/>
    </xf>
    <xf numFmtId="0" fontId="11" fillId="0" borderId="56" xfId="65" applyFont="1" applyBorder="1">
      <alignment/>
      <protection/>
    </xf>
    <xf numFmtId="3" fontId="6" fillId="0" borderId="20" xfId="65" applyNumberFormat="1" applyFont="1" applyBorder="1" applyAlignment="1">
      <alignment horizontal="center"/>
      <protection/>
    </xf>
    <xf numFmtId="3" fontId="6" fillId="0" borderId="13" xfId="65" applyNumberFormat="1" applyFont="1" applyBorder="1" applyAlignment="1">
      <alignment horizontal="center"/>
      <protection/>
    </xf>
    <xf numFmtId="3" fontId="11" fillId="0" borderId="13" xfId="65" applyNumberFormat="1" applyFont="1" applyBorder="1" applyAlignment="1">
      <alignment horizontal="right"/>
      <protection/>
    </xf>
    <xf numFmtId="3" fontId="11" fillId="0" borderId="13" xfId="65" applyNumberFormat="1" applyFont="1" applyBorder="1" applyAlignment="1">
      <alignment horizontal="center"/>
      <protection/>
    </xf>
    <xf numFmtId="3" fontId="6" fillId="0" borderId="46" xfId="65" applyNumberFormat="1" applyFont="1" applyBorder="1">
      <alignment/>
      <protection/>
    </xf>
    <xf numFmtId="3" fontId="6" fillId="0" borderId="58" xfId="65" applyNumberFormat="1" applyFont="1" applyBorder="1">
      <alignment/>
      <protection/>
    </xf>
    <xf numFmtId="3" fontId="11" fillId="0" borderId="20" xfId="65" applyNumberFormat="1" applyFont="1" applyBorder="1" applyAlignment="1">
      <alignment horizontal="right"/>
      <protection/>
    </xf>
    <xf numFmtId="3" fontId="11" fillId="0" borderId="13" xfId="65" applyNumberFormat="1" applyFont="1" applyBorder="1" applyAlignment="1">
      <alignment/>
      <protection/>
    </xf>
    <xf numFmtId="0" fontId="47" fillId="0" borderId="0" xfId="65" applyFont="1">
      <alignment/>
      <protection/>
    </xf>
    <xf numFmtId="0" fontId="11" fillId="0" borderId="62" xfId="65" applyFont="1" applyBorder="1">
      <alignment/>
      <protection/>
    </xf>
    <xf numFmtId="3" fontId="11" fillId="0" borderId="17" xfId="65" applyNumberFormat="1" applyFont="1" applyBorder="1">
      <alignment/>
      <protection/>
    </xf>
    <xf numFmtId="3" fontId="11" fillId="0" borderId="11" xfId="65" applyNumberFormat="1" applyFont="1" applyBorder="1">
      <alignment/>
      <protection/>
    </xf>
    <xf numFmtId="3" fontId="6" fillId="0" borderId="30" xfId="65" applyNumberFormat="1" applyFont="1" applyBorder="1">
      <alignment/>
      <protection/>
    </xf>
    <xf numFmtId="3" fontId="6" fillId="0" borderId="52" xfId="65" applyNumberFormat="1" applyFont="1" applyBorder="1">
      <alignment/>
      <protection/>
    </xf>
    <xf numFmtId="0" fontId="11" fillId="0" borderId="62" xfId="65" applyFont="1" applyBorder="1">
      <alignment/>
      <protection/>
    </xf>
    <xf numFmtId="3" fontId="11" fillId="0" borderId="17" xfId="65" applyNumberFormat="1" applyFont="1" applyBorder="1">
      <alignment/>
      <protection/>
    </xf>
    <xf numFmtId="3" fontId="6" fillId="0" borderId="17" xfId="65" applyNumberFormat="1" applyFont="1" applyBorder="1">
      <alignment/>
      <protection/>
    </xf>
    <xf numFmtId="3" fontId="6" fillId="0" borderId="11" xfId="65" applyNumberFormat="1" applyFont="1" applyBorder="1">
      <alignment/>
      <protection/>
    </xf>
    <xf numFmtId="3" fontId="11" fillId="0" borderId="11" xfId="65" applyNumberFormat="1" applyFont="1" applyBorder="1">
      <alignment/>
      <protection/>
    </xf>
    <xf numFmtId="49" fontId="11" fillId="0" borderId="62" xfId="65" applyNumberFormat="1" applyFont="1" applyBorder="1">
      <alignment/>
      <protection/>
    </xf>
    <xf numFmtId="3" fontId="55" fillId="0" borderId="17" xfId="65" applyNumberFormat="1" applyFont="1" applyBorder="1">
      <alignment/>
      <protection/>
    </xf>
    <xf numFmtId="3" fontId="55" fillId="0" borderId="11" xfId="65" applyNumberFormat="1" applyFont="1" applyBorder="1">
      <alignment/>
      <protection/>
    </xf>
    <xf numFmtId="3" fontId="56" fillId="0" borderId="11" xfId="65" applyNumberFormat="1" applyFont="1" applyBorder="1">
      <alignment/>
      <protection/>
    </xf>
    <xf numFmtId="3" fontId="6" fillId="0" borderId="30" xfId="65" applyNumberFormat="1" applyFont="1" applyBorder="1">
      <alignment/>
      <protection/>
    </xf>
    <xf numFmtId="3" fontId="13" fillId="0" borderId="11" xfId="65" applyNumberFormat="1" applyFont="1" applyBorder="1">
      <alignment/>
      <protection/>
    </xf>
    <xf numFmtId="3" fontId="57" fillId="0" borderId="11" xfId="65" applyNumberFormat="1" applyFont="1" applyBorder="1">
      <alignment/>
      <protection/>
    </xf>
    <xf numFmtId="3" fontId="13" fillId="0" borderId="52" xfId="65" applyNumberFormat="1" applyFont="1" applyBorder="1">
      <alignment/>
      <protection/>
    </xf>
    <xf numFmtId="49" fontId="11" fillId="0" borderId="62" xfId="65" applyNumberFormat="1" applyFont="1" applyBorder="1">
      <alignment/>
      <protection/>
    </xf>
    <xf numFmtId="3" fontId="54" fillId="0" borderId="17" xfId="65" applyNumberFormat="1" applyFont="1" applyBorder="1">
      <alignment/>
      <protection/>
    </xf>
    <xf numFmtId="3" fontId="55" fillId="0" borderId="11" xfId="65" applyNumberFormat="1" applyFont="1" applyBorder="1">
      <alignment/>
      <protection/>
    </xf>
    <xf numFmtId="0" fontId="6" fillId="0" borderId="62" xfId="65" applyFont="1" applyBorder="1">
      <alignment/>
      <protection/>
    </xf>
    <xf numFmtId="3" fontId="6" fillId="0" borderId="11" xfId="65" applyNumberFormat="1" applyFont="1" applyBorder="1">
      <alignment/>
      <protection/>
    </xf>
    <xf numFmtId="49" fontId="55" fillId="0" borderId="62" xfId="65" applyNumberFormat="1" applyFont="1" applyBorder="1">
      <alignment/>
      <protection/>
    </xf>
    <xf numFmtId="3" fontId="13" fillId="0" borderId="30" xfId="65" applyNumberFormat="1" applyFont="1" applyBorder="1">
      <alignment/>
      <protection/>
    </xf>
    <xf numFmtId="0" fontId="0" fillId="0" borderId="17" xfId="65" applyFont="1" applyBorder="1">
      <alignment/>
      <protection/>
    </xf>
    <xf numFmtId="3" fontId="55" fillId="0" borderId="0" xfId="65" applyNumberFormat="1" applyFont="1" applyBorder="1">
      <alignment/>
      <protection/>
    </xf>
    <xf numFmtId="3" fontId="13" fillId="0" borderId="0" xfId="65" applyNumberFormat="1" applyFont="1" applyBorder="1">
      <alignment/>
      <protection/>
    </xf>
    <xf numFmtId="3" fontId="55" fillId="0" borderId="17" xfId="65" applyNumberFormat="1" applyFont="1" applyBorder="1">
      <alignment/>
      <protection/>
    </xf>
    <xf numFmtId="3" fontId="13" fillId="0" borderId="30" xfId="65" applyNumberFormat="1" applyFont="1" applyBorder="1">
      <alignment/>
      <protection/>
    </xf>
    <xf numFmtId="0" fontId="11" fillId="0" borderId="39" xfId="65" applyFont="1" applyBorder="1">
      <alignment/>
      <protection/>
    </xf>
    <xf numFmtId="3" fontId="11" fillId="0" borderId="19" xfId="65" applyNumberFormat="1" applyFont="1" applyBorder="1">
      <alignment/>
      <protection/>
    </xf>
    <xf numFmtId="3" fontId="11" fillId="0" borderId="15" xfId="65" applyNumberFormat="1" applyFont="1" applyBorder="1">
      <alignment/>
      <protection/>
    </xf>
    <xf numFmtId="3" fontId="11" fillId="0" borderId="19" xfId="65" applyNumberFormat="1" applyFont="1" applyBorder="1">
      <alignment/>
      <protection/>
    </xf>
    <xf numFmtId="3" fontId="11" fillId="0" borderId="15" xfId="65" applyNumberFormat="1" applyFont="1" applyBorder="1">
      <alignment/>
      <protection/>
    </xf>
    <xf numFmtId="0" fontId="11" fillId="0" borderId="51" xfId="65" applyFont="1" applyBorder="1">
      <alignment/>
      <protection/>
    </xf>
    <xf numFmtId="3" fontId="6" fillId="0" borderId="31" xfId="65" applyNumberFormat="1" applyFont="1" applyBorder="1">
      <alignment/>
      <protection/>
    </xf>
    <xf numFmtId="3" fontId="6" fillId="0" borderId="31" xfId="65" applyNumberFormat="1" applyFont="1" applyBorder="1">
      <alignment/>
      <protection/>
    </xf>
    <xf numFmtId="0" fontId="6" fillId="0" borderId="56" xfId="65" applyFont="1" applyBorder="1">
      <alignment/>
      <protection/>
    </xf>
    <xf numFmtId="3" fontId="6" fillId="0" borderId="20" xfId="65" applyNumberFormat="1" applyFont="1" applyBorder="1">
      <alignment/>
      <protection/>
    </xf>
    <xf numFmtId="3" fontId="6" fillId="0" borderId="74" xfId="65" applyNumberFormat="1" applyFont="1" applyBorder="1">
      <alignment/>
      <protection/>
    </xf>
    <xf numFmtId="0" fontId="11" fillId="0" borderId="62" xfId="65" applyFont="1" applyBorder="1" quotePrefix="1">
      <alignment/>
      <protection/>
    </xf>
    <xf numFmtId="3" fontId="6" fillId="0" borderId="0" xfId="65" applyNumberFormat="1" applyFont="1" applyBorder="1">
      <alignment/>
      <protection/>
    </xf>
    <xf numFmtId="3" fontId="11" fillId="0" borderId="30" xfId="65" applyNumberFormat="1" applyFont="1" applyBorder="1">
      <alignment/>
      <protection/>
    </xf>
    <xf numFmtId="0" fontId="6" fillId="0" borderId="75" xfId="65" applyFont="1" applyBorder="1">
      <alignment/>
      <protection/>
    </xf>
    <xf numFmtId="3" fontId="6" fillId="0" borderId="76" xfId="65" applyNumberFormat="1" applyFont="1" applyBorder="1">
      <alignment/>
      <protection/>
    </xf>
    <xf numFmtId="3" fontId="6" fillId="0" borderId="37" xfId="65" applyNumberFormat="1" applyFont="1" applyBorder="1">
      <alignment/>
      <protection/>
    </xf>
    <xf numFmtId="3" fontId="6" fillId="0" borderId="75" xfId="65" applyNumberFormat="1" applyFont="1" applyBorder="1">
      <alignment/>
      <protection/>
    </xf>
    <xf numFmtId="3" fontId="6" fillId="0" borderId="33" xfId="65" applyNumberFormat="1" applyFont="1" applyBorder="1">
      <alignment/>
      <protection/>
    </xf>
    <xf numFmtId="0" fontId="55" fillId="0" borderId="0" xfId="65" applyFont="1" applyBorder="1" quotePrefix="1">
      <alignment/>
      <protection/>
    </xf>
    <xf numFmtId="3" fontId="11" fillId="0" borderId="0" xfId="65" applyNumberFormat="1" applyFont="1" applyBorder="1">
      <alignment/>
      <protection/>
    </xf>
    <xf numFmtId="3" fontId="11" fillId="0" borderId="0" xfId="65" applyNumberFormat="1" applyFont="1" applyFill="1" applyBorder="1">
      <alignment/>
      <protection/>
    </xf>
    <xf numFmtId="3" fontId="55" fillId="0" borderId="0" xfId="65" applyNumberFormat="1" applyFont="1" applyFill="1" applyBorder="1">
      <alignment/>
      <protection/>
    </xf>
    <xf numFmtId="3" fontId="57" fillId="0" borderId="0" xfId="65" applyNumberFormat="1" applyFont="1" applyBorder="1">
      <alignment/>
      <protection/>
    </xf>
    <xf numFmtId="0" fontId="3" fillId="0" borderId="48" xfId="71" applyFont="1" applyBorder="1">
      <alignment/>
      <protection/>
    </xf>
    <xf numFmtId="0" fontId="14" fillId="0" borderId="51" xfId="71" applyFont="1" applyBorder="1">
      <alignment/>
      <protection/>
    </xf>
    <xf numFmtId="0" fontId="14" fillId="0" borderId="39" xfId="71" applyFont="1" applyBorder="1">
      <alignment/>
      <protection/>
    </xf>
    <xf numFmtId="0" fontId="23" fillId="0" borderId="43" xfId="71" applyFont="1" applyBorder="1">
      <alignment/>
      <protection/>
    </xf>
    <xf numFmtId="177" fontId="23" fillId="0" borderId="48" xfId="71" applyNumberFormat="1" applyFont="1" applyBorder="1">
      <alignment/>
      <protection/>
    </xf>
    <xf numFmtId="14" fontId="12" fillId="0" borderId="29" xfId="71" applyNumberFormat="1" applyFont="1" applyBorder="1" applyAlignment="1">
      <alignment horizontal="center"/>
      <protection/>
    </xf>
    <xf numFmtId="164" fontId="14" fillId="0" borderId="14" xfId="0" applyNumberFormat="1" applyFont="1" applyFill="1" applyBorder="1" applyAlignment="1" applyProtection="1">
      <alignment vertical="center" wrapText="1"/>
      <protection locked="0"/>
    </xf>
    <xf numFmtId="164" fontId="11" fillId="0" borderId="14" xfId="0" applyNumberFormat="1" applyFont="1" applyFill="1" applyBorder="1" applyAlignment="1" applyProtection="1">
      <alignment vertical="center" wrapText="1"/>
      <protection locked="0"/>
    </xf>
    <xf numFmtId="164" fontId="14" fillId="0" borderId="74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2" xfId="0" applyNumberFormat="1" applyFill="1" applyBorder="1" applyAlignment="1" applyProtection="1">
      <alignment horizontal="left" vertical="center" wrapText="1"/>
      <protection locked="0"/>
    </xf>
    <xf numFmtId="0" fontId="14" fillId="0" borderId="50" xfId="67" applyFont="1" applyFill="1" applyBorder="1" applyProtection="1">
      <alignment/>
      <protection locked="0"/>
    </xf>
    <xf numFmtId="164" fontId="11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0" fontId="58" fillId="0" borderId="11" xfId="0" applyFont="1" applyBorder="1" applyAlignment="1" applyProtection="1">
      <alignment horizontal="left" wrapText="1" indent="1"/>
      <protection/>
    </xf>
    <xf numFmtId="3" fontId="55" fillId="0" borderId="15" xfId="65" applyNumberFormat="1" applyFont="1" applyBorder="1">
      <alignment/>
      <protection/>
    </xf>
    <xf numFmtId="3" fontId="55" fillId="0" borderId="15" xfId="65" applyNumberFormat="1" applyFont="1" applyBorder="1">
      <alignment/>
      <protection/>
    </xf>
    <xf numFmtId="3" fontId="13" fillId="0" borderId="73" xfId="65" applyNumberFormat="1" applyFont="1" applyBorder="1">
      <alignment/>
      <protection/>
    </xf>
    <xf numFmtId="3" fontId="6" fillId="0" borderId="47" xfId="65" applyNumberFormat="1" applyFont="1" applyBorder="1">
      <alignment/>
      <protection/>
    </xf>
    <xf numFmtId="164" fontId="59" fillId="0" borderId="30" xfId="67" applyNumberFormat="1" applyFont="1" applyFill="1" applyBorder="1" applyAlignment="1" applyProtection="1">
      <alignment horizontal="right" vertical="center" wrapText="1" indent="1"/>
      <protection locked="0"/>
    </xf>
    <xf numFmtId="164" fontId="59" fillId="0" borderId="31" xfId="67" applyNumberFormat="1" applyFont="1" applyFill="1" applyBorder="1" applyAlignment="1" applyProtection="1">
      <alignment horizontal="right" vertical="center" wrapText="1" indent="1"/>
      <protection locked="0"/>
    </xf>
    <xf numFmtId="164" fontId="59" fillId="0" borderId="46" xfId="67" applyNumberFormat="1" applyFont="1" applyFill="1" applyBorder="1" applyAlignment="1" applyProtection="1">
      <alignment horizontal="right" vertical="center" wrapText="1" indent="1"/>
      <protection locked="0"/>
    </xf>
    <xf numFmtId="164" fontId="59" fillId="0" borderId="32" xfId="67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0" xfId="71" applyFont="1">
      <alignment/>
      <protection/>
    </xf>
    <xf numFmtId="164" fontId="59" fillId="0" borderId="30" xfId="69" applyNumberFormat="1" applyFont="1" applyFill="1" applyBorder="1" applyAlignment="1" applyProtection="1">
      <alignment vertical="center"/>
      <protection/>
    </xf>
    <xf numFmtId="164" fontId="62" fillId="0" borderId="12" xfId="69" applyNumberFormat="1" applyFont="1" applyFill="1" applyBorder="1" applyAlignment="1" applyProtection="1">
      <alignment vertical="center"/>
      <protection locked="0"/>
    </xf>
    <xf numFmtId="164" fontId="59" fillId="0" borderId="32" xfId="69" applyNumberFormat="1" applyFont="1" applyFill="1" applyBorder="1" applyAlignment="1" applyProtection="1">
      <alignment vertical="center"/>
      <protection/>
    </xf>
    <xf numFmtId="3" fontId="54" fillId="0" borderId="11" xfId="65" applyNumberFormat="1" applyFont="1" applyBorder="1">
      <alignment/>
      <protection/>
    </xf>
    <xf numFmtId="3" fontId="54" fillId="0" borderId="19" xfId="65" applyNumberFormat="1" applyFont="1" applyBorder="1">
      <alignment/>
      <protection/>
    </xf>
    <xf numFmtId="3" fontId="54" fillId="0" borderId="15" xfId="65" applyNumberFormat="1" applyFont="1" applyBorder="1">
      <alignment/>
      <protection/>
    </xf>
    <xf numFmtId="164" fontId="14" fillId="0" borderId="33" xfId="67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67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0" applyNumberFormat="1" applyFont="1" applyFill="1" applyBorder="1" applyAlignment="1" applyProtection="1">
      <alignment vertical="center" wrapTex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14" xfId="0" applyNumberFormat="1" applyFont="1" applyFill="1" applyBorder="1" applyAlignment="1" applyProtection="1">
      <alignment vertical="center" wrapTex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4" xfId="71" applyFont="1" applyBorder="1" applyAlignment="1">
      <alignment horizontal="center"/>
      <protection/>
    </xf>
    <xf numFmtId="3" fontId="14" fillId="0" borderId="19" xfId="46" applyNumberFormat="1" applyFont="1" applyBorder="1" applyAlignment="1" quotePrefix="1">
      <alignment horizontal="right"/>
    </xf>
    <xf numFmtId="0" fontId="14" fillId="0" borderId="77" xfId="71" applyFont="1" applyBorder="1" applyAlignment="1">
      <alignment horizontal="center"/>
      <protection/>
    </xf>
    <xf numFmtId="3" fontId="14" fillId="0" borderId="14" xfId="46" applyNumberFormat="1" applyFont="1" applyBorder="1" applyAlignment="1">
      <alignment horizontal="right"/>
    </xf>
    <xf numFmtId="3" fontId="14" fillId="0" borderId="77" xfId="46" applyNumberFormat="1" applyFont="1" applyBorder="1" applyAlignment="1">
      <alignment horizontal="right"/>
    </xf>
    <xf numFmtId="164" fontId="59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5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59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59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54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164" fontId="54" fillId="0" borderId="77" xfId="0" applyNumberFormat="1" applyFont="1" applyFill="1" applyBorder="1" applyAlignment="1" applyProtection="1">
      <alignment vertical="center" wrapText="1"/>
      <protection locked="0"/>
    </xf>
    <xf numFmtId="49" fontId="5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5" xfId="0" applyNumberFormat="1" applyFont="1" applyFill="1" applyBorder="1" applyAlignment="1" applyProtection="1">
      <alignment vertical="center" wrapText="1"/>
      <protection locked="0"/>
    </xf>
    <xf numFmtId="164" fontId="59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164" fontId="59" fillId="0" borderId="77" xfId="0" applyNumberFormat="1" applyFont="1" applyFill="1" applyBorder="1" applyAlignment="1" applyProtection="1">
      <alignment vertical="center" wrapText="1"/>
      <protection locked="0"/>
    </xf>
    <xf numFmtId="49" fontId="59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9" fillId="0" borderId="15" xfId="0" applyNumberFormat="1" applyFont="1" applyFill="1" applyBorder="1" applyAlignment="1" applyProtection="1">
      <alignment vertical="center" wrapText="1"/>
      <protection locked="0"/>
    </xf>
    <xf numFmtId="164" fontId="5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3" fontId="59" fillId="0" borderId="15" xfId="46" applyNumberFormat="1" applyFont="1" applyBorder="1" applyAlignment="1">
      <alignment horizontal="right"/>
    </xf>
    <xf numFmtId="0" fontId="59" fillId="0" borderId="17" xfId="71" applyFont="1" applyBorder="1" applyAlignment="1">
      <alignment horizontal="center"/>
      <protection/>
    </xf>
    <xf numFmtId="0" fontId="59" fillId="0" borderId="11" xfId="71" applyFont="1" applyBorder="1" applyAlignment="1">
      <alignment horizontal="center"/>
      <protection/>
    </xf>
    <xf numFmtId="3" fontId="59" fillId="0" borderId="17" xfId="46" applyNumberFormat="1" applyFont="1" applyBorder="1" applyAlignment="1" quotePrefix="1">
      <alignment horizontal="right"/>
    </xf>
    <xf numFmtId="3" fontId="59" fillId="0" borderId="14" xfId="46" applyNumberFormat="1" applyFont="1" applyBorder="1" applyAlignment="1">
      <alignment horizontal="right"/>
    </xf>
    <xf numFmtId="3" fontId="59" fillId="0" borderId="11" xfId="46" applyNumberFormat="1" applyFont="1" applyBorder="1" applyAlignment="1">
      <alignment horizontal="right"/>
    </xf>
    <xf numFmtId="3" fontId="59" fillId="0" borderId="47" xfId="46" applyNumberFormat="1" applyFont="1" applyBorder="1" applyAlignment="1">
      <alignment horizontal="right"/>
    </xf>
    <xf numFmtId="177" fontId="59" fillId="0" borderId="30" xfId="71" applyNumberFormat="1" applyFont="1" applyFill="1" applyBorder="1">
      <alignment/>
      <protection/>
    </xf>
    <xf numFmtId="166" fontId="60" fillId="0" borderId="61" xfId="46" applyNumberFormat="1" applyFont="1" applyBorder="1" applyAlignment="1">
      <alignment/>
    </xf>
    <xf numFmtId="3" fontId="11" fillId="0" borderId="15" xfId="65" applyNumberFormat="1" applyFont="1" applyFill="1" applyBorder="1">
      <alignment/>
      <protection/>
    </xf>
    <xf numFmtId="164" fontId="14" fillId="0" borderId="30" xfId="69" applyNumberFormat="1" applyFont="1" applyFill="1" applyBorder="1" applyAlignment="1" applyProtection="1">
      <alignment vertical="center"/>
      <protection/>
    </xf>
    <xf numFmtId="164" fontId="13" fillId="0" borderId="36" xfId="67" applyNumberFormat="1" applyFont="1" applyFill="1" applyBorder="1" applyAlignment="1" applyProtection="1">
      <alignment horizontal="left" vertical="center"/>
      <protection/>
    </xf>
    <xf numFmtId="164" fontId="5" fillId="0" borderId="0" xfId="67" applyNumberFormat="1" applyFont="1" applyFill="1" applyBorder="1" applyAlignment="1" applyProtection="1">
      <alignment horizontal="center" vertical="center"/>
      <protection/>
    </xf>
    <xf numFmtId="0" fontId="5" fillId="0" borderId="0" xfId="67" applyFont="1" applyFill="1" applyAlignment="1" applyProtection="1">
      <alignment horizontal="center"/>
      <protection/>
    </xf>
    <xf numFmtId="164" fontId="13" fillId="0" borderId="36" xfId="67" applyNumberFormat="1" applyFont="1" applyFill="1" applyBorder="1" applyAlignment="1" applyProtection="1">
      <alignment horizontal="left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43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74" xfId="0" applyNumberFormat="1" applyFont="1" applyFill="1" applyBorder="1" applyAlignment="1" applyProtection="1">
      <alignment horizontal="center" vertical="center" wrapText="1"/>
      <protection/>
    </xf>
    <xf numFmtId="164" fontId="6" fillId="0" borderId="75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12" fillId="0" borderId="43" xfId="71" applyFont="1" applyBorder="1" applyAlignment="1">
      <alignment horizontal="left"/>
      <protection/>
    </xf>
    <xf numFmtId="0" fontId="46" fillId="0" borderId="44" xfId="71" applyBorder="1" applyAlignment="1">
      <alignment horizontal="left"/>
      <protection/>
    </xf>
    <xf numFmtId="0" fontId="46" fillId="0" borderId="53" xfId="71" applyBorder="1" applyAlignment="1">
      <alignment horizontal="left"/>
      <protection/>
    </xf>
    <xf numFmtId="0" fontId="12" fillId="0" borderId="34" xfId="71" applyFont="1" applyBorder="1" applyAlignment="1">
      <alignment horizontal="center" wrapText="1"/>
      <protection/>
    </xf>
    <xf numFmtId="0" fontId="47" fillId="0" borderId="35" xfId="68" applyFont="1" applyBorder="1" applyAlignment="1">
      <alignment wrapText="1"/>
      <protection/>
    </xf>
    <xf numFmtId="0" fontId="19" fillId="0" borderId="0" xfId="68" applyFont="1" applyFill="1" applyAlignment="1">
      <alignment horizontal="center"/>
      <protection/>
    </xf>
    <xf numFmtId="0" fontId="13" fillId="0" borderId="78" xfId="69" applyFont="1" applyFill="1" applyBorder="1" applyAlignment="1" applyProtection="1">
      <alignment horizontal="left" vertical="center" indent="1"/>
      <protection/>
    </xf>
    <xf numFmtId="0" fontId="13" fillId="0" borderId="44" xfId="69" applyFont="1" applyFill="1" applyBorder="1" applyAlignment="1" applyProtection="1">
      <alignment horizontal="left" vertical="center" indent="1"/>
      <protection/>
    </xf>
    <xf numFmtId="0" fontId="13" fillId="0" borderId="53" xfId="69" applyFont="1" applyFill="1" applyBorder="1" applyAlignment="1" applyProtection="1">
      <alignment horizontal="left" vertical="center" indent="1"/>
      <protection/>
    </xf>
    <xf numFmtId="0" fontId="5" fillId="0" borderId="0" xfId="69" applyFont="1" applyFill="1" applyAlignment="1" applyProtection="1">
      <alignment horizontal="center" wrapText="1"/>
      <protection/>
    </xf>
    <xf numFmtId="0" fontId="5" fillId="0" borderId="0" xfId="69" applyFont="1" applyFill="1" applyAlignment="1" applyProtection="1">
      <alignment horizontal="center"/>
      <protection/>
    </xf>
    <xf numFmtId="0" fontId="0" fillId="0" borderId="0" xfId="65" applyFont="1" applyAlignment="1">
      <alignment horizontal="center"/>
      <protection/>
    </xf>
    <xf numFmtId="0" fontId="7" fillId="0" borderId="0" xfId="65" applyFont="1" applyAlignment="1">
      <alignment horizontal="center"/>
      <protection/>
    </xf>
    <xf numFmtId="0" fontId="5" fillId="0" borderId="20" xfId="65" applyFont="1" applyBorder="1" applyAlignment="1">
      <alignment horizontal="center"/>
      <protection/>
    </xf>
    <xf numFmtId="0" fontId="5" fillId="0" borderId="13" xfId="65" applyFont="1" applyBorder="1" applyAlignment="1">
      <alignment horizontal="center"/>
      <protection/>
    </xf>
    <xf numFmtId="0" fontId="5" fillId="0" borderId="46" xfId="65" applyFont="1" applyBorder="1" applyAlignment="1">
      <alignment horizontal="center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Followed Hyperlink" xfId="63"/>
    <cellStyle name="Már látott hiperhivatkozás" xfId="64"/>
    <cellStyle name="Normál_Göngyölített 12.13" xfId="65"/>
    <cellStyle name="Normál_költségvetési rend. mód. melléklet" xfId="66"/>
    <cellStyle name="Normál_KVRENMUNKA" xfId="67"/>
    <cellStyle name="Normál_Önkormányzati%20melléklet%202013.(1)" xfId="68"/>
    <cellStyle name="Normál_SEGEDLETEK" xfId="69"/>
    <cellStyle name="Normál_szakfeladat táblázat költségvetéshez" xfId="70"/>
    <cellStyle name="Normál_szakfeladatokhoz táblázat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C121" sqref="C121"/>
    </sheetView>
  </sheetViews>
  <sheetFormatPr defaultColWidth="9.00390625" defaultRowHeight="12.75"/>
  <cols>
    <col min="1" max="1" width="9.50390625" style="216" customWidth="1"/>
    <col min="2" max="2" width="91.625" style="216" customWidth="1"/>
    <col min="3" max="3" width="21.625" style="217" customWidth="1"/>
    <col min="4" max="4" width="9.00390625" style="229" customWidth="1"/>
    <col min="5" max="16384" width="9.375" style="229" customWidth="1"/>
  </cols>
  <sheetData>
    <row r="1" spans="1:3" ht="15.75" customHeight="1">
      <c r="A1" s="568" t="s">
        <v>8</v>
      </c>
      <c r="B1" s="568"/>
      <c r="C1" s="568"/>
    </row>
    <row r="2" spans="1:3" ht="37.5" customHeight="1" thickBot="1">
      <c r="A2" s="567" t="s">
        <v>114</v>
      </c>
      <c r="B2" s="567"/>
      <c r="C2" s="151" t="s">
        <v>157</v>
      </c>
    </row>
    <row r="3" spans="1:3" s="230" customFormat="1" ht="12" customHeight="1" thickBot="1">
      <c r="A3" s="22" t="s">
        <v>62</v>
      </c>
      <c r="B3" s="23" t="s">
        <v>10</v>
      </c>
      <c r="C3" s="31" t="s">
        <v>178</v>
      </c>
    </row>
    <row r="4" spans="1:3" s="231" customFormat="1" ht="12" customHeight="1" thickBot="1">
      <c r="A4" s="224">
        <v>1</v>
      </c>
      <c r="B4" s="225">
        <v>2</v>
      </c>
      <c r="C4" s="226">
        <v>3</v>
      </c>
    </row>
    <row r="5" spans="1:3" s="231" customFormat="1" ht="12" customHeight="1" thickBot="1">
      <c r="A5" s="19" t="s">
        <v>11</v>
      </c>
      <c r="B5" s="20" t="s">
        <v>179</v>
      </c>
      <c r="C5" s="142">
        <f>+C6+C7+C8+C9+C10+C11</f>
        <v>1009863</v>
      </c>
    </row>
    <row r="6" spans="1:3" s="231" customFormat="1" ht="12" customHeight="1">
      <c r="A6" s="14" t="s">
        <v>87</v>
      </c>
      <c r="B6" s="232" t="s">
        <v>180</v>
      </c>
      <c r="C6" s="145">
        <v>253915</v>
      </c>
    </row>
    <row r="7" spans="1:3" s="231" customFormat="1" ht="12" customHeight="1">
      <c r="A7" s="13" t="s">
        <v>88</v>
      </c>
      <c r="B7" s="233" t="s">
        <v>181</v>
      </c>
      <c r="C7" s="144">
        <v>192207</v>
      </c>
    </row>
    <row r="8" spans="1:3" s="231" customFormat="1" ht="12" customHeight="1">
      <c r="A8" s="13" t="s">
        <v>89</v>
      </c>
      <c r="B8" s="513" t="s">
        <v>182</v>
      </c>
      <c r="C8" s="144">
        <v>530684</v>
      </c>
    </row>
    <row r="9" spans="1:3" s="231" customFormat="1" ht="12" customHeight="1">
      <c r="A9" s="13" t="s">
        <v>90</v>
      </c>
      <c r="B9" s="233" t="s">
        <v>183</v>
      </c>
      <c r="C9" s="144">
        <v>23953</v>
      </c>
    </row>
    <row r="10" spans="1:3" s="231" customFormat="1" ht="12" customHeight="1">
      <c r="A10" s="13" t="s">
        <v>111</v>
      </c>
      <c r="B10" s="233" t="s">
        <v>184</v>
      </c>
      <c r="C10" s="144">
        <v>9104</v>
      </c>
    </row>
    <row r="11" spans="1:3" s="231" customFormat="1" ht="12" customHeight="1" thickBot="1">
      <c r="A11" s="15" t="s">
        <v>91</v>
      </c>
      <c r="B11" s="234" t="s">
        <v>185</v>
      </c>
      <c r="C11" s="144"/>
    </row>
    <row r="12" spans="1:3" s="231" customFormat="1" ht="12" customHeight="1" thickBot="1">
      <c r="A12" s="19" t="s">
        <v>12</v>
      </c>
      <c r="B12" s="137" t="s">
        <v>186</v>
      </c>
      <c r="C12" s="142">
        <f>+C13+C14+C15+C16+C17</f>
        <v>429131</v>
      </c>
    </row>
    <row r="13" spans="1:3" s="231" customFormat="1" ht="12" customHeight="1">
      <c r="A13" s="14" t="s">
        <v>93</v>
      </c>
      <c r="B13" s="232" t="s">
        <v>187</v>
      </c>
      <c r="C13" s="145"/>
    </row>
    <row r="14" spans="1:3" s="231" customFormat="1" ht="12" customHeight="1">
      <c r="A14" s="13" t="s">
        <v>94</v>
      </c>
      <c r="B14" s="233" t="s">
        <v>188</v>
      </c>
      <c r="C14" s="144"/>
    </row>
    <row r="15" spans="1:3" s="231" customFormat="1" ht="12" customHeight="1">
      <c r="A15" s="13" t="s">
        <v>95</v>
      </c>
      <c r="B15" s="233" t="s">
        <v>401</v>
      </c>
      <c r="C15" s="144"/>
    </row>
    <row r="16" spans="1:3" s="231" customFormat="1" ht="12" customHeight="1">
      <c r="A16" s="13" t="s">
        <v>96</v>
      </c>
      <c r="B16" s="233" t="s">
        <v>402</v>
      </c>
      <c r="C16" s="144"/>
    </row>
    <row r="17" spans="1:3" s="231" customFormat="1" ht="12" customHeight="1">
      <c r="A17" s="13" t="s">
        <v>97</v>
      </c>
      <c r="B17" s="233" t="s">
        <v>189</v>
      </c>
      <c r="C17" s="518">
        <v>429131</v>
      </c>
    </row>
    <row r="18" spans="1:3" s="231" customFormat="1" ht="12" customHeight="1" thickBot="1">
      <c r="A18" s="15" t="s">
        <v>106</v>
      </c>
      <c r="B18" s="234" t="s">
        <v>190</v>
      </c>
      <c r="C18" s="146">
        <v>18990</v>
      </c>
    </row>
    <row r="19" spans="1:3" s="231" customFormat="1" ht="12" customHeight="1" thickBot="1">
      <c r="A19" s="19" t="s">
        <v>13</v>
      </c>
      <c r="B19" s="20" t="s">
        <v>191</v>
      </c>
      <c r="C19" s="142">
        <f>+C20+C21+C22+C23+C24</f>
        <v>6383</v>
      </c>
    </row>
    <row r="20" spans="1:3" s="231" customFormat="1" ht="12" customHeight="1">
      <c r="A20" s="14" t="s">
        <v>76</v>
      </c>
      <c r="B20" s="232" t="s">
        <v>192</v>
      </c>
      <c r="C20" s="145"/>
    </row>
    <row r="21" spans="1:3" s="231" customFormat="1" ht="12" customHeight="1">
      <c r="A21" s="13" t="s">
        <v>77</v>
      </c>
      <c r="B21" s="233" t="s">
        <v>193</v>
      </c>
      <c r="C21" s="144"/>
    </row>
    <row r="22" spans="1:3" s="231" customFormat="1" ht="12" customHeight="1">
      <c r="A22" s="13" t="s">
        <v>78</v>
      </c>
      <c r="B22" s="233" t="s">
        <v>403</v>
      </c>
      <c r="C22" s="144"/>
    </row>
    <row r="23" spans="1:3" s="231" customFormat="1" ht="12" customHeight="1">
      <c r="A23" s="13" t="s">
        <v>79</v>
      </c>
      <c r="B23" s="233" t="s">
        <v>404</v>
      </c>
      <c r="C23" s="144"/>
    </row>
    <row r="24" spans="1:3" s="231" customFormat="1" ht="12" customHeight="1">
      <c r="A24" s="13" t="s">
        <v>123</v>
      </c>
      <c r="B24" s="233" t="s">
        <v>194</v>
      </c>
      <c r="C24" s="518">
        <v>6383</v>
      </c>
    </row>
    <row r="25" spans="1:3" s="231" customFormat="1" ht="12" customHeight="1" thickBot="1">
      <c r="A25" s="15" t="s">
        <v>124</v>
      </c>
      <c r="B25" s="234" t="s">
        <v>195</v>
      </c>
      <c r="C25" s="146"/>
    </row>
    <row r="26" spans="1:3" s="231" customFormat="1" ht="12" customHeight="1" thickBot="1">
      <c r="A26" s="19" t="s">
        <v>125</v>
      </c>
      <c r="B26" s="20" t="s">
        <v>196</v>
      </c>
      <c r="C26" s="148">
        <f>+C27+C30+C31+C32</f>
        <v>358083</v>
      </c>
    </row>
    <row r="27" spans="1:3" s="231" customFormat="1" ht="12" customHeight="1">
      <c r="A27" s="14" t="s">
        <v>197</v>
      </c>
      <c r="B27" s="232" t="s">
        <v>203</v>
      </c>
      <c r="C27" s="227">
        <f>+C28+C29</f>
        <v>322576</v>
      </c>
    </row>
    <row r="28" spans="1:3" s="231" customFormat="1" ht="12" customHeight="1">
      <c r="A28" s="13" t="s">
        <v>198</v>
      </c>
      <c r="B28" s="233" t="s">
        <v>204</v>
      </c>
      <c r="C28" s="144">
        <v>128000</v>
      </c>
    </row>
    <row r="29" spans="1:3" s="231" customFormat="1" ht="12" customHeight="1">
      <c r="A29" s="13" t="s">
        <v>199</v>
      </c>
      <c r="B29" s="233" t="s">
        <v>205</v>
      </c>
      <c r="C29" s="144">
        <v>194576</v>
      </c>
    </row>
    <row r="30" spans="1:3" s="231" customFormat="1" ht="12" customHeight="1">
      <c r="A30" s="13" t="s">
        <v>200</v>
      </c>
      <c r="B30" s="233" t="s">
        <v>206</v>
      </c>
      <c r="C30" s="144">
        <v>25507</v>
      </c>
    </row>
    <row r="31" spans="1:3" s="231" customFormat="1" ht="12" customHeight="1">
      <c r="A31" s="13" t="s">
        <v>201</v>
      </c>
      <c r="B31" s="233" t="s">
        <v>207</v>
      </c>
      <c r="C31" s="144">
        <v>3500</v>
      </c>
    </row>
    <row r="32" spans="1:3" s="231" customFormat="1" ht="12" customHeight="1" thickBot="1">
      <c r="A32" s="15" t="s">
        <v>202</v>
      </c>
      <c r="B32" s="234" t="s">
        <v>208</v>
      </c>
      <c r="C32" s="146">
        <v>6500</v>
      </c>
    </row>
    <row r="33" spans="1:3" s="231" customFormat="1" ht="12" customHeight="1" thickBot="1">
      <c r="A33" s="19" t="s">
        <v>15</v>
      </c>
      <c r="B33" s="20" t="s">
        <v>209</v>
      </c>
      <c r="C33" s="142">
        <f>SUM(C34:C43)</f>
        <v>399016</v>
      </c>
    </row>
    <row r="34" spans="1:3" s="231" customFormat="1" ht="12" customHeight="1">
      <c r="A34" s="14" t="s">
        <v>80</v>
      </c>
      <c r="B34" s="232" t="s">
        <v>212</v>
      </c>
      <c r="C34" s="278">
        <v>13356</v>
      </c>
    </row>
    <row r="35" spans="1:3" s="231" customFormat="1" ht="12" customHeight="1">
      <c r="A35" s="13" t="s">
        <v>81</v>
      </c>
      <c r="B35" s="233" t="s">
        <v>213</v>
      </c>
      <c r="C35" s="147">
        <v>63715</v>
      </c>
    </row>
    <row r="36" spans="1:3" s="231" customFormat="1" ht="12" customHeight="1">
      <c r="A36" s="13" t="s">
        <v>82</v>
      </c>
      <c r="B36" s="233" t="s">
        <v>214</v>
      </c>
      <c r="C36" s="147">
        <v>62454</v>
      </c>
    </row>
    <row r="37" spans="1:3" s="231" customFormat="1" ht="12" customHeight="1">
      <c r="A37" s="13" t="s">
        <v>127</v>
      </c>
      <c r="B37" s="233" t="s">
        <v>215</v>
      </c>
      <c r="C37" s="147">
        <v>23847</v>
      </c>
    </row>
    <row r="38" spans="1:3" s="231" customFormat="1" ht="12" customHeight="1">
      <c r="A38" s="13" t="s">
        <v>128</v>
      </c>
      <c r="B38" s="233" t="s">
        <v>216</v>
      </c>
      <c r="C38" s="518">
        <v>174559</v>
      </c>
    </row>
    <row r="39" spans="1:3" s="231" customFormat="1" ht="12" customHeight="1">
      <c r="A39" s="13" t="s">
        <v>129</v>
      </c>
      <c r="B39" s="233" t="s">
        <v>217</v>
      </c>
      <c r="C39" s="518">
        <v>34557</v>
      </c>
    </row>
    <row r="40" spans="1:3" s="231" customFormat="1" ht="12" customHeight="1">
      <c r="A40" s="13" t="s">
        <v>130</v>
      </c>
      <c r="B40" s="233" t="s">
        <v>218</v>
      </c>
      <c r="C40" s="147">
        <v>25858</v>
      </c>
    </row>
    <row r="41" spans="1:3" s="231" customFormat="1" ht="12" customHeight="1">
      <c r="A41" s="13" t="s">
        <v>131</v>
      </c>
      <c r="B41" s="233" t="s">
        <v>219</v>
      </c>
      <c r="C41" s="144">
        <v>390</v>
      </c>
    </row>
    <row r="42" spans="1:3" s="231" customFormat="1" ht="12" customHeight="1">
      <c r="A42" s="13" t="s">
        <v>210</v>
      </c>
      <c r="B42" s="233" t="s">
        <v>220</v>
      </c>
      <c r="C42" s="147"/>
    </row>
    <row r="43" spans="1:3" s="231" customFormat="1" ht="12" customHeight="1" thickBot="1">
      <c r="A43" s="15" t="s">
        <v>211</v>
      </c>
      <c r="B43" s="234" t="s">
        <v>221</v>
      </c>
      <c r="C43" s="221">
        <v>280</v>
      </c>
    </row>
    <row r="44" spans="1:3" s="231" customFormat="1" ht="12" customHeight="1" thickBot="1">
      <c r="A44" s="19" t="s">
        <v>16</v>
      </c>
      <c r="B44" s="20" t="s">
        <v>222</v>
      </c>
      <c r="C44" s="142">
        <f>SUM(C45:C49)</f>
        <v>18748</v>
      </c>
    </row>
    <row r="45" spans="1:3" s="231" customFormat="1" ht="12" customHeight="1">
      <c r="A45" s="14" t="s">
        <v>83</v>
      </c>
      <c r="B45" s="232" t="s">
        <v>226</v>
      </c>
      <c r="C45" s="278"/>
    </row>
    <row r="46" spans="1:3" s="231" customFormat="1" ht="12" customHeight="1">
      <c r="A46" s="13" t="s">
        <v>84</v>
      </c>
      <c r="B46" s="233" t="s">
        <v>227</v>
      </c>
      <c r="C46" s="147">
        <v>18048</v>
      </c>
    </row>
    <row r="47" spans="1:3" s="231" customFormat="1" ht="12" customHeight="1">
      <c r="A47" s="13" t="s">
        <v>223</v>
      </c>
      <c r="B47" s="233" t="s">
        <v>228</v>
      </c>
      <c r="C47" s="518">
        <v>700</v>
      </c>
    </row>
    <row r="48" spans="1:3" s="231" customFormat="1" ht="12" customHeight="1">
      <c r="A48" s="13" t="s">
        <v>224</v>
      </c>
      <c r="B48" s="233" t="s">
        <v>229</v>
      </c>
      <c r="C48" s="147"/>
    </row>
    <row r="49" spans="1:3" s="231" customFormat="1" ht="12" customHeight="1" thickBot="1">
      <c r="A49" s="15" t="s">
        <v>225</v>
      </c>
      <c r="B49" s="234" t="s">
        <v>230</v>
      </c>
      <c r="C49" s="221"/>
    </row>
    <row r="50" spans="1:3" s="231" customFormat="1" ht="12" customHeight="1" thickBot="1">
      <c r="A50" s="19" t="s">
        <v>132</v>
      </c>
      <c r="B50" s="20" t="s">
        <v>231</v>
      </c>
      <c r="C50" s="142">
        <f>SUM(C51:C53)</f>
        <v>149779</v>
      </c>
    </row>
    <row r="51" spans="1:3" s="231" customFormat="1" ht="12" customHeight="1">
      <c r="A51" s="14" t="s">
        <v>85</v>
      </c>
      <c r="B51" s="232" t="s">
        <v>232</v>
      </c>
      <c r="C51" s="145"/>
    </row>
    <row r="52" spans="1:3" s="231" customFormat="1" ht="12" customHeight="1">
      <c r="A52" s="13" t="s">
        <v>86</v>
      </c>
      <c r="B52" s="233" t="s">
        <v>405</v>
      </c>
      <c r="C52" s="147">
        <v>20000</v>
      </c>
    </row>
    <row r="53" spans="1:3" s="231" customFormat="1" ht="12" customHeight="1">
      <c r="A53" s="13" t="s">
        <v>236</v>
      </c>
      <c r="B53" s="233" t="s">
        <v>234</v>
      </c>
      <c r="C53" s="518">
        <v>129779</v>
      </c>
    </row>
    <row r="54" spans="1:3" s="231" customFormat="1" ht="12" customHeight="1" thickBot="1">
      <c r="A54" s="15" t="s">
        <v>237</v>
      </c>
      <c r="B54" s="234" t="s">
        <v>235</v>
      </c>
      <c r="C54" s="221">
        <v>47822</v>
      </c>
    </row>
    <row r="55" spans="1:3" s="231" customFormat="1" ht="12" customHeight="1" thickBot="1">
      <c r="A55" s="19" t="s">
        <v>18</v>
      </c>
      <c r="B55" s="137" t="s">
        <v>238</v>
      </c>
      <c r="C55" s="142">
        <f>SUM(C56:C58)</f>
        <v>125437</v>
      </c>
    </row>
    <row r="56" spans="1:3" s="231" customFormat="1" ht="12" customHeight="1">
      <c r="A56" s="14" t="s">
        <v>133</v>
      </c>
      <c r="B56" s="232" t="s">
        <v>240</v>
      </c>
      <c r="C56" s="147"/>
    </row>
    <row r="57" spans="1:3" s="231" customFormat="1" ht="12" customHeight="1">
      <c r="A57" s="13" t="s">
        <v>134</v>
      </c>
      <c r="B57" s="233" t="s">
        <v>406</v>
      </c>
      <c r="C57" s="147">
        <v>300</v>
      </c>
    </row>
    <row r="58" spans="1:3" s="231" customFormat="1" ht="12" customHeight="1">
      <c r="A58" s="13" t="s">
        <v>158</v>
      </c>
      <c r="B58" s="233" t="s">
        <v>241</v>
      </c>
      <c r="C58" s="147">
        <v>125137</v>
      </c>
    </row>
    <row r="59" spans="1:3" s="231" customFormat="1" ht="12" customHeight="1" thickBot="1">
      <c r="A59" s="15" t="s">
        <v>239</v>
      </c>
      <c r="B59" s="234" t="s">
        <v>242</v>
      </c>
      <c r="C59" s="147">
        <v>113109</v>
      </c>
    </row>
    <row r="60" spans="1:3" s="231" customFormat="1" ht="12" customHeight="1" thickBot="1">
      <c r="A60" s="19" t="s">
        <v>19</v>
      </c>
      <c r="B60" s="20" t="s">
        <v>243</v>
      </c>
      <c r="C60" s="148">
        <f>+C5+C12+C19+C26+C33+C44+C50+C55</f>
        <v>2496440</v>
      </c>
    </row>
    <row r="61" spans="1:3" s="231" customFormat="1" ht="12" customHeight="1" thickBot="1">
      <c r="A61" s="235" t="s">
        <v>244</v>
      </c>
      <c r="B61" s="137" t="s">
        <v>245</v>
      </c>
      <c r="C61" s="142">
        <f>SUM(C62:C64)</f>
        <v>91367</v>
      </c>
    </row>
    <row r="62" spans="1:3" s="231" customFormat="1" ht="12" customHeight="1">
      <c r="A62" s="14" t="s">
        <v>278</v>
      </c>
      <c r="B62" s="232" t="s">
        <v>246</v>
      </c>
      <c r="C62" s="147">
        <v>16367</v>
      </c>
    </row>
    <row r="63" spans="1:3" s="231" customFormat="1" ht="12" customHeight="1">
      <c r="A63" s="13" t="s">
        <v>287</v>
      </c>
      <c r="B63" s="233" t="s">
        <v>247</v>
      </c>
      <c r="C63" s="147">
        <v>75000</v>
      </c>
    </row>
    <row r="64" spans="1:3" s="231" customFormat="1" ht="12" customHeight="1" thickBot="1">
      <c r="A64" s="15" t="s">
        <v>288</v>
      </c>
      <c r="B64" s="236" t="s">
        <v>248</v>
      </c>
      <c r="C64" s="147"/>
    </row>
    <row r="65" spans="1:3" s="231" customFormat="1" ht="12" customHeight="1" thickBot="1">
      <c r="A65" s="235" t="s">
        <v>249</v>
      </c>
      <c r="B65" s="137" t="s">
        <v>250</v>
      </c>
      <c r="C65" s="142">
        <f>SUM(C66:C69)</f>
        <v>0</v>
      </c>
    </row>
    <row r="66" spans="1:3" s="231" customFormat="1" ht="12" customHeight="1">
      <c r="A66" s="14" t="s">
        <v>112</v>
      </c>
      <c r="B66" s="232" t="s">
        <v>251</v>
      </c>
      <c r="C66" s="147"/>
    </row>
    <row r="67" spans="1:3" s="231" customFormat="1" ht="12" customHeight="1">
      <c r="A67" s="13" t="s">
        <v>113</v>
      </c>
      <c r="B67" s="233" t="s">
        <v>252</v>
      </c>
      <c r="C67" s="147"/>
    </row>
    <row r="68" spans="1:3" s="231" customFormat="1" ht="12" customHeight="1">
      <c r="A68" s="13" t="s">
        <v>279</v>
      </c>
      <c r="B68" s="233" t="s">
        <v>253</v>
      </c>
      <c r="C68" s="147"/>
    </row>
    <row r="69" spans="1:3" s="231" customFormat="1" ht="12" customHeight="1" thickBot="1">
      <c r="A69" s="15" t="s">
        <v>280</v>
      </c>
      <c r="B69" s="234" t="s">
        <v>254</v>
      </c>
      <c r="C69" s="147"/>
    </row>
    <row r="70" spans="1:3" s="231" customFormat="1" ht="12" customHeight="1" thickBot="1">
      <c r="A70" s="235" t="s">
        <v>255</v>
      </c>
      <c r="B70" s="137" t="s">
        <v>256</v>
      </c>
      <c r="C70" s="142">
        <f>SUM(C71:C72)</f>
        <v>258646</v>
      </c>
    </row>
    <row r="71" spans="1:3" s="231" customFormat="1" ht="12" customHeight="1">
      <c r="A71" s="14" t="s">
        <v>281</v>
      </c>
      <c r="B71" s="232" t="s">
        <v>257</v>
      </c>
      <c r="C71" s="147">
        <v>258646</v>
      </c>
    </row>
    <row r="72" spans="1:3" s="231" customFormat="1" ht="12" customHeight="1" thickBot="1">
      <c r="A72" s="15" t="s">
        <v>282</v>
      </c>
      <c r="B72" s="234" t="s">
        <v>258</v>
      </c>
      <c r="C72" s="147"/>
    </row>
    <row r="73" spans="1:3" s="231" customFormat="1" ht="12" customHeight="1" thickBot="1">
      <c r="A73" s="235" t="s">
        <v>259</v>
      </c>
      <c r="B73" s="137" t="s">
        <v>260</v>
      </c>
      <c r="C73" s="142">
        <f>SUM(C74:C76)</f>
        <v>0</v>
      </c>
    </row>
    <row r="74" spans="1:3" s="231" customFormat="1" ht="12" customHeight="1">
      <c r="A74" s="14" t="s">
        <v>283</v>
      </c>
      <c r="B74" s="232" t="s">
        <v>261</v>
      </c>
      <c r="C74" s="147"/>
    </row>
    <row r="75" spans="1:3" s="231" customFormat="1" ht="12" customHeight="1">
      <c r="A75" s="13" t="s">
        <v>284</v>
      </c>
      <c r="B75" s="233" t="s">
        <v>262</v>
      </c>
      <c r="C75" s="147"/>
    </row>
    <row r="76" spans="1:3" s="231" customFormat="1" ht="12" customHeight="1" thickBot="1">
      <c r="A76" s="15" t="s">
        <v>285</v>
      </c>
      <c r="B76" s="234" t="s">
        <v>263</v>
      </c>
      <c r="C76" s="147"/>
    </row>
    <row r="77" spans="1:3" s="231" customFormat="1" ht="12" customHeight="1" thickBot="1">
      <c r="A77" s="235" t="s">
        <v>264</v>
      </c>
      <c r="B77" s="137" t="s">
        <v>286</v>
      </c>
      <c r="C77" s="142">
        <f>SUM(C78:C81)</f>
        <v>0</v>
      </c>
    </row>
    <row r="78" spans="1:3" s="231" customFormat="1" ht="12" customHeight="1">
      <c r="A78" s="237" t="s">
        <v>265</v>
      </c>
      <c r="B78" s="232" t="s">
        <v>266</v>
      </c>
      <c r="C78" s="147"/>
    </row>
    <row r="79" spans="1:3" s="231" customFormat="1" ht="12" customHeight="1">
      <c r="A79" s="238" t="s">
        <v>267</v>
      </c>
      <c r="B79" s="233" t="s">
        <v>268</v>
      </c>
      <c r="C79" s="147"/>
    </row>
    <row r="80" spans="1:3" s="231" customFormat="1" ht="12" customHeight="1">
      <c r="A80" s="238" t="s">
        <v>269</v>
      </c>
      <c r="B80" s="233" t="s">
        <v>270</v>
      </c>
      <c r="C80" s="147"/>
    </row>
    <row r="81" spans="1:3" s="231" customFormat="1" ht="13.5" customHeight="1" thickBot="1">
      <c r="A81" s="239" t="s">
        <v>271</v>
      </c>
      <c r="B81" s="234" t="s">
        <v>272</v>
      </c>
      <c r="C81" s="147"/>
    </row>
    <row r="82" spans="1:3" s="231" customFormat="1" ht="15.75" customHeight="1" thickBot="1">
      <c r="A82" s="235" t="s">
        <v>273</v>
      </c>
      <c r="B82" s="137" t="s">
        <v>274</v>
      </c>
      <c r="C82" s="279"/>
    </row>
    <row r="83" spans="1:3" s="231" customFormat="1" ht="16.5" customHeight="1" thickBot="1">
      <c r="A83" s="235" t="s">
        <v>275</v>
      </c>
      <c r="B83" s="240" t="s">
        <v>276</v>
      </c>
      <c r="C83" s="148">
        <f>+C61+C65+C70+C73+C77+C82</f>
        <v>350013</v>
      </c>
    </row>
    <row r="84" spans="1:3" s="231" customFormat="1" ht="83.25" customHeight="1" thickBot="1">
      <c r="A84" s="241" t="s">
        <v>289</v>
      </c>
      <c r="B84" s="242" t="s">
        <v>277</v>
      </c>
      <c r="C84" s="148">
        <f>+C60+C83</f>
        <v>2846453</v>
      </c>
    </row>
    <row r="85" spans="1:3" ht="16.5" customHeight="1">
      <c r="A85" s="4"/>
      <c r="B85" s="5"/>
      <c r="C85" s="149"/>
    </row>
    <row r="86" spans="1:3" s="243" customFormat="1" ht="16.5" customHeight="1">
      <c r="A86" s="568" t="s">
        <v>39</v>
      </c>
      <c r="B86" s="568"/>
      <c r="C86" s="568"/>
    </row>
    <row r="87" spans="1:3" ht="37.5" customHeight="1" thickBot="1">
      <c r="A87" s="570" t="s">
        <v>115</v>
      </c>
      <c r="B87" s="570"/>
      <c r="C87" s="89" t="s">
        <v>157</v>
      </c>
    </row>
    <row r="88" spans="1:3" s="230" customFormat="1" ht="12" customHeight="1" thickBot="1">
      <c r="A88" s="22" t="s">
        <v>62</v>
      </c>
      <c r="B88" s="23" t="s">
        <v>40</v>
      </c>
      <c r="C88" s="31" t="s">
        <v>178</v>
      </c>
    </row>
    <row r="89" spans="1:3" ht="12" customHeight="1" thickBot="1">
      <c r="A89" s="27">
        <v>1</v>
      </c>
      <c r="B89" s="28">
        <v>2</v>
      </c>
      <c r="C89" s="29">
        <v>3</v>
      </c>
    </row>
    <row r="90" spans="1:3" ht="12" customHeight="1" thickBot="1">
      <c r="A90" s="21" t="s">
        <v>11</v>
      </c>
      <c r="B90" s="26" t="s">
        <v>292</v>
      </c>
      <c r="C90" s="141">
        <f>SUM(C91:C95)</f>
        <v>2434224</v>
      </c>
    </row>
    <row r="91" spans="1:3" ht="12" customHeight="1">
      <c r="A91" s="16" t="s">
        <v>87</v>
      </c>
      <c r="B91" s="9" t="s">
        <v>41</v>
      </c>
      <c r="C91" s="520">
        <v>911428</v>
      </c>
    </row>
    <row r="92" spans="1:3" ht="12" customHeight="1">
      <c r="A92" s="13" t="s">
        <v>88</v>
      </c>
      <c r="B92" s="7" t="s">
        <v>135</v>
      </c>
      <c r="C92" s="518">
        <v>220446</v>
      </c>
    </row>
    <row r="93" spans="1:3" ht="12" customHeight="1">
      <c r="A93" s="13" t="s">
        <v>89</v>
      </c>
      <c r="B93" s="7" t="s">
        <v>110</v>
      </c>
      <c r="C93" s="519">
        <v>863315</v>
      </c>
    </row>
    <row r="94" spans="1:3" ht="12" customHeight="1">
      <c r="A94" s="13" t="s">
        <v>90</v>
      </c>
      <c r="B94" s="10" t="s">
        <v>136</v>
      </c>
      <c r="C94" s="221">
        <v>265500</v>
      </c>
    </row>
    <row r="95" spans="1:3" ht="12" customHeight="1">
      <c r="A95" s="13" t="s">
        <v>101</v>
      </c>
      <c r="B95" s="18" t="s">
        <v>137</v>
      </c>
      <c r="C95" s="221">
        <v>173535</v>
      </c>
    </row>
    <row r="96" spans="1:3" ht="12" customHeight="1">
      <c r="A96" s="13" t="s">
        <v>91</v>
      </c>
      <c r="B96" s="7" t="s">
        <v>293</v>
      </c>
      <c r="C96" s="221">
        <v>10965</v>
      </c>
    </row>
    <row r="97" spans="1:3" ht="12" customHeight="1">
      <c r="A97" s="13" t="s">
        <v>92</v>
      </c>
      <c r="B97" s="91" t="s">
        <v>294</v>
      </c>
      <c r="C97" s="221"/>
    </row>
    <row r="98" spans="1:3" ht="12" customHeight="1">
      <c r="A98" s="13" t="s">
        <v>102</v>
      </c>
      <c r="B98" s="92" t="s">
        <v>295</v>
      </c>
      <c r="C98" s="221"/>
    </row>
    <row r="99" spans="1:3" ht="12" customHeight="1">
      <c r="A99" s="13" t="s">
        <v>103</v>
      </c>
      <c r="B99" s="92" t="s">
        <v>296</v>
      </c>
      <c r="C99" s="221"/>
    </row>
    <row r="100" spans="1:3" ht="12" customHeight="1">
      <c r="A100" s="13" t="s">
        <v>104</v>
      </c>
      <c r="B100" s="91" t="s">
        <v>297</v>
      </c>
      <c r="C100" s="221">
        <v>104040</v>
      </c>
    </row>
    <row r="101" spans="1:3" ht="12" customHeight="1">
      <c r="A101" s="13" t="s">
        <v>105</v>
      </c>
      <c r="B101" s="91" t="s">
        <v>298</v>
      </c>
      <c r="C101" s="221"/>
    </row>
    <row r="102" spans="1:3" ht="12" customHeight="1">
      <c r="A102" s="13" t="s">
        <v>107</v>
      </c>
      <c r="B102" s="92" t="s">
        <v>299</v>
      </c>
      <c r="C102" s="221">
        <v>21566</v>
      </c>
    </row>
    <row r="103" spans="1:3" ht="12" customHeight="1">
      <c r="A103" s="12" t="s">
        <v>138</v>
      </c>
      <c r="B103" s="93" t="s">
        <v>300</v>
      </c>
      <c r="C103" s="221"/>
    </row>
    <row r="104" spans="1:3" ht="12" customHeight="1">
      <c r="A104" s="13" t="s">
        <v>290</v>
      </c>
      <c r="B104" s="93" t="s">
        <v>301</v>
      </c>
      <c r="C104" s="221"/>
    </row>
    <row r="105" spans="1:3" ht="12" customHeight="1" thickBot="1">
      <c r="A105" s="17" t="s">
        <v>291</v>
      </c>
      <c r="B105" s="94" t="s">
        <v>302</v>
      </c>
      <c r="C105" s="529">
        <v>36964</v>
      </c>
    </row>
    <row r="106" spans="1:3" ht="12" customHeight="1" thickBot="1">
      <c r="A106" s="19" t="s">
        <v>12</v>
      </c>
      <c r="B106" s="25" t="s">
        <v>303</v>
      </c>
      <c r="C106" s="142">
        <f>+C107+C109+C111</f>
        <v>201298</v>
      </c>
    </row>
    <row r="107" spans="1:3" ht="12" customHeight="1">
      <c r="A107" s="14" t="s">
        <v>93</v>
      </c>
      <c r="B107" s="7" t="s">
        <v>156</v>
      </c>
      <c r="C107" s="521">
        <v>175137</v>
      </c>
    </row>
    <row r="108" spans="1:3" ht="12" customHeight="1">
      <c r="A108" s="14" t="s">
        <v>94</v>
      </c>
      <c r="B108" s="11" t="s">
        <v>307</v>
      </c>
      <c r="C108" s="278">
        <v>125324</v>
      </c>
    </row>
    <row r="109" spans="1:3" ht="12" customHeight="1">
      <c r="A109" s="14" t="s">
        <v>95</v>
      </c>
      <c r="B109" s="11" t="s">
        <v>139</v>
      </c>
      <c r="C109" s="147">
        <v>13033</v>
      </c>
    </row>
    <row r="110" spans="1:3" ht="12" customHeight="1">
      <c r="A110" s="14" t="s">
        <v>96</v>
      </c>
      <c r="B110" s="11" t="s">
        <v>308</v>
      </c>
      <c r="C110" s="530"/>
    </row>
    <row r="111" spans="1:3" ht="12" customHeight="1">
      <c r="A111" s="14" t="s">
        <v>97</v>
      </c>
      <c r="B111" s="139" t="s">
        <v>159</v>
      </c>
      <c r="C111" s="530">
        <v>13128</v>
      </c>
    </row>
    <row r="112" spans="1:3" ht="12" customHeight="1">
      <c r="A112" s="14" t="s">
        <v>106</v>
      </c>
      <c r="B112" s="138" t="s">
        <v>407</v>
      </c>
      <c r="C112" s="530"/>
    </row>
    <row r="113" spans="1:3" ht="15.75">
      <c r="A113" s="14" t="s">
        <v>108</v>
      </c>
      <c r="B113" s="228" t="s">
        <v>313</v>
      </c>
      <c r="C113" s="530"/>
    </row>
    <row r="114" spans="1:3" ht="12" customHeight="1">
      <c r="A114" s="14" t="s">
        <v>140</v>
      </c>
      <c r="B114" s="92" t="s">
        <v>296</v>
      </c>
      <c r="C114" s="530"/>
    </row>
    <row r="115" spans="1:3" ht="12" customHeight="1">
      <c r="A115" s="14" t="s">
        <v>141</v>
      </c>
      <c r="B115" s="92" t="s">
        <v>312</v>
      </c>
      <c r="C115" s="530">
        <v>350</v>
      </c>
    </row>
    <row r="116" spans="1:3" ht="12" customHeight="1">
      <c r="A116" s="14" t="s">
        <v>142</v>
      </c>
      <c r="B116" s="92" t="s">
        <v>311</v>
      </c>
      <c r="C116" s="530"/>
    </row>
    <row r="117" spans="1:3" ht="12" customHeight="1">
      <c r="A117" s="14" t="s">
        <v>304</v>
      </c>
      <c r="B117" s="92" t="s">
        <v>299</v>
      </c>
      <c r="C117" s="530"/>
    </row>
    <row r="118" spans="1:3" ht="15.75">
      <c r="A118" s="14" t="s">
        <v>305</v>
      </c>
      <c r="B118" s="92" t="s">
        <v>310</v>
      </c>
      <c r="C118" s="530"/>
    </row>
    <row r="119" spans="1:3" ht="12" customHeight="1" thickBot="1">
      <c r="A119" s="12" t="s">
        <v>306</v>
      </c>
      <c r="B119" s="92" t="s">
        <v>309</v>
      </c>
      <c r="C119" s="131">
        <v>12178</v>
      </c>
    </row>
    <row r="120" spans="1:3" ht="12" customHeight="1" thickBot="1">
      <c r="A120" s="19" t="s">
        <v>13</v>
      </c>
      <c r="B120" s="87" t="s">
        <v>314</v>
      </c>
      <c r="C120" s="142">
        <f>+C121+C122</f>
        <v>127571</v>
      </c>
    </row>
    <row r="121" spans="1:3" ht="12" customHeight="1">
      <c r="A121" s="14" t="s">
        <v>76</v>
      </c>
      <c r="B121" s="8" t="s">
        <v>51</v>
      </c>
      <c r="C121" s="521">
        <v>10486</v>
      </c>
    </row>
    <row r="122" spans="1:3" ht="12" customHeight="1" thickBot="1">
      <c r="A122" s="15" t="s">
        <v>77</v>
      </c>
      <c r="B122" s="11" t="s">
        <v>52</v>
      </c>
      <c r="C122" s="221">
        <v>117085</v>
      </c>
    </row>
    <row r="123" spans="1:3" ht="12" customHeight="1" thickBot="1">
      <c r="A123" s="19" t="s">
        <v>14</v>
      </c>
      <c r="B123" s="87" t="s">
        <v>315</v>
      </c>
      <c r="C123" s="142">
        <f>+C90+C106+C120</f>
        <v>2763093</v>
      </c>
    </row>
    <row r="124" spans="1:3" ht="12" customHeight="1" thickBot="1">
      <c r="A124" s="19" t="s">
        <v>15</v>
      </c>
      <c r="B124" s="87" t="s">
        <v>316</v>
      </c>
      <c r="C124" s="142">
        <f>+C125+C126+C127</f>
        <v>83360</v>
      </c>
    </row>
    <row r="125" spans="1:3" ht="12" customHeight="1">
      <c r="A125" s="14" t="s">
        <v>80</v>
      </c>
      <c r="B125" s="8" t="s">
        <v>317</v>
      </c>
      <c r="C125" s="130">
        <v>1996</v>
      </c>
    </row>
    <row r="126" spans="1:3" ht="12" customHeight="1">
      <c r="A126" s="14" t="s">
        <v>81</v>
      </c>
      <c r="B126" s="8" t="s">
        <v>318</v>
      </c>
      <c r="C126" s="130">
        <v>75000</v>
      </c>
    </row>
    <row r="127" spans="1:3" ht="12" customHeight="1" thickBot="1">
      <c r="A127" s="12" t="s">
        <v>82</v>
      </c>
      <c r="B127" s="6" t="s">
        <v>319</v>
      </c>
      <c r="C127" s="530">
        <v>6364</v>
      </c>
    </row>
    <row r="128" spans="1:3" ht="12" customHeight="1" thickBot="1">
      <c r="A128" s="19" t="s">
        <v>16</v>
      </c>
      <c r="B128" s="87" t="s">
        <v>366</v>
      </c>
      <c r="C128" s="142">
        <f>+C129+C130+C131+C132</f>
        <v>0</v>
      </c>
    </row>
    <row r="129" spans="1:3" ht="12" customHeight="1">
      <c r="A129" s="14" t="s">
        <v>83</v>
      </c>
      <c r="B129" s="8" t="s">
        <v>320</v>
      </c>
      <c r="C129" s="130"/>
    </row>
    <row r="130" spans="1:3" ht="12" customHeight="1">
      <c r="A130" s="14" t="s">
        <v>84</v>
      </c>
      <c r="B130" s="8" t="s">
        <v>321</v>
      </c>
      <c r="C130" s="130"/>
    </row>
    <row r="131" spans="1:3" ht="12" customHeight="1">
      <c r="A131" s="14" t="s">
        <v>223</v>
      </c>
      <c r="B131" s="8" t="s">
        <v>322</v>
      </c>
      <c r="C131" s="130"/>
    </row>
    <row r="132" spans="1:3" ht="12" customHeight="1" thickBot="1">
      <c r="A132" s="12" t="s">
        <v>224</v>
      </c>
      <c r="B132" s="6" t="s">
        <v>323</v>
      </c>
      <c r="C132" s="130"/>
    </row>
    <row r="133" spans="1:3" ht="12" customHeight="1" thickBot="1">
      <c r="A133" s="19" t="s">
        <v>17</v>
      </c>
      <c r="B133" s="87" t="s">
        <v>324</v>
      </c>
      <c r="C133" s="148">
        <f>+C134+C135+C136+C137</f>
        <v>0</v>
      </c>
    </row>
    <row r="134" spans="1:3" ht="12" customHeight="1">
      <c r="A134" s="14" t="s">
        <v>85</v>
      </c>
      <c r="B134" s="8" t="s">
        <v>325</v>
      </c>
      <c r="C134" s="130"/>
    </row>
    <row r="135" spans="1:3" ht="12" customHeight="1">
      <c r="A135" s="14" t="s">
        <v>86</v>
      </c>
      <c r="B135" s="8" t="s">
        <v>335</v>
      </c>
      <c r="C135" s="130"/>
    </row>
    <row r="136" spans="1:3" ht="12" customHeight="1">
      <c r="A136" s="14" t="s">
        <v>236</v>
      </c>
      <c r="B136" s="8" t="s">
        <v>326</v>
      </c>
      <c r="C136" s="130"/>
    </row>
    <row r="137" spans="1:3" ht="12" customHeight="1" thickBot="1">
      <c r="A137" s="12" t="s">
        <v>237</v>
      </c>
      <c r="B137" s="6" t="s">
        <v>327</v>
      </c>
      <c r="C137" s="130"/>
    </row>
    <row r="138" spans="1:3" ht="12" customHeight="1" thickBot="1">
      <c r="A138" s="19" t="s">
        <v>18</v>
      </c>
      <c r="B138" s="87" t="s">
        <v>328</v>
      </c>
      <c r="C138" s="150">
        <f>+C139+C140+C141+C142</f>
        <v>0</v>
      </c>
    </row>
    <row r="139" spans="1:3" ht="12" customHeight="1">
      <c r="A139" s="14" t="s">
        <v>133</v>
      </c>
      <c r="B139" s="8" t="s">
        <v>329</v>
      </c>
      <c r="C139" s="130"/>
    </row>
    <row r="140" spans="1:3" ht="12" customHeight="1">
      <c r="A140" s="14" t="s">
        <v>134</v>
      </c>
      <c r="B140" s="8" t="s">
        <v>330</v>
      </c>
      <c r="C140" s="130"/>
    </row>
    <row r="141" spans="1:3" ht="12" customHeight="1">
      <c r="A141" s="14" t="s">
        <v>158</v>
      </c>
      <c r="B141" s="8" t="s">
        <v>331</v>
      </c>
      <c r="C141" s="130"/>
    </row>
    <row r="142" spans="1:9" ht="15" customHeight="1" thickBot="1">
      <c r="A142" s="14" t="s">
        <v>239</v>
      </c>
      <c r="B142" s="8" t="s">
        <v>332</v>
      </c>
      <c r="C142" s="130"/>
      <c r="F142" s="245"/>
      <c r="G142" s="246"/>
      <c r="H142" s="246"/>
      <c r="I142" s="246"/>
    </row>
    <row r="143" spans="1:3" s="231" customFormat="1" ht="12.75" customHeight="1" thickBot="1">
      <c r="A143" s="19" t="s">
        <v>19</v>
      </c>
      <c r="B143" s="87" t="s">
        <v>333</v>
      </c>
      <c r="C143" s="244">
        <f>+C124+C128+C133+C138</f>
        <v>83360</v>
      </c>
    </row>
    <row r="144" spans="1:3" ht="13.5" customHeight="1" thickBot="1">
      <c r="A144" s="140" t="s">
        <v>20</v>
      </c>
      <c r="B144" s="215" t="s">
        <v>334</v>
      </c>
      <c r="C144" s="244">
        <f>+C123+C143</f>
        <v>2846453</v>
      </c>
    </row>
    <row r="146" spans="1:3" ht="15" customHeight="1">
      <c r="A146" s="569" t="s">
        <v>336</v>
      </c>
      <c r="B146" s="569"/>
      <c r="C146" s="569"/>
    </row>
    <row r="147" spans="1:4" ht="13.5" customHeight="1" thickBot="1">
      <c r="A147" s="567" t="s">
        <v>116</v>
      </c>
      <c r="B147" s="567"/>
      <c r="C147" s="151" t="s">
        <v>157</v>
      </c>
      <c r="D147" s="247"/>
    </row>
    <row r="148" spans="1:3" ht="27.75" customHeight="1" thickBot="1">
      <c r="A148" s="19">
        <v>1</v>
      </c>
      <c r="B148" s="25" t="s">
        <v>337</v>
      </c>
      <c r="C148" s="142">
        <f>+C60-C123</f>
        <v>-266653</v>
      </c>
    </row>
    <row r="149" spans="1:3" ht="21.75" thickBot="1">
      <c r="A149" s="19" t="s">
        <v>12</v>
      </c>
      <c r="B149" s="25" t="s">
        <v>338</v>
      </c>
      <c r="C149" s="142">
        <f>+C83-C143</f>
        <v>266653</v>
      </c>
    </row>
  </sheetData>
  <sheetProtection/>
  <mergeCells count="6">
    <mergeCell ref="A2:B2"/>
    <mergeCell ref="A1:C1"/>
    <mergeCell ref="A147:B147"/>
    <mergeCell ref="A146:C146"/>
    <mergeCell ref="A87:B87"/>
    <mergeCell ref="A86:C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8" r:id="rId1"/>
  <headerFooter alignWithMargins="0">
    <oddHeader>&amp;C&amp;"Times New Roman CE,Félkövér"&amp;12
Tiszavasvári Város Önkormányzata
2014. ÉVI KÖLTSÉGVETÉSÉNEK ÖSSZEVONT MÉRLEGE&amp;10
&amp;R&amp;"Times New Roman CE,Félkövér dőlt"&amp;11 1. melléklet a 15/2014.(VI.3.) önkormányzati rendelethez</oddHeader>
  </headerFooter>
  <rowBreaks count="1" manualBreakCount="1">
    <brk id="85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34">
      <selection activeCell="E51" sqref="E51"/>
    </sheetView>
  </sheetViews>
  <sheetFormatPr defaultColWidth="9.00390625" defaultRowHeight="12.75"/>
  <cols>
    <col min="1" max="1" width="13.875" style="124" customWidth="1"/>
    <col min="2" max="2" width="79.125" style="125" customWidth="1"/>
    <col min="3" max="3" width="25.00390625" style="125" customWidth="1"/>
    <col min="4" max="16384" width="9.375" style="125" customWidth="1"/>
  </cols>
  <sheetData>
    <row r="1" spans="1:3" s="104" customFormat="1" ht="21" customHeight="1" thickBot="1">
      <c r="A1" s="103"/>
      <c r="B1" s="105"/>
      <c r="C1" s="270"/>
    </row>
    <row r="2" spans="1:3" s="271" customFormat="1" ht="25.5" customHeight="1">
      <c r="A2" s="222" t="s">
        <v>149</v>
      </c>
      <c r="B2" s="197" t="s">
        <v>545</v>
      </c>
      <c r="C2" s="212" t="s">
        <v>53</v>
      </c>
    </row>
    <row r="3" spans="1:3" s="271" customFormat="1" ht="24.75" thickBot="1">
      <c r="A3" s="263" t="s">
        <v>148</v>
      </c>
      <c r="B3" s="198" t="s">
        <v>373</v>
      </c>
      <c r="C3" s="213" t="s">
        <v>44</v>
      </c>
    </row>
    <row r="4" spans="1:3" s="272" customFormat="1" ht="15.75" customHeight="1" thickBot="1">
      <c r="A4" s="107"/>
      <c r="B4" s="107"/>
      <c r="C4" s="108" t="s">
        <v>45</v>
      </c>
    </row>
    <row r="5" spans="1:3" ht="13.5" thickBot="1">
      <c r="A5" s="223" t="s">
        <v>150</v>
      </c>
      <c r="B5" s="109" t="s">
        <v>46</v>
      </c>
      <c r="C5" s="110" t="s">
        <v>47</v>
      </c>
    </row>
    <row r="6" spans="1:3" s="273" customFormat="1" ht="12.75" customHeight="1" thickBot="1">
      <c r="A6" s="99">
        <v>1</v>
      </c>
      <c r="B6" s="100">
        <v>2</v>
      </c>
      <c r="C6" s="101">
        <v>3</v>
      </c>
    </row>
    <row r="7" spans="1:3" s="273" customFormat="1" ht="15.75" customHeight="1" thickBot="1">
      <c r="A7" s="111"/>
      <c r="B7" s="112" t="s">
        <v>48</v>
      </c>
      <c r="C7" s="113"/>
    </row>
    <row r="8" spans="1:3" s="214" customFormat="1" ht="12" customHeight="1" thickBot="1">
      <c r="A8" s="99" t="s">
        <v>11</v>
      </c>
      <c r="B8" s="114" t="s">
        <v>374</v>
      </c>
      <c r="C8" s="160">
        <f>SUM(C9:C18)</f>
        <v>11894</v>
      </c>
    </row>
    <row r="9" spans="1:3" s="214" customFormat="1" ht="12" customHeight="1">
      <c r="A9" s="264" t="s">
        <v>87</v>
      </c>
      <c r="B9" s="9" t="s">
        <v>212</v>
      </c>
      <c r="C9" s="203"/>
    </row>
    <row r="10" spans="1:3" s="214" customFormat="1" ht="12" customHeight="1">
      <c r="A10" s="265" t="s">
        <v>88</v>
      </c>
      <c r="B10" s="7" t="s">
        <v>213</v>
      </c>
      <c r="C10" s="158">
        <v>6014</v>
      </c>
    </row>
    <row r="11" spans="1:3" s="214" customFormat="1" ht="12" customHeight="1">
      <c r="A11" s="265" t="s">
        <v>89</v>
      </c>
      <c r="B11" s="7" t="s">
        <v>214</v>
      </c>
      <c r="C11" s="158"/>
    </row>
    <row r="12" spans="1:3" s="214" customFormat="1" ht="12" customHeight="1">
      <c r="A12" s="265" t="s">
        <v>90</v>
      </c>
      <c r="B12" s="7" t="s">
        <v>215</v>
      </c>
      <c r="C12" s="158">
        <v>2088</v>
      </c>
    </row>
    <row r="13" spans="1:3" s="214" customFormat="1" ht="12" customHeight="1">
      <c r="A13" s="265" t="s">
        <v>111</v>
      </c>
      <c r="B13" s="7" t="s">
        <v>216</v>
      </c>
      <c r="C13" s="158"/>
    </row>
    <row r="14" spans="1:3" s="214" customFormat="1" ht="12" customHeight="1">
      <c r="A14" s="265" t="s">
        <v>91</v>
      </c>
      <c r="B14" s="7" t="s">
        <v>375</v>
      </c>
      <c r="C14" s="158">
        <v>2168</v>
      </c>
    </row>
    <row r="15" spans="1:3" s="214" customFormat="1" ht="12" customHeight="1">
      <c r="A15" s="265" t="s">
        <v>92</v>
      </c>
      <c r="B15" s="6" t="s">
        <v>376</v>
      </c>
      <c r="C15" s="158"/>
    </row>
    <row r="16" spans="1:3" s="214" customFormat="1" ht="12" customHeight="1">
      <c r="A16" s="265" t="s">
        <v>102</v>
      </c>
      <c r="B16" s="7" t="s">
        <v>219</v>
      </c>
      <c r="C16" s="204"/>
    </row>
    <row r="17" spans="1:3" s="274" customFormat="1" ht="12" customHeight="1">
      <c r="A17" s="265" t="s">
        <v>103</v>
      </c>
      <c r="B17" s="7" t="s">
        <v>220</v>
      </c>
      <c r="C17" s="158"/>
    </row>
    <row r="18" spans="1:3" s="274" customFormat="1" ht="12" customHeight="1" thickBot="1">
      <c r="A18" s="265" t="s">
        <v>104</v>
      </c>
      <c r="B18" s="6" t="s">
        <v>221</v>
      </c>
      <c r="C18" s="537">
        <v>1624</v>
      </c>
    </row>
    <row r="19" spans="1:3" s="214" customFormat="1" ht="12" customHeight="1" thickBot="1">
      <c r="A19" s="99" t="s">
        <v>12</v>
      </c>
      <c r="B19" s="114" t="s">
        <v>377</v>
      </c>
      <c r="C19" s="160">
        <f>SUM(C20:C22)</f>
        <v>0</v>
      </c>
    </row>
    <row r="20" spans="1:3" s="274" customFormat="1" ht="12" customHeight="1">
      <c r="A20" s="265" t="s">
        <v>93</v>
      </c>
      <c r="B20" s="8" t="s">
        <v>187</v>
      </c>
      <c r="C20" s="158"/>
    </row>
    <row r="21" spans="1:3" s="274" customFormat="1" ht="12" customHeight="1">
      <c r="A21" s="265" t="s">
        <v>94</v>
      </c>
      <c r="B21" s="7" t="s">
        <v>378</v>
      </c>
      <c r="C21" s="158"/>
    </row>
    <row r="22" spans="1:3" s="274" customFormat="1" ht="12" customHeight="1">
      <c r="A22" s="265" t="s">
        <v>95</v>
      </c>
      <c r="B22" s="7" t="s">
        <v>379</v>
      </c>
      <c r="C22" s="158"/>
    </row>
    <row r="23" spans="1:3" s="274" customFormat="1" ht="12" customHeight="1" thickBot="1">
      <c r="A23" s="265" t="s">
        <v>96</v>
      </c>
      <c r="B23" s="7" t="s">
        <v>1</v>
      </c>
      <c r="C23" s="158"/>
    </row>
    <row r="24" spans="1:3" s="274" customFormat="1" ht="12" customHeight="1" thickBot="1">
      <c r="A24" s="102" t="s">
        <v>13</v>
      </c>
      <c r="B24" s="87" t="s">
        <v>126</v>
      </c>
      <c r="C24" s="187"/>
    </row>
    <row r="25" spans="1:3" s="274" customFormat="1" ht="12" customHeight="1" thickBot="1">
      <c r="A25" s="102" t="s">
        <v>14</v>
      </c>
      <c r="B25" s="87" t="s">
        <v>380</v>
      </c>
      <c r="C25" s="160">
        <f>+C26+C27</f>
        <v>0</v>
      </c>
    </row>
    <row r="26" spans="1:3" s="274" customFormat="1" ht="12" customHeight="1">
      <c r="A26" s="266" t="s">
        <v>197</v>
      </c>
      <c r="B26" s="267" t="s">
        <v>378</v>
      </c>
      <c r="C26" s="52"/>
    </row>
    <row r="27" spans="1:3" s="274" customFormat="1" ht="12" customHeight="1">
      <c r="A27" s="266" t="s">
        <v>200</v>
      </c>
      <c r="B27" s="268" t="s">
        <v>381</v>
      </c>
      <c r="C27" s="161"/>
    </row>
    <row r="28" spans="1:3" s="274" customFormat="1" ht="12" customHeight="1" thickBot="1">
      <c r="A28" s="265" t="s">
        <v>201</v>
      </c>
      <c r="B28" s="269" t="s">
        <v>382</v>
      </c>
      <c r="C28" s="55"/>
    </row>
    <row r="29" spans="1:3" s="274" customFormat="1" ht="12" customHeight="1" thickBot="1">
      <c r="A29" s="102" t="s">
        <v>15</v>
      </c>
      <c r="B29" s="87" t="s">
        <v>383</v>
      </c>
      <c r="C29" s="160">
        <f>+C30+C31+C32</f>
        <v>0</v>
      </c>
    </row>
    <row r="30" spans="1:3" s="274" customFormat="1" ht="12" customHeight="1">
      <c r="A30" s="266" t="s">
        <v>80</v>
      </c>
      <c r="B30" s="267" t="s">
        <v>226</v>
      </c>
      <c r="C30" s="52"/>
    </row>
    <row r="31" spans="1:3" s="274" customFormat="1" ht="12" customHeight="1">
      <c r="A31" s="266" t="s">
        <v>81</v>
      </c>
      <c r="B31" s="268" t="s">
        <v>227</v>
      </c>
      <c r="C31" s="161"/>
    </row>
    <row r="32" spans="1:3" s="274" customFormat="1" ht="12" customHeight="1" thickBot="1">
      <c r="A32" s="265" t="s">
        <v>82</v>
      </c>
      <c r="B32" s="90" t="s">
        <v>228</v>
      </c>
      <c r="C32" s="55"/>
    </row>
    <row r="33" spans="1:3" s="214" customFormat="1" ht="12" customHeight="1" thickBot="1">
      <c r="A33" s="102" t="s">
        <v>16</v>
      </c>
      <c r="B33" s="87" t="s">
        <v>341</v>
      </c>
      <c r="C33" s="187"/>
    </row>
    <row r="34" spans="1:3" s="214" customFormat="1" ht="12" customHeight="1" thickBot="1">
      <c r="A34" s="102" t="s">
        <v>17</v>
      </c>
      <c r="B34" s="87" t="s">
        <v>384</v>
      </c>
      <c r="C34" s="205">
        <v>300</v>
      </c>
    </row>
    <row r="35" spans="1:3" s="214" customFormat="1" ht="12" customHeight="1" thickBot="1">
      <c r="A35" s="99" t="s">
        <v>18</v>
      </c>
      <c r="B35" s="87" t="s">
        <v>385</v>
      </c>
      <c r="C35" s="206">
        <f>+C8+C19+C24+C25+C29+C33+C34</f>
        <v>12194</v>
      </c>
    </row>
    <row r="36" spans="1:3" s="214" customFormat="1" ht="12" customHeight="1" thickBot="1">
      <c r="A36" s="115" t="s">
        <v>19</v>
      </c>
      <c r="B36" s="87" t="s">
        <v>386</v>
      </c>
      <c r="C36" s="206">
        <f>+C37+C38+C39</f>
        <v>61</v>
      </c>
    </row>
    <row r="37" spans="1:3" s="214" customFormat="1" ht="12" customHeight="1">
      <c r="A37" s="266" t="s">
        <v>387</v>
      </c>
      <c r="B37" s="267" t="s">
        <v>166</v>
      </c>
      <c r="C37" s="52">
        <v>61</v>
      </c>
    </row>
    <row r="38" spans="1:3" s="214" customFormat="1" ht="12" customHeight="1">
      <c r="A38" s="266" t="s">
        <v>388</v>
      </c>
      <c r="B38" s="268" t="s">
        <v>2</v>
      </c>
      <c r="C38" s="161"/>
    </row>
    <row r="39" spans="1:3" s="274" customFormat="1" ht="12" customHeight="1" thickBot="1">
      <c r="A39" s="265" t="s">
        <v>389</v>
      </c>
      <c r="B39" s="90" t="s">
        <v>390</v>
      </c>
      <c r="C39" s="55"/>
    </row>
    <row r="40" spans="1:3" s="274" customFormat="1" ht="15" customHeight="1" thickBot="1">
      <c r="A40" s="115" t="s">
        <v>20</v>
      </c>
      <c r="B40" s="116" t="s">
        <v>391</v>
      </c>
      <c r="C40" s="209">
        <f>+C35+C36</f>
        <v>12255</v>
      </c>
    </row>
    <row r="41" spans="1:3" s="274" customFormat="1" ht="15" customHeight="1">
      <c r="A41" s="117"/>
      <c r="B41" s="118"/>
      <c r="C41" s="207"/>
    </row>
    <row r="42" spans="1:3" ht="13.5" thickBot="1">
      <c r="A42" s="119"/>
      <c r="B42" s="120"/>
      <c r="C42" s="208"/>
    </row>
    <row r="43" spans="1:3" s="273" customFormat="1" ht="16.5" customHeight="1" thickBot="1">
      <c r="A43" s="121"/>
      <c r="B43" s="122" t="s">
        <v>49</v>
      </c>
      <c r="C43" s="209"/>
    </row>
    <row r="44" spans="1:3" s="275" customFormat="1" ht="12" customHeight="1" thickBot="1">
      <c r="A44" s="102" t="s">
        <v>11</v>
      </c>
      <c r="B44" s="87" t="s">
        <v>392</v>
      </c>
      <c r="C44" s="160">
        <f>SUM(C45:C49)</f>
        <v>448689</v>
      </c>
    </row>
    <row r="45" spans="1:3" ht="12" customHeight="1">
      <c r="A45" s="265" t="s">
        <v>87</v>
      </c>
      <c r="B45" s="8" t="s">
        <v>41</v>
      </c>
      <c r="C45" s="52">
        <v>107309</v>
      </c>
    </row>
    <row r="46" spans="1:3" ht="12" customHeight="1">
      <c r="A46" s="265" t="s">
        <v>88</v>
      </c>
      <c r="B46" s="7" t="s">
        <v>135</v>
      </c>
      <c r="C46" s="54">
        <v>30126</v>
      </c>
    </row>
    <row r="47" spans="1:3" ht="12" customHeight="1">
      <c r="A47" s="265" t="s">
        <v>89</v>
      </c>
      <c r="B47" s="7" t="s">
        <v>110</v>
      </c>
      <c r="C47" s="544">
        <v>59254</v>
      </c>
    </row>
    <row r="48" spans="1:3" ht="12" customHeight="1">
      <c r="A48" s="265" t="s">
        <v>90</v>
      </c>
      <c r="B48" s="7" t="s">
        <v>136</v>
      </c>
      <c r="C48" s="54">
        <v>252000</v>
      </c>
    </row>
    <row r="49" spans="1:3" ht="12" customHeight="1" thickBot="1">
      <c r="A49" s="265" t="s">
        <v>111</v>
      </c>
      <c r="B49" s="7" t="s">
        <v>137</v>
      </c>
      <c r="C49" s="54"/>
    </row>
    <row r="50" spans="1:3" ht="12" customHeight="1" thickBot="1">
      <c r="A50" s="102" t="s">
        <v>12</v>
      </c>
      <c r="B50" s="87" t="s">
        <v>393</v>
      </c>
      <c r="C50" s="160">
        <f>SUM(C51:C53)</f>
        <v>1943</v>
      </c>
    </row>
    <row r="51" spans="1:3" s="275" customFormat="1" ht="12" customHeight="1">
      <c r="A51" s="265" t="s">
        <v>93</v>
      </c>
      <c r="B51" s="8" t="s">
        <v>156</v>
      </c>
      <c r="C51" s="52">
        <v>1943</v>
      </c>
    </row>
    <row r="52" spans="1:3" ht="12" customHeight="1">
      <c r="A52" s="265" t="s">
        <v>94</v>
      </c>
      <c r="B52" s="7" t="s">
        <v>139</v>
      </c>
      <c r="C52" s="54"/>
    </row>
    <row r="53" spans="1:3" ht="12" customHeight="1">
      <c r="A53" s="265" t="s">
        <v>95</v>
      </c>
      <c r="B53" s="7" t="s">
        <v>50</v>
      </c>
      <c r="C53" s="54"/>
    </row>
    <row r="54" spans="1:3" ht="12" customHeight="1" thickBot="1">
      <c r="A54" s="265" t="s">
        <v>96</v>
      </c>
      <c r="B54" s="7" t="s">
        <v>3</v>
      </c>
      <c r="C54" s="54"/>
    </row>
    <row r="55" spans="1:3" ht="15" customHeight="1" thickBot="1">
      <c r="A55" s="102" t="s">
        <v>13</v>
      </c>
      <c r="B55" s="123" t="s">
        <v>394</v>
      </c>
      <c r="C55" s="210">
        <f>+C44+C50</f>
        <v>450632</v>
      </c>
    </row>
    <row r="56" ht="13.5" thickBot="1">
      <c r="C56" s="211"/>
    </row>
    <row r="57" spans="1:3" ht="15" customHeight="1" thickBot="1">
      <c r="A57" s="126" t="s">
        <v>151</v>
      </c>
      <c r="B57" s="127"/>
      <c r="C57" s="85">
        <v>42</v>
      </c>
    </row>
    <row r="58" spans="1:3" ht="14.25" customHeight="1" thickBot="1">
      <c r="A58" s="126" t="s">
        <v>152</v>
      </c>
      <c r="B58" s="127"/>
      <c r="C58" s="8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&amp;R10. melléklet a 15/2014.(VI.3.)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11" sqref="G11"/>
    </sheetView>
  </sheetViews>
  <sheetFormatPr defaultColWidth="9.00390625" defaultRowHeight="12.75"/>
  <cols>
    <col min="1" max="1" width="13.875" style="124" customWidth="1"/>
    <col min="2" max="2" width="79.125" style="125" customWidth="1"/>
    <col min="3" max="3" width="25.00390625" style="125" customWidth="1"/>
    <col min="4" max="16384" width="9.375" style="125" customWidth="1"/>
  </cols>
  <sheetData>
    <row r="1" spans="1:3" s="104" customFormat="1" ht="21" customHeight="1" thickBot="1">
      <c r="A1" s="103"/>
      <c r="B1" s="105"/>
      <c r="C1" s="270" t="s">
        <v>555</v>
      </c>
    </row>
    <row r="2" spans="1:3" s="271" customFormat="1" ht="25.5" customHeight="1">
      <c r="A2" s="222" t="s">
        <v>149</v>
      </c>
      <c r="B2" s="197" t="s">
        <v>545</v>
      </c>
      <c r="C2" s="212" t="s">
        <v>53</v>
      </c>
    </row>
    <row r="3" spans="1:3" s="271" customFormat="1" ht="24.75" thickBot="1">
      <c r="A3" s="263" t="s">
        <v>148</v>
      </c>
      <c r="B3" s="198" t="s">
        <v>397</v>
      </c>
      <c r="C3" s="213" t="s">
        <v>54</v>
      </c>
    </row>
    <row r="4" spans="1:3" s="272" customFormat="1" ht="15.75" customHeight="1" thickBot="1">
      <c r="A4" s="107"/>
      <c r="B4" s="107"/>
      <c r="C4" s="108" t="s">
        <v>45</v>
      </c>
    </row>
    <row r="5" spans="1:3" ht="13.5" thickBot="1">
      <c r="A5" s="223" t="s">
        <v>150</v>
      </c>
      <c r="B5" s="109" t="s">
        <v>46</v>
      </c>
      <c r="C5" s="110" t="s">
        <v>47</v>
      </c>
    </row>
    <row r="6" spans="1:3" s="273" customFormat="1" ht="12.75" customHeight="1" thickBot="1">
      <c r="A6" s="99">
        <v>1</v>
      </c>
      <c r="B6" s="100">
        <v>2</v>
      </c>
      <c r="C6" s="101">
        <v>3</v>
      </c>
    </row>
    <row r="7" spans="1:3" s="273" customFormat="1" ht="15.75" customHeight="1" thickBot="1">
      <c r="A7" s="111"/>
      <c r="B7" s="112" t="s">
        <v>48</v>
      </c>
      <c r="C7" s="113"/>
    </row>
    <row r="8" spans="1:3" s="214" customFormat="1" ht="12" customHeight="1" thickBot="1">
      <c r="A8" s="99" t="s">
        <v>11</v>
      </c>
      <c r="B8" s="114" t="s">
        <v>374</v>
      </c>
      <c r="C8" s="160">
        <f>SUM(C9:C18)</f>
        <v>3231</v>
      </c>
    </row>
    <row r="9" spans="1:3" s="214" customFormat="1" ht="12" customHeight="1">
      <c r="A9" s="264" t="s">
        <v>87</v>
      </c>
      <c r="B9" s="9" t="s">
        <v>212</v>
      </c>
      <c r="C9" s="203"/>
    </row>
    <row r="10" spans="1:3" s="214" customFormat="1" ht="12" customHeight="1">
      <c r="A10" s="265" t="s">
        <v>88</v>
      </c>
      <c r="B10" s="7" t="s">
        <v>213</v>
      </c>
      <c r="C10" s="158">
        <v>472</v>
      </c>
    </row>
    <row r="11" spans="1:3" s="214" customFormat="1" ht="12" customHeight="1">
      <c r="A11" s="265" t="s">
        <v>89</v>
      </c>
      <c r="B11" s="7" t="s">
        <v>214</v>
      </c>
      <c r="C11" s="158"/>
    </row>
    <row r="12" spans="1:3" s="214" customFormat="1" ht="12" customHeight="1">
      <c r="A12" s="265" t="s">
        <v>90</v>
      </c>
      <c r="B12" s="7" t="s">
        <v>215</v>
      </c>
      <c r="C12" s="158">
        <v>2088</v>
      </c>
    </row>
    <row r="13" spans="1:3" s="214" customFormat="1" ht="12" customHeight="1">
      <c r="A13" s="265" t="s">
        <v>111</v>
      </c>
      <c r="B13" s="7" t="s">
        <v>216</v>
      </c>
      <c r="C13" s="158"/>
    </row>
    <row r="14" spans="1:3" s="214" customFormat="1" ht="12" customHeight="1">
      <c r="A14" s="265" t="s">
        <v>91</v>
      </c>
      <c r="B14" s="7" t="s">
        <v>375</v>
      </c>
      <c r="C14" s="158">
        <v>671</v>
      </c>
    </row>
    <row r="15" spans="1:3" s="214" customFormat="1" ht="12" customHeight="1">
      <c r="A15" s="265" t="s">
        <v>92</v>
      </c>
      <c r="B15" s="6" t="s">
        <v>376</v>
      </c>
      <c r="C15" s="158"/>
    </row>
    <row r="16" spans="1:3" s="214" customFormat="1" ht="12" customHeight="1">
      <c r="A16" s="265" t="s">
        <v>102</v>
      </c>
      <c r="B16" s="7" t="s">
        <v>219</v>
      </c>
      <c r="C16" s="204"/>
    </row>
    <row r="17" spans="1:3" s="274" customFormat="1" ht="12" customHeight="1">
      <c r="A17" s="265" t="s">
        <v>103</v>
      </c>
      <c r="B17" s="7" t="s">
        <v>220</v>
      </c>
      <c r="C17" s="158"/>
    </row>
    <row r="18" spans="1:3" s="274" customFormat="1" ht="12" customHeight="1" thickBot="1">
      <c r="A18" s="265" t="s">
        <v>104</v>
      </c>
      <c r="B18" s="6" t="s">
        <v>221</v>
      </c>
      <c r="C18" s="159"/>
    </row>
    <row r="19" spans="1:3" s="214" customFormat="1" ht="12" customHeight="1" thickBot="1">
      <c r="A19" s="99" t="s">
        <v>12</v>
      </c>
      <c r="B19" s="114" t="s">
        <v>377</v>
      </c>
      <c r="C19" s="160">
        <f>SUM(C20:C22)</f>
        <v>0</v>
      </c>
    </row>
    <row r="20" spans="1:3" s="274" customFormat="1" ht="12" customHeight="1">
      <c r="A20" s="265" t="s">
        <v>93</v>
      </c>
      <c r="B20" s="8" t="s">
        <v>187</v>
      </c>
      <c r="C20" s="158"/>
    </row>
    <row r="21" spans="1:3" s="274" customFormat="1" ht="12" customHeight="1">
      <c r="A21" s="265" t="s">
        <v>94</v>
      </c>
      <c r="B21" s="7" t="s">
        <v>378</v>
      </c>
      <c r="C21" s="158"/>
    </row>
    <row r="22" spans="1:3" s="274" customFormat="1" ht="12" customHeight="1">
      <c r="A22" s="265" t="s">
        <v>95</v>
      </c>
      <c r="B22" s="7" t="s">
        <v>379</v>
      </c>
      <c r="C22" s="158"/>
    </row>
    <row r="23" spans="1:3" s="274" customFormat="1" ht="12" customHeight="1" thickBot="1">
      <c r="A23" s="265" t="s">
        <v>96</v>
      </c>
      <c r="B23" s="7" t="s">
        <v>1</v>
      </c>
      <c r="C23" s="158"/>
    </row>
    <row r="24" spans="1:3" s="274" customFormat="1" ht="12" customHeight="1" thickBot="1">
      <c r="A24" s="102" t="s">
        <v>13</v>
      </c>
      <c r="B24" s="87" t="s">
        <v>126</v>
      </c>
      <c r="C24" s="187"/>
    </row>
    <row r="25" spans="1:3" s="274" customFormat="1" ht="12" customHeight="1" thickBot="1">
      <c r="A25" s="102" t="s">
        <v>14</v>
      </c>
      <c r="B25" s="87" t="s">
        <v>380</v>
      </c>
      <c r="C25" s="160">
        <f>+C26+C27</f>
        <v>0</v>
      </c>
    </row>
    <row r="26" spans="1:3" s="274" customFormat="1" ht="12" customHeight="1">
      <c r="A26" s="266" t="s">
        <v>197</v>
      </c>
      <c r="B26" s="267" t="s">
        <v>378</v>
      </c>
      <c r="C26" s="52"/>
    </row>
    <row r="27" spans="1:3" s="274" customFormat="1" ht="12" customHeight="1">
      <c r="A27" s="266" t="s">
        <v>200</v>
      </c>
      <c r="B27" s="268" t="s">
        <v>381</v>
      </c>
      <c r="C27" s="161"/>
    </row>
    <row r="28" spans="1:3" s="274" customFormat="1" ht="12" customHeight="1" thickBot="1">
      <c r="A28" s="265" t="s">
        <v>201</v>
      </c>
      <c r="B28" s="269" t="s">
        <v>382</v>
      </c>
      <c r="C28" s="55"/>
    </row>
    <row r="29" spans="1:3" s="274" customFormat="1" ht="12" customHeight="1" thickBot="1">
      <c r="A29" s="102" t="s">
        <v>15</v>
      </c>
      <c r="B29" s="87" t="s">
        <v>383</v>
      </c>
      <c r="C29" s="160">
        <f>+C30+C31+C32</f>
        <v>0</v>
      </c>
    </row>
    <row r="30" spans="1:3" s="274" customFormat="1" ht="12" customHeight="1">
      <c r="A30" s="266" t="s">
        <v>80</v>
      </c>
      <c r="B30" s="267" t="s">
        <v>226</v>
      </c>
      <c r="C30" s="52"/>
    </row>
    <row r="31" spans="1:3" s="274" customFormat="1" ht="12" customHeight="1">
      <c r="A31" s="266" t="s">
        <v>81</v>
      </c>
      <c r="B31" s="268" t="s">
        <v>227</v>
      </c>
      <c r="C31" s="161"/>
    </row>
    <row r="32" spans="1:3" s="274" customFormat="1" ht="12" customHeight="1" thickBot="1">
      <c r="A32" s="265" t="s">
        <v>82</v>
      </c>
      <c r="B32" s="90" t="s">
        <v>228</v>
      </c>
      <c r="C32" s="55"/>
    </row>
    <row r="33" spans="1:3" s="214" customFormat="1" ht="12" customHeight="1" thickBot="1">
      <c r="A33" s="102" t="s">
        <v>16</v>
      </c>
      <c r="B33" s="87" t="s">
        <v>341</v>
      </c>
      <c r="C33" s="187"/>
    </row>
    <row r="34" spans="1:3" s="214" customFormat="1" ht="12" customHeight="1" thickBot="1">
      <c r="A34" s="102" t="s">
        <v>17</v>
      </c>
      <c r="B34" s="87" t="s">
        <v>384</v>
      </c>
      <c r="C34" s="205"/>
    </row>
    <row r="35" spans="1:3" s="214" customFormat="1" ht="12" customHeight="1" thickBot="1">
      <c r="A35" s="99" t="s">
        <v>18</v>
      </c>
      <c r="B35" s="87" t="s">
        <v>385</v>
      </c>
      <c r="C35" s="206">
        <f>+C8+C19+C24+C25+C29+C33+C34</f>
        <v>3231</v>
      </c>
    </row>
    <row r="36" spans="1:3" s="214" customFormat="1" ht="12" customHeight="1" thickBot="1">
      <c r="A36" s="115" t="s">
        <v>19</v>
      </c>
      <c r="B36" s="87" t="s">
        <v>386</v>
      </c>
      <c r="C36" s="206">
        <f>+C37+C38+C39</f>
        <v>0</v>
      </c>
    </row>
    <row r="37" spans="1:3" s="214" customFormat="1" ht="12" customHeight="1">
      <c r="A37" s="266" t="s">
        <v>387</v>
      </c>
      <c r="B37" s="267" t="s">
        <v>166</v>
      </c>
      <c r="C37" s="52"/>
    </row>
    <row r="38" spans="1:3" s="214" customFormat="1" ht="12" customHeight="1">
      <c r="A38" s="266" t="s">
        <v>388</v>
      </c>
      <c r="B38" s="268" t="s">
        <v>2</v>
      </c>
      <c r="C38" s="161"/>
    </row>
    <row r="39" spans="1:3" s="274" customFormat="1" ht="12" customHeight="1" thickBot="1">
      <c r="A39" s="265" t="s">
        <v>389</v>
      </c>
      <c r="B39" s="90" t="s">
        <v>390</v>
      </c>
      <c r="C39" s="55"/>
    </row>
    <row r="40" spans="1:3" s="274" customFormat="1" ht="15" customHeight="1" thickBot="1">
      <c r="A40" s="115" t="s">
        <v>20</v>
      </c>
      <c r="B40" s="116" t="s">
        <v>391</v>
      </c>
      <c r="C40" s="209">
        <f>+C35+C36</f>
        <v>3231</v>
      </c>
    </row>
    <row r="41" spans="1:3" s="274" customFormat="1" ht="15" customHeight="1">
      <c r="A41" s="117"/>
      <c r="B41" s="118"/>
      <c r="C41" s="207"/>
    </row>
    <row r="42" spans="1:3" ht="13.5" thickBot="1">
      <c r="A42" s="119"/>
      <c r="B42" s="120"/>
      <c r="C42" s="208"/>
    </row>
    <row r="43" spans="1:3" s="273" customFormat="1" ht="16.5" customHeight="1" thickBot="1">
      <c r="A43" s="121"/>
      <c r="B43" s="122" t="s">
        <v>49</v>
      </c>
      <c r="C43" s="209"/>
    </row>
    <row r="44" spans="1:3" s="275" customFormat="1" ht="12" customHeight="1" thickBot="1">
      <c r="A44" s="102" t="s">
        <v>11</v>
      </c>
      <c r="B44" s="87" t="s">
        <v>392</v>
      </c>
      <c r="C44" s="160">
        <f>SUM(C45:C49)</f>
        <v>3594</v>
      </c>
    </row>
    <row r="45" spans="1:3" ht="12" customHeight="1">
      <c r="A45" s="265" t="s">
        <v>87</v>
      </c>
      <c r="B45" s="8" t="s">
        <v>41</v>
      </c>
      <c r="C45" s="52">
        <v>120</v>
      </c>
    </row>
    <row r="46" spans="1:3" ht="12" customHeight="1">
      <c r="A46" s="265" t="s">
        <v>88</v>
      </c>
      <c r="B46" s="7" t="s">
        <v>135</v>
      </c>
      <c r="C46" s="54">
        <v>32</v>
      </c>
    </row>
    <row r="47" spans="1:3" ht="12" customHeight="1">
      <c r="A47" s="265" t="s">
        <v>89</v>
      </c>
      <c r="B47" s="7" t="s">
        <v>110</v>
      </c>
      <c r="C47" s="544">
        <v>3442</v>
      </c>
    </row>
    <row r="48" spans="1:3" ht="12" customHeight="1">
      <c r="A48" s="265" t="s">
        <v>90</v>
      </c>
      <c r="B48" s="7" t="s">
        <v>136</v>
      </c>
      <c r="C48" s="54"/>
    </row>
    <row r="49" spans="1:3" ht="12" customHeight="1" thickBot="1">
      <c r="A49" s="265" t="s">
        <v>111</v>
      </c>
      <c r="B49" s="7" t="s">
        <v>137</v>
      </c>
      <c r="C49" s="54"/>
    </row>
    <row r="50" spans="1:3" ht="12" customHeight="1" thickBot="1">
      <c r="A50" s="102" t="s">
        <v>12</v>
      </c>
      <c r="B50" s="87" t="s">
        <v>393</v>
      </c>
      <c r="C50" s="160">
        <f>SUM(C51:C53)</f>
        <v>0</v>
      </c>
    </row>
    <row r="51" spans="1:3" s="275" customFormat="1" ht="12" customHeight="1">
      <c r="A51" s="265" t="s">
        <v>93</v>
      </c>
      <c r="B51" s="8" t="s">
        <v>156</v>
      </c>
      <c r="C51" s="52"/>
    </row>
    <row r="52" spans="1:3" ht="12" customHeight="1">
      <c r="A52" s="265" t="s">
        <v>94</v>
      </c>
      <c r="B52" s="7" t="s">
        <v>139</v>
      </c>
      <c r="C52" s="54"/>
    </row>
    <row r="53" spans="1:3" ht="12" customHeight="1">
      <c r="A53" s="265" t="s">
        <v>95</v>
      </c>
      <c r="B53" s="7" t="s">
        <v>50</v>
      </c>
      <c r="C53" s="54"/>
    </row>
    <row r="54" spans="1:3" ht="12" customHeight="1" thickBot="1">
      <c r="A54" s="265" t="s">
        <v>96</v>
      </c>
      <c r="B54" s="7" t="s">
        <v>3</v>
      </c>
      <c r="C54" s="54"/>
    </row>
    <row r="55" spans="1:3" ht="15" customHeight="1" thickBot="1">
      <c r="A55" s="102" t="s">
        <v>13</v>
      </c>
      <c r="B55" s="123" t="s">
        <v>394</v>
      </c>
      <c r="C55" s="210">
        <f>+C44+C50</f>
        <v>3594</v>
      </c>
    </row>
    <row r="56" ht="13.5" thickBot="1">
      <c r="C56" s="211"/>
    </row>
    <row r="57" spans="1:3" ht="15" customHeight="1" thickBot="1">
      <c r="A57" s="126" t="s">
        <v>151</v>
      </c>
      <c r="B57" s="127"/>
      <c r="C57" s="85"/>
    </row>
    <row r="58" spans="1:3" ht="14.25" customHeight="1" thickBot="1">
      <c r="A58" s="126" t="s">
        <v>152</v>
      </c>
      <c r="B58" s="127"/>
      <c r="C58" s="8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F45" sqref="F45"/>
    </sheetView>
  </sheetViews>
  <sheetFormatPr defaultColWidth="9.00390625" defaultRowHeight="12.75"/>
  <cols>
    <col min="1" max="1" width="13.875" style="124" customWidth="1"/>
    <col min="2" max="2" width="79.125" style="125" customWidth="1"/>
    <col min="3" max="3" width="25.00390625" style="125" customWidth="1"/>
    <col min="4" max="16384" width="9.375" style="125" customWidth="1"/>
  </cols>
  <sheetData>
    <row r="1" spans="1:3" s="104" customFormat="1" ht="21" customHeight="1" thickBot="1">
      <c r="A1" s="103"/>
      <c r="B1" s="105"/>
      <c r="C1" s="270"/>
    </row>
    <row r="2" spans="1:3" s="271" customFormat="1" ht="25.5" customHeight="1">
      <c r="A2" s="222" t="s">
        <v>149</v>
      </c>
      <c r="B2" s="197" t="s">
        <v>432</v>
      </c>
      <c r="C2" s="212" t="s">
        <v>431</v>
      </c>
    </row>
    <row r="3" spans="1:3" s="271" customFormat="1" ht="24.75" thickBot="1">
      <c r="A3" s="263" t="s">
        <v>148</v>
      </c>
      <c r="B3" s="198" t="s">
        <v>373</v>
      </c>
      <c r="C3" s="213" t="s">
        <v>44</v>
      </c>
    </row>
    <row r="4" spans="1:3" s="272" customFormat="1" ht="15.75" customHeight="1" thickBot="1">
      <c r="A4" s="107"/>
      <c r="B4" s="107"/>
      <c r="C4" s="108" t="s">
        <v>45</v>
      </c>
    </row>
    <row r="5" spans="1:3" ht="13.5" thickBot="1">
      <c r="A5" s="223" t="s">
        <v>150</v>
      </c>
      <c r="B5" s="109" t="s">
        <v>46</v>
      </c>
      <c r="C5" s="110" t="s">
        <v>47</v>
      </c>
    </row>
    <row r="6" spans="1:3" s="273" customFormat="1" ht="12.75" customHeight="1" thickBot="1">
      <c r="A6" s="99">
        <v>1</v>
      </c>
      <c r="B6" s="100">
        <v>2</v>
      </c>
      <c r="C6" s="101">
        <v>3</v>
      </c>
    </row>
    <row r="7" spans="1:3" s="273" customFormat="1" ht="15.75" customHeight="1" thickBot="1">
      <c r="A7" s="111"/>
      <c r="B7" s="112" t="s">
        <v>48</v>
      </c>
      <c r="C7" s="113"/>
    </row>
    <row r="8" spans="1:3" s="214" customFormat="1" ht="12" customHeight="1" thickBot="1">
      <c r="A8" s="99" t="s">
        <v>11</v>
      </c>
      <c r="B8" s="114" t="s">
        <v>374</v>
      </c>
      <c r="C8" s="160">
        <f>SUM(C9:C18)</f>
        <v>7132</v>
      </c>
    </row>
    <row r="9" spans="1:3" s="214" customFormat="1" ht="12" customHeight="1">
      <c r="A9" s="264" t="s">
        <v>87</v>
      </c>
      <c r="B9" s="9" t="s">
        <v>212</v>
      </c>
      <c r="C9" s="203">
        <v>50</v>
      </c>
    </row>
    <row r="10" spans="1:3" s="214" customFormat="1" ht="12" customHeight="1">
      <c r="A10" s="265" t="s">
        <v>88</v>
      </c>
      <c r="B10" s="7" t="s">
        <v>213</v>
      </c>
      <c r="C10" s="158">
        <v>1350</v>
      </c>
    </row>
    <row r="11" spans="1:3" s="214" customFormat="1" ht="12" customHeight="1">
      <c r="A11" s="265" t="s">
        <v>89</v>
      </c>
      <c r="B11" s="7" t="s">
        <v>214</v>
      </c>
      <c r="C11" s="158">
        <v>25</v>
      </c>
    </row>
    <row r="12" spans="1:3" s="214" customFormat="1" ht="12" customHeight="1">
      <c r="A12" s="265" t="s">
        <v>90</v>
      </c>
      <c r="B12" s="7" t="s">
        <v>215</v>
      </c>
      <c r="C12" s="158"/>
    </row>
    <row r="13" spans="1:3" s="214" customFormat="1" ht="12" customHeight="1">
      <c r="A13" s="265" t="s">
        <v>111</v>
      </c>
      <c r="B13" s="7" t="s">
        <v>216</v>
      </c>
      <c r="C13" s="158"/>
    </row>
    <row r="14" spans="1:3" s="214" customFormat="1" ht="12" customHeight="1">
      <c r="A14" s="265" t="s">
        <v>91</v>
      </c>
      <c r="B14" s="7" t="s">
        <v>375</v>
      </c>
      <c r="C14" s="158">
        <v>371</v>
      </c>
    </row>
    <row r="15" spans="1:3" s="214" customFormat="1" ht="12" customHeight="1">
      <c r="A15" s="265" t="s">
        <v>92</v>
      </c>
      <c r="B15" s="6" t="s">
        <v>376</v>
      </c>
      <c r="C15" s="158">
        <v>5336</v>
      </c>
    </row>
    <row r="16" spans="1:3" s="214" customFormat="1" ht="12" customHeight="1">
      <c r="A16" s="265" t="s">
        <v>102</v>
      </c>
      <c r="B16" s="7" t="s">
        <v>219</v>
      </c>
      <c r="C16" s="204"/>
    </row>
    <row r="17" spans="1:3" s="274" customFormat="1" ht="12" customHeight="1">
      <c r="A17" s="265" t="s">
        <v>103</v>
      </c>
      <c r="B17" s="7" t="s">
        <v>220</v>
      </c>
      <c r="C17" s="158"/>
    </row>
    <row r="18" spans="1:3" s="274" customFormat="1" ht="12" customHeight="1" thickBot="1">
      <c r="A18" s="265" t="s">
        <v>104</v>
      </c>
      <c r="B18" s="6" t="s">
        <v>221</v>
      </c>
      <c r="C18" s="159"/>
    </row>
    <row r="19" spans="1:3" s="214" customFormat="1" ht="12" customHeight="1" thickBot="1">
      <c r="A19" s="99" t="s">
        <v>12</v>
      </c>
      <c r="B19" s="114" t="s">
        <v>377</v>
      </c>
      <c r="C19" s="160">
        <f>SUM(C20:C22)</f>
        <v>11014</v>
      </c>
    </row>
    <row r="20" spans="1:3" s="274" customFormat="1" ht="12" customHeight="1">
      <c r="A20" s="265" t="s">
        <v>93</v>
      </c>
      <c r="B20" s="8" t="s">
        <v>187</v>
      </c>
      <c r="C20" s="158"/>
    </row>
    <row r="21" spans="1:3" s="274" customFormat="1" ht="12" customHeight="1">
      <c r="A21" s="265" t="s">
        <v>94</v>
      </c>
      <c r="B21" s="7" t="s">
        <v>378</v>
      </c>
      <c r="C21" s="158"/>
    </row>
    <row r="22" spans="1:3" s="274" customFormat="1" ht="12" customHeight="1">
      <c r="A22" s="265" t="s">
        <v>95</v>
      </c>
      <c r="B22" s="7" t="s">
        <v>379</v>
      </c>
      <c r="C22" s="158">
        <v>11014</v>
      </c>
    </row>
    <row r="23" spans="1:3" s="274" customFormat="1" ht="12" customHeight="1" thickBot="1">
      <c r="A23" s="265" t="s">
        <v>96</v>
      </c>
      <c r="B23" s="7" t="s">
        <v>1</v>
      </c>
      <c r="C23" s="158"/>
    </row>
    <row r="24" spans="1:3" s="274" customFormat="1" ht="12" customHeight="1" thickBot="1">
      <c r="A24" s="102" t="s">
        <v>13</v>
      </c>
      <c r="B24" s="87" t="s">
        <v>126</v>
      </c>
      <c r="C24" s="187"/>
    </row>
    <row r="25" spans="1:3" s="274" customFormat="1" ht="12" customHeight="1" thickBot="1">
      <c r="A25" s="102" t="s">
        <v>14</v>
      </c>
      <c r="B25" s="87" t="s">
        <v>380</v>
      </c>
      <c r="C25" s="160">
        <f>+C26+C27</f>
        <v>0</v>
      </c>
    </row>
    <row r="26" spans="1:3" s="274" customFormat="1" ht="12" customHeight="1">
      <c r="A26" s="266" t="s">
        <v>197</v>
      </c>
      <c r="B26" s="267" t="s">
        <v>378</v>
      </c>
      <c r="C26" s="52"/>
    </row>
    <row r="27" spans="1:3" s="274" customFormat="1" ht="12" customHeight="1">
      <c r="A27" s="266" t="s">
        <v>200</v>
      </c>
      <c r="B27" s="268" t="s">
        <v>381</v>
      </c>
      <c r="C27" s="161"/>
    </row>
    <row r="28" spans="1:3" s="274" customFormat="1" ht="12" customHeight="1" thickBot="1">
      <c r="A28" s="265" t="s">
        <v>201</v>
      </c>
      <c r="B28" s="269" t="s">
        <v>382</v>
      </c>
      <c r="C28" s="55"/>
    </row>
    <row r="29" spans="1:3" s="274" customFormat="1" ht="12" customHeight="1" thickBot="1">
      <c r="A29" s="102" t="s">
        <v>15</v>
      </c>
      <c r="B29" s="87" t="s">
        <v>383</v>
      </c>
      <c r="C29" s="160">
        <f>+C30+C31+C32</f>
        <v>0</v>
      </c>
    </row>
    <row r="30" spans="1:3" s="274" customFormat="1" ht="12" customHeight="1">
      <c r="A30" s="266" t="s">
        <v>80</v>
      </c>
      <c r="B30" s="267" t="s">
        <v>226</v>
      </c>
      <c r="C30" s="52"/>
    </row>
    <row r="31" spans="1:3" s="274" customFormat="1" ht="12" customHeight="1">
      <c r="A31" s="266" t="s">
        <v>81</v>
      </c>
      <c r="B31" s="268" t="s">
        <v>227</v>
      </c>
      <c r="C31" s="161"/>
    </row>
    <row r="32" spans="1:3" s="274" customFormat="1" ht="12" customHeight="1" thickBot="1">
      <c r="A32" s="265" t="s">
        <v>82</v>
      </c>
      <c r="B32" s="90" t="s">
        <v>228</v>
      </c>
      <c r="C32" s="55"/>
    </row>
    <row r="33" spans="1:3" s="214" customFormat="1" ht="12" customHeight="1" thickBot="1">
      <c r="A33" s="102" t="s">
        <v>16</v>
      </c>
      <c r="B33" s="87" t="s">
        <v>341</v>
      </c>
      <c r="C33" s="555">
        <v>520</v>
      </c>
    </row>
    <row r="34" spans="1:3" s="214" customFormat="1" ht="12" customHeight="1" thickBot="1">
      <c r="A34" s="102" t="s">
        <v>17</v>
      </c>
      <c r="B34" s="87" t="s">
        <v>384</v>
      </c>
      <c r="C34" s="205"/>
    </row>
    <row r="35" spans="1:3" s="214" customFormat="1" ht="12" customHeight="1" thickBot="1">
      <c r="A35" s="99" t="s">
        <v>18</v>
      </c>
      <c r="B35" s="87" t="s">
        <v>385</v>
      </c>
      <c r="C35" s="206">
        <f>+C8+C19+C24+C25+C29+C33+C34</f>
        <v>18666</v>
      </c>
    </row>
    <row r="36" spans="1:3" s="214" customFormat="1" ht="12" customHeight="1" thickBot="1">
      <c r="A36" s="115" t="s">
        <v>19</v>
      </c>
      <c r="B36" s="87" t="s">
        <v>386</v>
      </c>
      <c r="C36" s="206">
        <f>+C37+C38+C39</f>
        <v>10746</v>
      </c>
    </row>
    <row r="37" spans="1:3" s="214" customFormat="1" ht="12" customHeight="1">
      <c r="A37" s="266" t="s">
        <v>387</v>
      </c>
      <c r="B37" s="267" t="s">
        <v>166</v>
      </c>
      <c r="C37" s="52">
        <v>10746</v>
      </c>
    </row>
    <row r="38" spans="1:3" s="214" customFormat="1" ht="12" customHeight="1">
      <c r="A38" s="266" t="s">
        <v>388</v>
      </c>
      <c r="B38" s="268" t="s">
        <v>2</v>
      </c>
      <c r="C38" s="161"/>
    </row>
    <row r="39" spans="1:3" s="274" customFormat="1" ht="12" customHeight="1" thickBot="1">
      <c r="A39" s="265" t="s">
        <v>389</v>
      </c>
      <c r="B39" s="90" t="s">
        <v>390</v>
      </c>
      <c r="C39" s="55"/>
    </row>
    <row r="40" spans="1:3" s="274" customFormat="1" ht="15" customHeight="1" thickBot="1">
      <c r="A40" s="115" t="s">
        <v>20</v>
      </c>
      <c r="B40" s="116" t="s">
        <v>391</v>
      </c>
      <c r="C40" s="209">
        <f>+C35+C36</f>
        <v>29412</v>
      </c>
    </row>
    <row r="41" spans="1:3" s="274" customFormat="1" ht="15" customHeight="1">
      <c r="A41" s="117"/>
      <c r="B41" s="118"/>
      <c r="C41" s="207"/>
    </row>
    <row r="42" spans="1:3" ht="13.5" thickBot="1">
      <c r="A42" s="119"/>
      <c r="B42" s="120"/>
      <c r="C42" s="208"/>
    </row>
    <row r="43" spans="1:3" s="273" customFormat="1" ht="16.5" customHeight="1" thickBot="1">
      <c r="A43" s="121"/>
      <c r="B43" s="122" t="s">
        <v>49</v>
      </c>
      <c r="C43" s="209"/>
    </row>
    <row r="44" spans="1:3" s="275" customFormat="1" ht="12" customHeight="1" thickBot="1">
      <c r="A44" s="102" t="s">
        <v>11</v>
      </c>
      <c r="B44" s="87" t="s">
        <v>392</v>
      </c>
      <c r="C44" s="160">
        <f>SUM(C45:C49)</f>
        <v>37308</v>
      </c>
    </row>
    <row r="45" spans="1:3" ht="12" customHeight="1">
      <c r="A45" s="265" t="s">
        <v>87</v>
      </c>
      <c r="B45" s="8" t="s">
        <v>41</v>
      </c>
      <c r="C45" s="52">
        <f>SUM(13304+826)</f>
        <v>14130</v>
      </c>
    </row>
    <row r="46" spans="1:3" ht="12" customHeight="1">
      <c r="A46" s="265" t="s">
        <v>88</v>
      </c>
      <c r="B46" s="7" t="s">
        <v>135</v>
      </c>
      <c r="C46" s="54">
        <f>SUM(3526+223)</f>
        <v>3749</v>
      </c>
    </row>
    <row r="47" spans="1:3" ht="12" customHeight="1">
      <c r="A47" s="265" t="s">
        <v>89</v>
      </c>
      <c r="B47" s="7" t="s">
        <v>110</v>
      </c>
      <c r="C47" s="544">
        <v>19429</v>
      </c>
    </row>
    <row r="48" spans="1:3" ht="12" customHeight="1">
      <c r="A48" s="265" t="s">
        <v>90</v>
      </c>
      <c r="B48" s="7" t="s">
        <v>136</v>
      </c>
      <c r="C48" s="54"/>
    </row>
    <row r="49" spans="1:3" ht="12" customHeight="1" thickBot="1">
      <c r="A49" s="265" t="s">
        <v>111</v>
      </c>
      <c r="B49" s="7" t="s">
        <v>137</v>
      </c>
      <c r="C49" s="54"/>
    </row>
    <row r="50" spans="1:3" ht="12" customHeight="1" thickBot="1">
      <c r="A50" s="102" t="s">
        <v>12</v>
      </c>
      <c r="B50" s="87" t="s">
        <v>393</v>
      </c>
      <c r="C50" s="160">
        <f>SUM(C51:C53)</f>
        <v>6422</v>
      </c>
    </row>
    <row r="51" spans="1:3" s="275" customFormat="1" ht="12" customHeight="1">
      <c r="A51" s="265" t="s">
        <v>93</v>
      </c>
      <c r="B51" s="8" t="s">
        <v>156</v>
      </c>
      <c r="C51" s="52">
        <v>6422</v>
      </c>
    </row>
    <row r="52" spans="1:3" ht="12" customHeight="1">
      <c r="A52" s="265" t="s">
        <v>94</v>
      </c>
      <c r="B52" s="7" t="s">
        <v>139</v>
      </c>
      <c r="C52" s="54"/>
    </row>
    <row r="53" spans="1:3" ht="12" customHeight="1">
      <c r="A53" s="265" t="s">
        <v>95</v>
      </c>
      <c r="B53" s="7" t="s">
        <v>50</v>
      </c>
      <c r="C53" s="54"/>
    </row>
    <row r="54" spans="1:3" ht="12" customHeight="1" thickBot="1">
      <c r="A54" s="265" t="s">
        <v>96</v>
      </c>
      <c r="B54" s="7" t="s">
        <v>3</v>
      </c>
      <c r="C54" s="54"/>
    </row>
    <row r="55" spans="1:3" ht="15" customHeight="1" thickBot="1">
      <c r="A55" s="102" t="s">
        <v>13</v>
      </c>
      <c r="B55" s="123" t="s">
        <v>394</v>
      </c>
      <c r="C55" s="210">
        <f>+C44+C50</f>
        <v>43730</v>
      </c>
    </row>
    <row r="56" ht="13.5" thickBot="1">
      <c r="C56" s="211"/>
    </row>
    <row r="57" spans="1:3" ht="15" customHeight="1" thickBot="1">
      <c r="A57" s="126" t="s">
        <v>151</v>
      </c>
      <c r="B57" s="127"/>
      <c r="C57" s="85">
        <f>SUM(6+1)</f>
        <v>7</v>
      </c>
    </row>
    <row r="58" spans="1:3" ht="14.25" customHeight="1" thickBot="1">
      <c r="A58" s="126" t="s">
        <v>152</v>
      </c>
      <c r="B58" s="127"/>
      <c r="C58" s="8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melléklet a 15/2014. (VI.3.)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E4" sqref="E4"/>
    </sheetView>
  </sheetViews>
  <sheetFormatPr defaultColWidth="9.00390625" defaultRowHeight="12.75"/>
  <cols>
    <col min="1" max="1" width="13.875" style="124" customWidth="1"/>
    <col min="2" max="2" width="79.125" style="125" customWidth="1"/>
    <col min="3" max="3" width="25.00390625" style="125" customWidth="1"/>
    <col min="4" max="16384" width="9.375" style="125" customWidth="1"/>
  </cols>
  <sheetData>
    <row r="1" spans="1:3" s="104" customFormat="1" ht="21" customHeight="1" thickBot="1">
      <c r="A1" s="103"/>
      <c r="B1" s="105"/>
      <c r="C1" s="270" t="s">
        <v>556</v>
      </c>
    </row>
    <row r="2" spans="1:3" s="271" customFormat="1" ht="25.5" customHeight="1">
      <c r="A2" s="222" t="s">
        <v>149</v>
      </c>
      <c r="B2" s="197" t="s">
        <v>430</v>
      </c>
      <c r="C2" s="212" t="s">
        <v>431</v>
      </c>
    </row>
    <row r="3" spans="1:3" s="271" customFormat="1" ht="24.75" thickBot="1">
      <c r="A3" s="263" t="s">
        <v>148</v>
      </c>
      <c r="B3" s="198" t="s">
        <v>397</v>
      </c>
      <c r="C3" s="213" t="s">
        <v>54</v>
      </c>
    </row>
    <row r="4" spans="1:3" s="272" customFormat="1" ht="15.75" customHeight="1" thickBot="1">
      <c r="A4" s="107"/>
      <c r="B4" s="107"/>
      <c r="C4" s="108" t="s">
        <v>45</v>
      </c>
    </row>
    <row r="5" spans="1:3" ht="13.5" thickBot="1">
      <c r="A5" s="223" t="s">
        <v>150</v>
      </c>
      <c r="B5" s="109" t="s">
        <v>46</v>
      </c>
      <c r="C5" s="110" t="s">
        <v>47</v>
      </c>
    </row>
    <row r="6" spans="1:3" s="273" customFormat="1" ht="12.75" customHeight="1" thickBot="1">
      <c r="A6" s="99">
        <v>1</v>
      </c>
      <c r="B6" s="100">
        <v>2</v>
      </c>
      <c r="C6" s="101">
        <v>3</v>
      </c>
    </row>
    <row r="7" spans="1:3" s="273" customFormat="1" ht="15.75" customHeight="1" thickBot="1">
      <c r="A7" s="111"/>
      <c r="B7" s="112" t="s">
        <v>48</v>
      </c>
      <c r="C7" s="113"/>
    </row>
    <row r="8" spans="1:3" s="214" customFormat="1" ht="12" customHeight="1" thickBot="1">
      <c r="A8" s="99" t="s">
        <v>11</v>
      </c>
      <c r="B8" s="114" t="s">
        <v>374</v>
      </c>
      <c r="C8" s="160">
        <f>SUM(C9:C18)</f>
        <v>4540</v>
      </c>
    </row>
    <row r="9" spans="1:3" s="214" customFormat="1" ht="12" customHeight="1">
      <c r="A9" s="264" t="s">
        <v>87</v>
      </c>
      <c r="B9" s="9" t="s">
        <v>212</v>
      </c>
      <c r="C9" s="203"/>
    </row>
    <row r="10" spans="1:3" s="214" customFormat="1" ht="12" customHeight="1">
      <c r="A10" s="265" t="s">
        <v>88</v>
      </c>
      <c r="B10" s="7" t="s">
        <v>213</v>
      </c>
      <c r="C10" s="158"/>
    </row>
    <row r="11" spans="1:3" s="214" customFormat="1" ht="12" customHeight="1">
      <c r="A11" s="265" t="s">
        <v>89</v>
      </c>
      <c r="B11" s="7" t="s">
        <v>214</v>
      </c>
      <c r="C11" s="158"/>
    </row>
    <row r="12" spans="1:3" s="214" customFormat="1" ht="12" customHeight="1">
      <c r="A12" s="265" t="s">
        <v>90</v>
      </c>
      <c r="B12" s="7" t="s">
        <v>215</v>
      </c>
      <c r="C12" s="158"/>
    </row>
    <row r="13" spans="1:3" s="214" customFormat="1" ht="12" customHeight="1">
      <c r="A13" s="265" t="s">
        <v>111</v>
      </c>
      <c r="B13" s="7" t="s">
        <v>216</v>
      </c>
      <c r="C13" s="158"/>
    </row>
    <row r="14" spans="1:3" s="214" customFormat="1" ht="12" customHeight="1">
      <c r="A14" s="265" t="s">
        <v>91</v>
      </c>
      <c r="B14" s="7" t="s">
        <v>375</v>
      </c>
      <c r="C14" s="158"/>
    </row>
    <row r="15" spans="1:3" s="214" customFormat="1" ht="12" customHeight="1">
      <c r="A15" s="265" t="s">
        <v>92</v>
      </c>
      <c r="B15" s="6" t="s">
        <v>376</v>
      </c>
      <c r="C15" s="158">
        <v>4540</v>
      </c>
    </row>
    <row r="16" spans="1:3" s="214" customFormat="1" ht="12" customHeight="1">
      <c r="A16" s="265" t="s">
        <v>102</v>
      </c>
      <c r="B16" s="7" t="s">
        <v>219</v>
      </c>
      <c r="C16" s="204"/>
    </row>
    <row r="17" spans="1:3" s="274" customFormat="1" ht="12" customHeight="1">
      <c r="A17" s="265" t="s">
        <v>103</v>
      </c>
      <c r="B17" s="7" t="s">
        <v>220</v>
      </c>
      <c r="C17" s="158"/>
    </row>
    <row r="18" spans="1:3" s="274" customFormat="1" ht="12" customHeight="1" thickBot="1">
      <c r="A18" s="265" t="s">
        <v>104</v>
      </c>
      <c r="B18" s="6" t="s">
        <v>221</v>
      </c>
      <c r="C18" s="159"/>
    </row>
    <row r="19" spans="1:3" s="214" customFormat="1" ht="12" customHeight="1" thickBot="1">
      <c r="A19" s="99" t="s">
        <v>12</v>
      </c>
      <c r="B19" s="114" t="s">
        <v>377</v>
      </c>
      <c r="C19" s="160">
        <f>SUM(C20:C22)</f>
        <v>10814</v>
      </c>
    </row>
    <row r="20" spans="1:3" s="274" customFormat="1" ht="12" customHeight="1">
      <c r="A20" s="265" t="s">
        <v>93</v>
      </c>
      <c r="B20" s="8" t="s">
        <v>187</v>
      </c>
      <c r="C20" s="158"/>
    </row>
    <row r="21" spans="1:3" s="274" customFormat="1" ht="12" customHeight="1">
      <c r="A21" s="265" t="s">
        <v>94</v>
      </c>
      <c r="B21" s="7" t="s">
        <v>378</v>
      </c>
      <c r="C21" s="158"/>
    </row>
    <row r="22" spans="1:3" s="274" customFormat="1" ht="12" customHeight="1">
      <c r="A22" s="265" t="s">
        <v>95</v>
      </c>
      <c r="B22" s="7" t="s">
        <v>379</v>
      </c>
      <c r="C22" s="158">
        <v>10814</v>
      </c>
    </row>
    <row r="23" spans="1:3" s="274" customFormat="1" ht="12" customHeight="1" thickBot="1">
      <c r="A23" s="265" t="s">
        <v>96</v>
      </c>
      <c r="B23" s="7" t="s">
        <v>1</v>
      </c>
      <c r="C23" s="158">
        <v>10814</v>
      </c>
    </row>
    <row r="24" spans="1:3" s="274" customFormat="1" ht="12" customHeight="1" thickBot="1">
      <c r="A24" s="102" t="s">
        <v>13</v>
      </c>
      <c r="B24" s="87" t="s">
        <v>126</v>
      </c>
      <c r="C24" s="187"/>
    </row>
    <row r="25" spans="1:3" s="274" customFormat="1" ht="12" customHeight="1" thickBot="1">
      <c r="A25" s="102" t="s">
        <v>14</v>
      </c>
      <c r="B25" s="87" t="s">
        <v>380</v>
      </c>
      <c r="C25" s="160">
        <f>+C26+C27</f>
        <v>0</v>
      </c>
    </row>
    <row r="26" spans="1:3" s="274" customFormat="1" ht="12" customHeight="1">
      <c r="A26" s="266" t="s">
        <v>197</v>
      </c>
      <c r="B26" s="267" t="s">
        <v>378</v>
      </c>
      <c r="C26" s="52"/>
    </row>
    <row r="27" spans="1:3" s="274" customFormat="1" ht="12" customHeight="1">
      <c r="A27" s="266" t="s">
        <v>200</v>
      </c>
      <c r="B27" s="268" t="s">
        <v>381</v>
      </c>
      <c r="C27" s="161"/>
    </row>
    <row r="28" spans="1:3" s="274" customFormat="1" ht="12" customHeight="1" thickBot="1">
      <c r="A28" s="265" t="s">
        <v>201</v>
      </c>
      <c r="B28" s="269" t="s">
        <v>382</v>
      </c>
      <c r="C28" s="55"/>
    </row>
    <row r="29" spans="1:3" s="274" customFormat="1" ht="12" customHeight="1" thickBot="1">
      <c r="A29" s="102" t="s">
        <v>15</v>
      </c>
      <c r="B29" s="87" t="s">
        <v>383</v>
      </c>
      <c r="C29" s="160">
        <f>+C30+C31+C32</f>
        <v>0</v>
      </c>
    </row>
    <row r="30" spans="1:3" s="274" customFormat="1" ht="12" customHeight="1">
      <c r="A30" s="266" t="s">
        <v>80</v>
      </c>
      <c r="B30" s="267" t="s">
        <v>226</v>
      </c>
      <c r="C30" s="52"/>
    </row>
    <row r="31" spans="1:3" s="274" customFormat="1" ht="12" customHeight="1">
      <c r="A31" s="266" t="s">
        <v>81</v>
      </c>
      <c r="B31" s="268" t="s">
        <v>227</v>
      </c>
      <c r="C31" s="161"/>
    </row>
    <row r="32" spans="1:3" s="274" customFormat="1" ht="12" customHeight="1" thickBot="1">
      <c r="A32" s="265" t="s">
        <v>82</v>
      </c>
      <c r="B32" s="90" t="s">
        <v>228</v>
      </c>
      <c r="C32" s="55"/>
    </row>
    <row r="33" spans="1:3" s="214" customFormat="1" ht="12" customHeight="1" thickBot="1">
      <c r="A33" s="102" t="s">
        <v>16</v>
      </c>
      <c r="B33" s="87" t="s">
        <v>341</v>
      </c>
      <c r="C33" s="555">
        <v>520</v>
      </c>
    </row>
    <row r="34" spans="1:3" s="214" customFormat="1" ht="12" customHeight="1" thickBot="1">
      <c r="A34" s="102" t="s">
        <v>17</v>
      </c>
      <c r="B34" s="87" t="s">
        <v>384</v>
      </c>
      <c r="C34" s="205"/>
    </row>
    <row r="35" spans="1:3" s="214" customFormat="1" ht="12" customHeight="1" thickBot="1">
      <c r="A35" s="99" t="s">
        <v>18</v>
      </c>
      <c r="B35" s="87" t="s">
        <v>385</v>
      </c>
      <c r="C35" s="206">
        <f>+C8+C19+C24+C25+C29+C33+C34</f>
        <v>15874</v>
      </c>
    </row>
    <row r="36" spans="1:3" s="214" customFormat="1" ht="12" customHeight="1" thickBot="1">
      <c r="A36" s="115" t="s">
        <v>19</v>
      </c>
      <c r="B36" s="87" t="s">
        <v>386</v>
      </c>
      <c r="C36" s="206">
        <f>+C37+C38+C39</f>
        <v>10500</v>
      </c>
    </row>
    <row r="37" spans="1:3" s="214" customFormat="1" ht="12" customHeight="1">
      <c r="A37" s="266" t="s">
        <v>387</v>
      </c>
      <c r="B37" s="267" t="s">
        <v>166</v>
      </c>
      <c r="C37" s="52">
        <v>10500</v>
      </c>
    </row>
    <row r="38" spans="1:3" s="214" customFormat="1" ht="12" customHeight="1">
      <c r="A38" s="266" t="s">
        <v>388</v>
      </c>
      <c r="B38" s="268" t="s">
        <v>2</v>
      </c>
      <c r="C38" s="161"/>
    </row>
    <row r="39" spans="1:3" s="274" customFormat="1" ht="12" customHeight="1" thickBot="1">
      <c r="A39" s="265" t="s">
        <v>389</v>
      </c>
      <c r="B39" s="90" t="s">
        <v>390</v>
      </c>
      <c r="C39" s="55"/>
    </row>
    <row r="40" spans="1:3" s="274" customFormat="1" ht="15" customHeight="1" thickBot="1">
      <c r="A40" s="115" t="s">
        <v>20</v>
      </c>
      <c r="B40" s="116" t="s">
        <v>391</v>
      </c>
      <c r="C40" s="209">
        <f>+C35+C36</f>
        <v>26374</v>
      </c>
    </row>
    <row r="41" spans="1:3" s="274" customFormat="1" ht="15" customHeight="1">
      <c r="A41" s="117"/>
      <c r="B41" s="118"/>
      <c r="C41" s="207"/>
    </row>
    <row r="42" spans="1:3" ht="13.5" thickBot="1">
      <c r="A42" s="119"/>
      <c r="B42" s="120"/>
      <c r="C42" s="208"/>
    </row>
    <row r="43" spans="1:3" s="273" customFormat="1" ht="16.5" customHeight="1" thickBot="1">
      <c r="A43" s="121"/>
      <c r="B43" s="122" t="s">
        <v>49</v>
      </c>
      <c r="C43" s="209"/>
    </row>
    <row r="44" spans="1:3" s="275" customFormat="1" ht="12" customHeight="1" thickBot="1">
      <c r="A44" s="102" t="s">
        <v>11</v>
      </c>
      <c r="B44" s="87" t="s">
        <v>392</v>
      </c>
      <c r="C44" s="160">
        <f>SUM(C45:C49)</f>
        <v>16263</v>
      </c>
    </row>
    <row r="45" spans="1:3" ht="12" customHeight="1">
      <c r="A45" s="265" t="s">
        <v>87</v>
      </c>
      <c r="B45" s="8" t="s">
        <v>41</v>
      </c>
      <c r="C45" s="52">
        <v>4290</v>
      </c>
    </row>
    <row r="46" spans="1:3" ht="12" customHeight="1">
      <c r="A46" s="265" t="s">
        <v>88</v>
      </c>
      <c r="B46" s="7" t="s">
        <v>135</v>
      </c>
      <c r="C46" s="54">
        <v>1077</v>
      </c>
    </row>
    <row r="47" spans="1:3" ht="12" customHeight="1">
      <c r="A47" s="265" t="s">
        <v>89</v>
      </c>
      <c r="B47" s="7" t="s">
        <v>110</v>
      </c>
      <c r="C47" s="544">
        <v>10896</v>
      </c>
    </row>
    <row r="48" spans="1:3" ht="12" customHeight="1">
      <c r="A48" s="265" t="s">
        <v>90</v>
      </c>
      <c r="B48" s="7" t="s">
        <v>136</v>
      </c>
      <c r="C48" s="54"/>
    </row>
    <row r="49" spans="1:3" ht="12" customHeight="1" thickBot="1">
      <c r="A49" s="265" t="s">
        <v>111</v>
      </c>
      <c r="B49" s="7" t="s">
        <v>137</v>
      </c>
      <c r="C49" s="54"/>
    </row>
    <row r="50" spans="1:3" ht="12" customHeight="1" thickBot="1">
      <c r="A50" s="102" t="s">
        <v>12</v>
      </c>
      <c r="B50" s="87" t="s">
        <v>393</v>
      </c>
      <c r="C50" s="160">
        <f>SUM(C51:C53)</f>
        <v>6422</v>
      </c>
    </row>
    <row r="51" spans="1:3" s="275" customFormat="1" ht="12" customHeight="1">
      <c r="A51" s="265" t="s">
        <v>93</v>
      </c>
      <c r="B51" s="8" t="s">
        <v>156</v>
      </c>
      <c r="C51" s="52">
        <v>6422</v>
      </c>
    </row>
    <row r="52" spans="1:3" ht="12" customHeight="1">
      <c r="A52" s="265" t="s">
        <v>94</v>
      </c>
      <c r="B52" s="7" t="s">
        <v>139</v>
      </c>
      <c r="C52" s="54"/>
    </row>
    <row r="53" spans="1:3" ht="12" customHeight="1">
      <c r="A53" s="265" t="s">
        <v>95</v>
      </c>
      <c r="B53" s="7" t="s">
        <v>50</v>
      </c>
      <c r="C53" s="54"/>
    </row>
    <row r="54" spans="1:3" ht="12" customHeight="1" thickBot="1">
      <c r="A54" s="265" t="s">
        <v>96</v>
      </c>
      <c r="B54" s="7" t="s">
        <v>3</v>
      </c>
      <c r="C54" s="54"/>
    </row>
    <row r="55" spans="1:3" ht="15" customHeight="1" thickBot="1">
      <c r="A55" s="102" t="s">
        <v>13</v>
      </c>
      <c r="B55" s="123" t="s">
        <v>394</v>
      </c>
      <c r="C55" s="210">
        <f>+C44+C50</f>
        <v>22685</v>
      </c>
    </row>
    <row r="56" ht="13.5" thickBot="1">
      <c r="C56" s="211"/>
    </row>
    <row r="57" spans="1:3" ht="15" customHeight="1" thickBot="1">
      <c r="A57" s="126" t="s">
        <v>151</v>
      </c>
      <c r="B57" s="127"/>
      <c r="C57" s="85">
        <v>0</v>
      </c>
    </row>
    <row r="58" spans="1:3" ht="14.25" customHeight="1" thickBot="1">
      <c r="A58" s="126" t="s">
        <v>152</v>
      </c>
      <c r="B58" s="127"/>
      <c r="C58" s="8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E57" sqref="E57"/>
    </sheetView>
  </sheetViews>
  <sheetFormatPr defaultColWidth="9.00390625" defaultRowHeight="12.75"/>
  <cols>
    <col min="1" max="1" width="13.875" style="124" customWidth="1"/>
    <col min="2" max="2" width="79.125" style="125" customWidth="1"/>
    <col min="3" max="3" width="25.00390625" style="125" customWidth="1"/>
    <col min="4" max="16384" width="9.375" style="125" customWidth="1"/>
  </cols>
  <sheetData>
    <row r="1" spans="1:3" s="104" customFormat="1" ht="21" customHeight="1" thickBot="1">
      <c r="A1" s="103"/>
      <c r="B1" s="105"/>
      <c r="C1" s="270"/>
    </row>
    <row r="2" spans="1:3" s="271" customFormat="1" ht="25.5" customHeight="1">
      <c r="A2" s="222" t="s">
        <v>149</v>
      </c>
      <c r="B2" s="197" t="s">
        <v>433</v>
      </c>
      <c r="C2" s="212" t="s">
        <v>434</v>
      </c>
    </row>
    <row r="3" spans="1:3" s="271" customFormat="1" ht="24.75" thickBot="1">
      <c r="A3" s="263" t="s">
        <v>148</v>
      </c>
      <c r="B3" s="198" t="s">
        <v>373</v>
      </c>
      <c r="C3" s="213" t="s">
        <v>44</v>
      </c>
    </row>
    <row r="4" spans="1:3" s="272" customFormat="1" ht="15.75" customHeight="1" thickBot="1">
      <c r="A4" s="107"/>
      <c r="B4" s="107"/>
      <c r="C4" s="108" t="s">
        <v>45</v>
      </c>
    </row>
    <row r="5" spans="1:3" ht="13.5" thickBot="1">
      <c r="A5" s="223" t="s">
        <v>150</v>
      </c>
      <c r="B5" s="109" t="s">
        <v>46</v>
      </c>
      <c r="C5" s="110" t="s">
        <v>47</v>
      </c>
    </row>
    <row r="6" spans="1:3" s="273" customFormat="1" ht="12.75" customHeight="1" thickBot="1">
      <c r="A6" s="99">
        <v>1</v>
      </c>
      <c r="B6" s="100">
        <v>2</v>
      </c>
      <c r="C6" s="101">
        <v>3</v>
      </c>
    </row>
    <row r="7" spans="1:3" s="273" customFormat="1" ht="15.75" customHeight="1" thickBot="1">
      <c r="A7" s="111"/>
      <c r="B7" s="112" t="s">
        <v>48</v>
      </c>
      <c r="C7" s="113"/>
    </row>
    <row r="8" spans="1:3" s="214" customFormat="1" ht="12" customHeight="1" thickBot="1">
      <c r="A8" s="99" t="s">
        <v>11</v>
      </c>
      <c r="B8" s="114" t="s">
        <v>374</v>
      </c>
      <c r="C8" s="160">
        <f>SUM(C9:C18)</f>
        <v>178836</v>
      </c>
    </row>
    <row r="9" spans="1:3" s="214" customFormat="1" ht="12" customHeight="1">
      <c r="A9" s="264" t="s">
        <v>87</v>
      </c>
      <c r="B9" s="9" t="s">
        <v>212</v>
      </c>
      <c r="C9" s="203"/>
    </row>
    <row r="10" spans="1:3" s="214" customFormat="1" ht="12" customHeight="1">
      <c r="A10" s="265" t="s">
        <v>88</v>
      </c>
      <c r="B10" s="7" t="s">
        <v>213</v>
      </c>
      <c r="C10" s="158">
        <v>25772</v>
      </c>
    </row>
    <row r="11" spans="1:3" s="214" customFormat="1" ht="12" customHeight="1">
      <c r="A11" s="265" t="s">
        <v>89</v>
      </c>
      <c r="B11" s="7" t="s">
        <v>214</v>
      </c>
      <c r="C11" s="158"/>
    </row>
    <row r="12" spans="1:3" s="214" customFormat="1" ht="12" customHeight="1">
      <c r="A12" s="265" t="s">
        <v>90</v>
      </c>
      <c r="B12" s="7" t="s">
        <v>215</v>
      </c>
      <c r="C12" s="158"/>
    </row>
    <row r="13" spans="1:3" s="214" customFormat="1" ht="12" customHeight="1">
      <c r="A13" s="265" t="s">
        <v>111</v>
      </c>
      <c r="B13" s="7" t="s">
        <v>216</v>
      </c>
      <c r="C13" s="158">
        <v>148300</v>
      </c>
    </row>
    <row r="14" spans="1:3" s="214" customFormat="1" ht="12" customHeight="1">
      <c r="A14" s="265" t="s">
        <v>91</v>
      </c>
      <c r="B14" s="7" t="s">
        <v>375</v>
      </c>
      <c r="C14" s="158">
        <v>4724</v>
      </c>
    </row>
    <row r="15" spans="1:3" s="214" customFormat="1" ht="12" customHeight="1">
      <c r="A15" s="265" t="s">
        <v>92</v>
      </c>
      <c r="B15" s="6" t="s">
        <v>376</v>
      </c>
      <c r="C15" s="158"/>
    </row>
    <row r="16" spans="1:3" s="214" customFormat="1" ht="12" customHeight="1">
      <c r="A16" s="265" t="s">
        <v>102</v>
      </c>
      <c r="B16" s="7" t="s">
        <v>219</v>
      </c>
      <c r="C16" s="204">
        <v>40</v>
      </c>
    </row>
    <row r="17" spans="1:3" s="274" customFormat="1" ht="12" customHeight="1">
      <c r="A17" s="265" t="s">
        <v>103</v>
      </c>
      <c r="B17" s="7" t="s">
        <v>220</v>
      </c>
      <c r="C17" s="158"/>
    </row>
    <row r="18" spans="1:3" s="274" customFormat="1" ht="12" customHeight="1" thickBot="1">
      <c r="A18" s="265" t="s">
        <v>104</v>
      </c>
      <c r="B18" s="6" t="s">
        <v>221</v>
      </c>
      <c r="C18" s="159"/>
    </row>
    <row r="19" spans="1:3" s="214" customFormat="1" ht="12" customHeight="1" thickBot="1">
      <c r="A19" s="99" t="s">
        <v>12</v>
      </c>
      <c r="B19" s="114" t="s">
        <v>377</v>
      </c>
      <c r="C19" s="160">
        <f>SUM(C20:C22)</f>
        <v>330</v>
      </c>
    </row>
    <row r="20" spans="1:3" s="274" customFormat="1" ht="12" customHeight="1">
      <c r="A20" s="265" t="s">
        <v>93</v>
      </c>
      <c r="B20" s="8" t="s">
        <v>187</v>
      </c>
      <c r="C20" s="158"/>
    </row>
    <row r="21" spans="1:3" s="274" customFormat="1" ht="12" customHeight="1">
      <c r="A21" s="265" t="s">
        <v>94</v>
      </c>
      <c r="B21" s="7" t="s">
        <v>378</v>
      </c>
      <c r="C21" s="158"/>
    </row>
    <row r="22" spans="1:3" s="274" customFormat="1" ht="12" customHeight="1">
      <c r="A22" s="265" t="s">
        <v>95</v>
      </c>
      <c r="B22" s="7" t="s">
        <v>379</v>
      </c>
      <c r="C22" s="544">
        <v>330</v>
      </c>
    </row>
    <row r="23" spans="1:3" s="274" customFormat="1" ht="12" customHeight="1" thickBot="1">
      <c r="A23" s="265" t="s">
        <v>96</v>
      </c>
      <c r="B23" s="7" t="s">
        <v>1</v>
      </c>
      <c r="C23" s="158"/>
    </row>
    <row r="24" spans="1:3" s="274" customFormat="1" ht="12" customHeight="1" thickBot="1">
      <c r="A24" s="102" t="s">
        <v>13</v>
      </c>
      <c r="B24" s="87" t="s">
        <v>126</v>
      </c>
      <c r="C24" s="187"/>
    </row>
    <row r="25" spans="1:3" s="274" customFormat="1" ht="12" customHeight="1" thickBot="1">
      <c r="A25" s="102" t="s">
        <v>14</v>
      </c>
      <c r="B25" s="87" t="s">
        <v>380</v>
      </c>
      <c r="C25" s="160">
        <f>+C26+C27</f>
        <v>0</v>
      </c>
    </row>
    <row r="26" spans="1:3" s="274" customFormat="1" ht="12" customHeight="1">
      <c r="A26" s="266" t="s">
        <v>197</v>
      </c>
      <c r="B26" s="267" t="s">
        <v>378</v>
      </c>
      <c r="C26" s="52"/>
    </row>
    <row r="27" spans="1:3" s="274" customFormat="1" ht="12" customHeight="1">
      <c r="A27" s="266" t="s">
        <v>200</v>
      </c>
      <c r="B27" s="268" t="s">
        <v>381</v>
      </c>
      <c r="C27" s="161"/>
    </row>
    <row r="28" spans="1:3" s="274" customFormat="1" ht="12" customHeight="1" thickBot="1">
      <c r="A28" s="265" t="s">
        <v>201</v>
      </c>
      <c r="B28" s="269" t="s">
        <v>382</v>
      </c>
      <c r="C28" s="55"/>
    </row>
    <row r="29" spans="1:3" s="274" customFormat="1" ht="12" customHeight="1" thickBot="1">
      <c r="A29" s="102" t="s">
        <v>15</v>
      </c>
      <c r="B29" s="87" t="s">
        <v>383</v>
      </c>
      <c r="C29" s="160">
        <f>+C30+C31+C32</f>
        <v>0</v>
      </c>
    </row>
    <row r="30" spans="1:3" s="274" customFormat="1" ht="12" customHeight="1">
      <c r="A30" s="266" t="s">
        <v>80</v>
      </c>
      <c r="B30" s="267" t="s">
        <v>226</v>
      </c>
      <c r="C30" s="52"/>
    </row>
    <row r="31" spans="1:3" s="274" customFormat="1" ht="12" customHeight="1">
      <c r="A31" s="266" t="s">
        <v>81</v>
      </c>
      <c r="B31" s="268" t="s">
        <v>227</v>
      </c>
      <c r="C31" s="161"/>
    </row>
    <row r="32" spans="1:3" s="274" customFormat="1" ht="12" customHeight="1" thickBot="1">
      <c r="A32" s="265" t="s">
        <v>82</v>
      </c>
      <c r="B32" s="90" t="s">
        <v>228</v>
      </c>
      <c r="C32" s="55"/>
    </row>
    <row r="33" spans="1:3" s="214" customFormat="1" ht="12" customHeight="1" thickBot="1">
      <c r="A33" s="102" t="s">
        <v>16</v>
      </c>
      <c r="B33" s="87" t="s">
        <v>341</v>
      </c>
      <c r="C33" s="187">
        <v>80542</v>
      </c>
    </row>
    <row r="34" spans="1:3" s="214" customFormat="1" ht="12" customHeight="1" thickBot="1">
      <c r="A34" s="102" t="s">
        <v>17</v>
      </c>
      <c r="B34" s="87" t="s">
        <v>384</v>
      </c>
      <c r="C34" s="205"/>
    </row>
    <row r="35" spans="1:3" s="214" customFormat="1" ht="12" customHeight="1" thickBot="1">
      <c r="A35" s="99" t="s">
        <v>18</v>
      </c>
      <c r="B35" s="87" t="s">
        <v>385</v>
      </c>
      <c r="C35" s="206">
        <f>+C8+C19+C24+C25+C29+C33+C34</f>
        <v>259708</v>
      </c>
    </row>
    <row r="36" spans="1:3" s="214" customFormat="1" ht="12" customHeight="1" thickBot="1">
      <c r="A36" s="115" t="s">
        <v>19</v>
      </c>
      <c r="B36" s="87" t="s">
        <v>386</v>
      </c>
      <c r="C36" s="206">
        <f>+C37+C38+C39</f>
        <v>13412</v>
      </c>
    </row>
    <row r="37" spans="1:3" s="214" customFormat="1" ht="12" customHeight="1">
      <c r="A37" s="266" t="s">
        <v>387</v>
      </c>
      <c r="B37" s="267" t="s">
        <v>166</v>
      </c>
      <c r="C37" s="52">
        <v>13412</v>
      </c>
    </row>
    <row r="38" spans="1:3" s="214" customFormat="1" ht="12" customHeight="1">
      <c r="A38" s="266" t="s">
        <v>388</v>
      </c>
      <c r="B38" s="268" t="s">
        <v>2</v>
      </c>
      <c r="C38" s="161"/>
    </row>
    <row r="39" spans="1:3" s="274" customFormat="1" ht="12" customHeight="1" thickBot="1">
      <c r="A39" s="265" t="s">
        <v>389</v>
      </c>
      <c r="B39" s="90" t="s">
        <v>390</v>
      </c>
      <c r="C39" s="55"/>
    </row>
    <row r="40" spans="1:3" s="274" customFormat="1" ht="15" customHeight="1" thickBot="1">
      <c r="A40" s="115" t="s">
        <v>20</v>
      </c>
      <c r="B40" s="116" t="s">
        <v>391</v>
      </c>
      <c r="C40" s="209">
        <f>+C35+C36</f>
        <v>273120</v>
      </c>
    </row>
    <row r="41" spans="1:3" s="274" customFormat="1" ht="15" customHeight="1">
      <c r="A41" s="117"/>
      <c r="B41" s="118"/>
      <c r="C41" s="207"/>
    </row>
    <row r="42" spans="1:3" ht="13.5" thickBot="1">
      <c r="A42" s="119"/>
      <c r="B42" s="120"/>
      <c r="C42" s="208"/>
    </row>
    <row r="43" spans="1:3" s="273" customFormat="1" ht="16.5" customHeight="1" thickBot="1">
      <c r="A43" s="121"/>
      <c r="B43" s="122" t="s">
        <v>49</v>
      </c>
      <c r="C43" s="209"/>
    </row>
    <row r="44" spans="1:3" s="275" customFormat="1" ht="12" customHeight="1" thickBot="1">
      <c r="A44" s="102" t="s">
        <v>11</v>
      </c>
      <c r="B44" s="87" t="s">
        <v>392</v>
      </c>
      <c r="C44" s="160">
        <f>SUM(C45:C49)</f>
        <v>589413</v>
      </c>
    </row>
    <row r="45" spans="1:3" ht="12" customHeight="1">
      <c r="A45" s="265" t="s">
        <v>87</v>
      </c>
      <c r="B45" s="8" t="s">
        <v>41</v>
      </c>
      <c r="C45" s="543">
        <v>289522</v>
      </c>
    </row>
    <row r="46" spans="1:3" ht="12" customHeight="1">
      <c r="A46" s="265" t="s">
        <v>88</v>
      </c>
      <c r="B46" s="7" t="s">
        <v>135</v>
      </c>
      <c r="C46" s="54">
        <f>SUM(75248+1773)</f>
        <v>77021</v>
      </c>
    </row>
    <row r="47" spans="1:3" ht="12" customHeight="1">
      <c r="A47" s="265" t="s">
        <v>89</v>
      </c>
      <c r="B47" s="7" t="s">
        <v>110</v>
      </c>
      <c r="C47" s="544">
        <v>222870</v>
      </c>
    </row>
    <row r="48" spans="1:3" ht="12" customHeight="1">
      <c r="A48" s="265" t="s">
        <v>90</v>
      </c>
      <c r="B48" s="7" t="s">
        <v>136</v>
      </c>
      <c r="C48" s="54"/>
    </row>
    <row r="49" spans="1:3" ht="12" customHeight="1" thickBot="1">
      <c r="A49" s="265" t="s">
        <v>111</v>
      </c>
      <c r="B49" s="7" t="s">
        <v>137</v>
      </c>
      <c r="C49" s="54"/>
    </row>
    <row r="50" spans="1:3" ht="12" customHeight="1" thickBot="1">
      <c r="A50" s="102" t="s">
        <v>12</v>
      </c>
      <c r="B50" s="87" t="s">
        <v>393</v>
      </c>
      <c r="C50" s="160">
        <f>SUM(C51:C53)</f>
        <v>3220</v>
      </c>
    </row>
    <row r="51" spans="1:3" s="275" customFormat="1" ht="12" customHeight="1">
      <c r="A51" s="265" t="s">
        <v>93</v>
      </c>
      <c r="B51" s="8" t="s">
        <v>156</v>
      </c>
      <c r="C51" s="543">
        <v>1720</v>
      </c>
    </row>
    <row r="52" spans="1:3" ht="12" customHeight="1">
      <c r="A52" s="265" t="s">
        <v>94</v>
      </c>
      <c r="B52" s="7" t="s">
        <v>139</v>
      </c>
      <c r="C52" s="54">
        <v>1500</v>
      </c>
    </row>
    <row r="53" spans="1:3" ht="12" customHeight="1">
      <c r="A53" s="265" t="s">
        <v>95</v>
      </c>
      <c r="B53" s="7" t="s">
        <v>50</v>
      </c>
      <c r="C53" s="54"/>
    </row>
    <row r="54" spans="1:3" ht="12" customHeight="1" thickBot="1">
      <c r="A54" s="265" t="s">
        <v>96</v>
      </c>
      <c r="B54" s="7" t="s">
        <v>3</v>
      </c>
      <c r="C54" s="54"/>
    </row>
    <row r="55" spans="1:3" ht="15" customHeight="1" thickBot="1">
      <c r="A55" s="102" t="s">
        <v>13</v>
      </c>
      <c r="B55" s="123" t="s">
        <v>394</v>
      </c>
      <c r="C55" s="210">
        <f>+C44+C50</f>
        <v>592633</v>
      </c>
    </row>
    <row r="56" ht="13.5" thickBot="1">
      <c r="C56" s="211"/>
    </row>
    <row r="57" spans="1:3" ht="15" customHeight="1" thickBot="1">
      <c r="A57" s="126" t="s">
        <v>151</v>
      </c>
      <c r="B57" s="127"/>
      <c r="C57" s="289">
        <v>161.3</v>
      </c>
    </row>
    <row r="58" spans="1:3" ht="14.25" customHeight="1" thickBot="1">
      <c r="A58" s="126" t="s">
        <v>152</v>
      </c>
      <c r="B58" s="127"/>
      <c r="C58" s="85">
        <v>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melléklet a 15/2014.(VI.3.)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F59" sqref="F59"/>
    </sheetView>
  </sheetViews>
  <sheetFormatPr defaultColWidth="9.00390625" defaultRowHeight="12.75"/>
  <cols>
    <col min="1" max="1" width="13.875" style="124" customWidth="1"/>
    <col min="2" max="2" width="79.125" style="125" customWidth="1"/>
    <col min="3" max="3" width="25.00390625" style="125" customWidth="1"/>
    <col min="4" max="16384" width="9.375" style="125" customWidth="1"/>
  </cols>
  <sheetData>
    <row r="1" spans="1:3" s="104" customFormat="1" ht="21" customHeight="1" thickBot="1">
      <c r="A1" s="103"/>
      <c r="B1" s="105"/>
      <c r="C1" s="270"/>
    </row>
    <row r="2" spans="1:3" s="271" customFormat="1" ht="25.5" customHeight="1">
      <c r="A2" s="222" t="s">
        <v>149</v>
      </c>
      <c r="B2" s="197" t="s">
        <v>433</v>
      </c>
      <c r="C2" s="212" t="s">
        <v>434</v>
      </c>
    </row>
    <row r="3" spans="1:3" s="271" customFormat="1" ht="24.75" thickBot="1">
      <c r="A3" s="263" t="s">
        <v>148</v>
      </c>
      <c r="B3" s="198" t="s">
        <v>397</v>
      </c>
      <c r="C3" s="213" t="s">
        <v>54</v>
      </c>
    </row>
    <row r="4" spans="1:3" s="272" customFormat="1" ht="15.75" customHeight="1" thickBot="1">
      <c r="A4" s="107"/>
      <c r="B4" s="107"/>
      <c r="C4" s="108" t="s">
        <v>45</v>
      </c>
    </row>
    <row r="5" spans="1:3" ht="13.5" thickBot="1">
      <c r="A5" s="223" t="s">
        <v>150</v>
      </c>
      <c r="B5" s="109" t="s">
        <v>46</v>
      </c>
      <c r="C5" s="110" t="s">
        <v>47</v>
      </c>
    </row>
    <row r="6" spans="1:3" s="273" customFormat="1" ht="12.75" customHeight="1" thickBot="1">
      <c r="A6" s="99">
        <v>1</v>
      </c>
      <c r="B6" s="100">
        <v>2</v>
      </c>
      <c r="C6" s="101">
        <v>3</v>
      </c>
    </row>
    <row r="7" spans="1:3" s="273" customFormat="1" ht="15.75" customHeight="1" thickBot="1">
      <c r="A7" s="111"/>
      <c r="B7" s="112" t="s">
        <v>48</v>
      </c>
      <c r="C7" s="113"/>
    </row>
    <row r="8" spans="1:3" s="214" customFormat="1" ht="12" customHeight="1" thickBot="1">
      <c r="A8" s="99" t="s">
        <v>11</v>
      </c>
      <c r="B8" s="114" t="s">
        <v>374</v>
      </c>
      <c r="C8" s="160">
        <f>SUM(C9:C18)</f>
        <v>172964</v>
      </c>
    </row>
    <row r="9" spans="1:3" s="214" customFormat="1" ht="12" customHeight="1">
      <c r="A9" s="264" t="s">
        <v>87</v>
      </c>
      <c r="B9" s="9" t="s">
        <v>212</v>
      </c>
      <c r="C9" s="203"/>
    </row>
    <row r="10" spans="1:3" s="214" customFormat="1" ht="12" customHeight="1">
      <c r="A10" s="265" t="s">
        <v>88</v>
      </c>
      <c r="B10" s="7" t="s">
        <v>213</v>
      </c>
      <c r="C10" s="158">
        <v>22172</v>
      </c>
    </row>
    <row r="11" spans="1:3" s="214" customFormat="1" ht="12" customHeight="1">
      <c r="A11" s="265" t="s">
        <v>89</v>
      </c>
      <c r="B11" s="7" t="s">
        <v>214</v>
      </c>
      <c r="C11" s="158"/>
    </row>
    <row r="12" spans="1:3" s="214" customFormat="1" ht="12" customHeight="1">
      <c r="A12" s="265" t="s">
        <v>90</v>
      </c>
      <c r="B12" s="7" t="s">
        <v>215</v>
      </c>
      <c r="C12" s="158"/>
    </row>
    <row r="13" spans="1:3" s="214" customFormat="1" ht="12" customHeight="1">
      <c r="A13" s="265" t="s">
        <v>111</v>
      </c>
      <c r="B13" s="7" t="s">
        <v>216</v>
      </c>
      <c r="C13" s="158">
        <v>147000</v>
      </c>
    </row>
    <row r="14" spans="1:3" s="214" customFormat="1" ht="12" customHeight="1">
      <c r="A14" s="265" t="s">
        <v>91</v>
      </c>
      <c r="B14" s="7" t="s">
        <v>375</v>
      </c>
      <c r="C14" s="158">
        <v>3752</v>
      </c>
    </row>
    <row r="15" spans="1:3" s="214" customFormat="1" ht="12" customHeight="1">
      <c r="A15" s="265" t="s">
        <v>92</v>
      </c>
      <c r="B15" s="6" t="s">
        <v>376</v>
      </c>
      <c r="C15" s="158"/>
    </row>
    <row r="16" spans="1:3" s="214" customFormat="1" ht="12" customHeight="1">
      <c r="A16" s="265" t="s">
        <v>102</v>
      </c>
      <c r="B16" s="7" t="s">
        <v>219</v>
      </c>
      <c r="C16" s="204">
        <v>40</v>
      </c>
    </row>
    <row r="17" spans="1:3" s="274" customFormat="1" ht="12" customHeight="1">
      <c r="A17" s="265" t="s">
        <v>103</v>
      </c>
      <c r="B17" s="7" t="s">
        <v>220</v>
      </c>
      <c r="C17" s="158"/>
    </row>
    <row r="18" spans="1:3" s="274" customFormat="1" ht="12" customHeight="1" thickBot="1">
      <c r="A18" s="265" t="s">
        <v>104</v>
      </c>
      <c r="B18" s="6" t="s">
        <v>221</v>
      </c>
      <c r="C18" s="159"/>
    </row>
    <row r="19" spans="1:3" s="214" customFormat="1" ht="12" customHeight="1" thickBot="1">
      <c r="A19" s="99" t="s">
        <v>12</v>
      </c>
      <c r="B19" s="114" t="s">
        <v>377</v>
      </c>
      <c r="C19" s="160">
        <f>SUM(C20:C22)</f>
        <v>330</v>
      </c>
    </row>
    <row r="20" spans="1:3" s="274" customFormat="1" ht="12" customHeight="1">
      <c r="A20" s="265" t="s">
        <v>93</v>
      </c>
      <c r="B20" s="8" t="s">
        <v>187</v>
      </c>
      <c r="C20" s="158"/>
    </row>
    <row r="21" spans="1:3" s="274" customFormat="1" ht="12" customHeight="1">
      <c r="A21" s="265" t="s">
        <v>94</v>
      </c>
      <c r="B21" s="7" t="s">
        <v>378</v>
      </c>
      <c r="C21" s="544">
        <v>330</v>
      </c>
    </row>
    <row r="22" spans="1:3" s="274" customFormat="1" ht="12" customHeight="1">
      <c r="A22" s="265" t="s">
        <v>95</v>
      </c>
      <c r="B22" s="7" t="s">
        <v>379</v>
      </c>
      <c r="C22" s="158"/>
    </row>
    <row r="23" spans="1:3" s="274" customFormat="1" ht="12" customHeight="1" thickBot="1">
      <c r="A23" s="265" t="s">
        <v>96</v>
      </c>
      <c r="B23" s="7" t="s">
        <v>1</v>
      </c>
      <c r="C23" s="158"/>
    </row>
    <row r="24" spans="1:3" s="274" customFormat="1" ht="12" customHeight="1" thickBot="1">
      <c r="A24" s="102" t="s">
        <v>13</v>
      </c>
      <c r="B24" s="87" t="s">
        <v>126</v>
      </c>
      <c r="C24" s="187"/>
    </row>
    <row r="25" spans="1:3" s="274" customFormat="1" ht="12" customHeight="1" thickBot="1">
      <c r="A25" s="102" t="s">
        <v>14</v>
      </c>
      <c r="B25" s="87" t="s">
        <v>380</v>
      </c>
      <c r="C25" s="160">
        <f>+C26+C27</f>
        <v>0</v>
      </c>
    </row>
    <row r="26" spans="1:3" s="274" customFormat="1" ht="12" customHeight="1">
      <c r="A26" s="266" t="s">
        <v>197</v>
      </c>
      <c r="B26" s="267" t="s">
        <v>378</v>
      </c>
      <c r="C26" s="52"/>
    </row>
    <row r="27" spans="1:3" s="274" customFormat="1" ht="12" customHeight="1">
      <c r="A27" s="266" t="s">
        <v>200</v>
      </c>
      <c r="B27" s="268" t="s">
        <v>381</v>
      </c>
      <c r="C27" s="161"/>
    </row>
    <row r="28" spans="1:3" s="274" customFormat="1" ht="12" customHeight="1" thickBot="1">
      <c r="A28" s="265" t="s">
        <v>201</v>
      </c>
      <c r="B28" s="269" t="s">
        <v>382</v>
      </c>
      <c r="C28" s="55"/>
    </row>
    <row r="29" spans="1:3" s="274" customFormat="1" ht="12" customHeight="1" thickBot="1">
      <c r="A29" s="102" t="s">
        <v>15</v>
      </c>
      <c r="B29" s="87" t="s">
        <v>383</v>
      </c>
      <c r="C29" s="160">
        <f>+C30+C31+C32</f>
        <v>0</v>
      </c>
    </row>
    <row r="30" spans="1:3" s="274" customFormat="1" ht="12" customHeight="1">
      <c r="A30" s="266" t="s">
        <v>80</v>
      </c>
      <c r="B30" s="267" t="s">
        <v>226</v>
      </c>
      <c r="C30" s="52"/>
    </row>
    <row r="31" spans="1:3" s="274" customFormat="1" ht="12" customHeight="1">
      <c r="A31" s="266" t="s">
        <v>81</v>
      </c>
      <c r="B31" s="268" t="s">
        <v>227</v>
      </c>
      <c r="C31" s="161"/>
    </row>
    <row r="32" spans="1:3" s="274" customFormat="1" ht="12" customHeight="1" thickBot="1">
      <c r="A32" s="265" t="s">
        <v>82</v>
      </c>
      <c r="B32" s="90" t="s">
        <v>228</v>
      </c>
      <c r="C32" s="55"/>
    </row>
    <row r="33" spans="1:3" s="214" customFormat="1" ht="12" customHeight="1" thickBot="1">
      <c r="A33" s="102" t="s">
        <v>16</v>
      </c>
      <c r="B33" s="87" t="s">
        <v>341</v>
      </c>
      <c r="C33" s="187">
        <v>47272</v>
      </c>
    </row>
    <row r="34" spans="1:3" s="214" customFormat="1" ht="12" customHeight="1" thickBot="1">
      <c r="A34" s="102" t="s">
        <v>17</v>
      </c>
      <c r="B34" s="87" t="s">
        <v>384</v>
      </c>
      <c r="C34" s="205"/>
    </row>
    <row r="35" spans="1:3" s="214" customFormat="1" ht="12" customHeight="1" thickBot="1">
      <c r="A35" s="99" t="s">
        <v>18</v>
      </c>
      <c r="B35" s="87" t="s">
        <v>385</v>
      </c>
      <c r="C35" s="206">
        <f>+C8+C19+C24+C25+C29+C33+C34</f>
        <v>220566</v>
      </c>
    </row>
    <row r="36" spans="1:3" s="214" customFormat="1" ht="12" customHeight="1" thickBot="1">
      <c r="A36" s="115" t="s">
        <v>19</v>
      </c>
      <c r="B36" s="87" t="s">
        <v>386</v>
      </c>
      <c r="C36" s="206">
        <f>+C37+C38+C39</f>
        <v>2530</v>
      </c>
    </row>
    <row r="37" spans="1:3" s="214" customFormat="1" ht="12" customHeight="1">
      <c r="A37" s="266" t="s">
        <v>387</v>
      </c>
      <c r="B37" s="267" t="s">
        <v>166</v>
      </c>
      <c r="C37" s="52">
        <v>2530</v>
      </c>
    </row>
    <row r="38" spans="1:3" s="214" customFormat="1" ht="12" customHeight="1">
      <c r="A38" s="266" t="s">
        <v>388</v>
      </c>
      <c r="B38" s="268" t="s">
        <v>2</v>
      </c>
      <c r="C38" s="161"/>
    </row>
    <row r="39" spans="1:3" s="274" customFormat="1" ht="12" customHeight="1" thickBot="1">
      <c r="A39" s="265" t="s">
        <v>389</v>
      </c>
      <c r="B39" s="90" t="s">
        <v>390</v>
      </c>
      <c r="C39" s="55"/>
    </row>
    <row r="40" spans="1:3" s="274" customFormat="1" ht="15" customHeight="1" thickBot="1">
      <c r="A40" s="115" t="s">
        <v>20</v>
      </c>
      <c r="B40" s="116" t="s">
        <v>391</v>
      </c>
      <c r="C40" s="209">
        <f>+C35+C36</f>
        <v>223096</v>
      </c>
    </row>
    <row r="41" spans="1:3" s="274" customFormat="1" ht="15" customHeight="1">
      <c r="A41" s="117"/>
      <c r="B41" s="118"/>
      <c r="C41" s="207"/>
    </row>
    <row r="42" spans="1:3" ht="13.5" thickBot="1">
      <c r="A42" s="119"/>
      <c r="B42" s="120"/>
      <c r="C42" s="208"/>
    </row>
    <row r="43" spans="1:3" s="273" customFormat="1" ht="16.5" customHeight="1" thickBot="1">
      <c r="A43" s="121"/>
      <c r="B43" s="122" t="s">
        <v>49</v>
      </c>
      <c r="C43" s="209"/>
    </row>
    <row r="44" spans="1:3" s="275" customFormat="1" ht="12" customHeight="1" thickBot="1">
      <c r="A44" s="102" t="s">
        <v>11</v>
      </c>
      <c r="B44" s="87" t="s">
        <v>392</v>
      </c>
      <c r="C44" s="160">
        <f>SUM(C45:C49)</f>
        <v>495490</v>
      </c>
    </row>
    <row r="45" spans="1:3" ht="12" customHeight="1">
      <c r="A45" s="265" t="s">
        <v>87</v>
      </c>
      <c r="B45" s="8" t="s">
        <v>41</v>
      </c>
      <c r="C45" s="543">
        <v>229086</v>
      </c>
    </row>
    <row r="46" spans="1:3" ht="12" customHeight="1">
      <c r="A46" s="265" t="s">
        <v>88</v>
      </c>
      <c r="B46" s="7" t="s">
        <v>135</v>
      </c>
      <c r="C46" s="54">
        <f>SUM(59686+1312)</f>
        <v>60998</v>
      </c>
    </row>
    <row r="47" spans="1:3" ht="12" customHeight="1">
      <c r="A47" s="265" t="s">
        <v>89</v>
      </c>
      <c r="B47" s="7" t="s">
        <v>110</v>
      </c>
      <c r="C47" s="544">
        <v>205406</v>
      </c>
    </row>
    <row r="48" spans="1:3" ht="12" customHeight="1">
      <c r="A48" s="265" t="s">
        <v>90</v>
      </c>
      <c r="B48" s="7" t="s">
        <v>136</v>
      </c>
      <c r="C48" s="54"/>
    </row>
    <row r="49" spans="1:3" ht="12" customHeight="1" thickBot="1">
      <c r="A49" s="265" t="s">
        <v>111</v>
      </c>
      <c r="B49" s="7" t="s">
        <v>137</v>
      </c>
      <c r="C49" s="54"/>
    </row>
    <row r="50" spans="1:3" ht="12" customHeight="1" thickBot="1">
      <c r="A50" s="102" t="s">
        <v>12</v>
      </c>
      <c r="B50" s="87" t="s">
        <v>393</v>
      </c>
      <c r="C50" s="160">
        <f>SUM(C51:C53)</f>
        <v>3070</v>
      </c>
    </row>
    <row r="51" spans="1:3" s="275" customFormat="1" ht="12" customHeight="1">
      <c r="A51" s="265" t="s">
        <v>93</v>
      </c>
      <c r="B51" s="8" t="s">
        <v>156</v>
      </c>
      <c r="C51" s="543">
        <v>1570</v>
      </c>
    </row>
    <row r="52" spans="1:3" ht="12" customHeight="1">
      <c r="A52" s="265" t="s">
        <v>94</v>
      </c>
      <c r="B52" s="7" t="s">
        <v>139</v>
      </c>
      <c r="C52" s="54">
        <v>1500</v>
      </c>
    </row>
    <row r="53" spans="1:3" ht="12" customHeight="1">
      <c r="A53" s="265" t="s">
        <v>95</v>
      </c>
      <c r="B53" s="7" t="s">
        <v>50</v>
      </c>
      <c r="C53" s="54"/>
    </row>
    <row r="54" spans="1:3" ht="12" customHeight="1" thickBot="1">
      <c r="A54" s="265" t="s">
        <v>96</v>
      </c>
      <c r="B54" s="7" t="s">
        <v>3</v>
      </c>
      <c r="C54" s="54"/>
    </row>
    <row r="55" spans="1:3" ht="15" customHeight="1" thickBot="1">
      <c r="A55" s="102" t="s">
        <v>13</v>
      </c>
      <c r="B55" s="123" t="s">
        <v>394</v>
      </c>
      <c r="C55" s="210">
        <f>+C44+C50</f>
        <v>498560</v>
      </c>
    </row>
    <row r="56" ht="13.5" thickBot="1">
      <c r="C56" s="211"/>
    </row>
    <row r="57" spans="1:3" ht="15" customHeight="1" thickBot="1">
      <c r="A57" s="126" t="s">
        <v>151</v>
      </c>
      <c r="B57" s="127"/>
      <c r="C57" s="289">
        <v>124.1</v>
      </c>
    </row>
    <row r="58" spans="1:3" ht="14.25" customHeight="1" thickBot="1">
      <c r="A58" s="126" t="s">
        <v>152</v>
      </c>
      <c r="B58" s="127"/>
      <c r="C58" s="85">
        <v>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&amp;R15. melléklet a 15/2014.(VI.3.)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E43" sqref="E43"/>
    </sheetView>
  </sheetViews>
  <sheetFormatPr defaultColWidth="9.00390625" defaultRowHeight="12.75"/>
  <cols>
    <col min="1" max="1" width="13.875" style="124" customWidth="1"/>
    <col min="2" max="2" width="79.125" style="125" customWidth="1"/>
    <col min="3" max="3" width="25.00390625" style="125" customWidth="1"/>
    <col min="4" max="16384" width="9.375" style="125" customWidth="1"/>
  </cols>
  <sheetData>
    <row r="1" spans="1:3" s="104" customFormat="1" ht="21" customHeight="1" thickBot="1">
      <c r="A1" s="103"/>
      <c r="B1" s="105"/>
      <c r="C1" s="270"/>
    </row>
    <row r="2" spans="1:3" s="271" customFormat="1" ht="25.5" customHeight="1">
      <c r="A2" s="222" t="s">
        <v>149</v>
      </c>
      <c r="B2" s="197" t="s">
        <v>436</v>
      </c>
      <c r="C2" s="212" t="s">
        <v>435</v>
      </c>
    </row>
    <row r="3" spans="1:3" s="271" customFormat="1" ht="24.75" thickBot="1">
      <c r="A3" s="263" t="s">
        <v>148</v>
      </c>
      <c r="B3" s="198" t="s">
        <v>373</v>
      </c>
      <c r="C3" s="213" t="s">
        <v>44</v>
      </c>
    </row>
    <row r="4" spans="1:3" s="272" customFormat="1" ht="15.75" customHeight="1" thickBot="1">
      <c r="A4" s="107"/>
      <c r="B4" s="107"/>
      <c r="C4" s="108" t="s">
        <v>45</v>
      </c>
    </row>
    <row r="5" spans="1:3" ht="13.5" thickBot="1">
      <c r="A5" s="223" t="s">
        <v>150</v>
      </c>
      <c r="B5" s="109" t="s">
        <v>46</v>
      </c>
      <c r="C5" s="110" t="s">
        <v>47</v>
      </c>
    </row>
    <row r="6" spans="1:3" s="273" customFormat="1" ht="12.75" customHeight="1" thickBot="1">
      <c r="A6" s="99">
        <v>1</v>
      </c>
      <c r="B6" s="100">
        <v>2</v>
      </c>
      <c r="C6" s="101">
        <v>3</v>
      </c>
    </row>
    <row r="7" spans="1:3" s="273" customFormat="1" ht="15.75" customHeight="1" thickBot="1">
      <c r="A7" s="111"/>
      <c r="B7" s="112" t="s">
        <v>48</v>
      </c>
      <c r="C7" s="113"/>
    </row>
    <row r="8" spans="1:3" s="214" customFormat="1" ht="12" customHeight="1" thickBot="1">
      <c r="A8" s="99" t="s">
        <v>11</v>
      </c>
      <c r="B8" s="114" t="s">
        <v>374</v>
      </c>
      <c r="C8" s="160">
        <f>SUM(C9:C18)</f>
        <v>8947</v>
      </c>
    </row>
    <row r="9" spans="1:3" s="214" customFormat="1" ht="12" customHeight="1">
      <c r="A9" s="264" t="s">
        <v>87</v>
      </c>
      <c r="B9" s="9" t="s">
        <v>212</v>
      </c>
      <c r="C9" s="203"/>
    </row>
    <row r="10" spans="1:3" s="214" customFormat="1" ht="12" customHeight="1">
      <c r="A10" s="265" t="s">
        <v>88</v>
      </c>
      <c r="B10" s="7" t="s">
        <v>213</v>
      </c>
      <c r="C10" s="158">
        <f>SUM(4150+906)</f>
        <v>5056</v>
      </c>
    </row>
    <row r="11" spans="1:3" s="214" customFormat="1" ht="12" customHeight="1">
      <c r="A11" s="265" t="s">
        <v>89</v>
      </c>
      <c r="B11" s="7" t="s">
        <v>214</v>
      </c>
      <c r="C11" s="158"/>
    </row>
    <row r="12" spans="1:3" s="214" customFormat="1" ht="12" customHeight="1">
      <c r="A12" s="265" t="s">
        <v>90</v>
      </c>
      <c r="B12" s="7" t="s">
        <v>215</v>
      </c>
      <c r="C12" s="158"/>
    </row>
    <row r="13" spans="1:3" s="214" customFormat="1" ht="12" customHeight="1">
      <c r="A13" s="265" t="s">
        <v>111</v>
      </c>
      <c r="B13" s="7" t="s">
        <v>216</v>
      </c>
      <c r="C13" s="544">
        <v>1989</v>
      </c>
    </row>
    <row r="14" spans="1:3" s="214" customFormat="1" ht="12" customHeight="1">
      <c r="A14" s="265" t="s">
        <v>91</v>
      </c>
      <c r="B14" s="7" t="s">
        <v>375</v>
      </c>
      <c r="C14" s="544">
        <v>1902</v>
      </c>
    </row>
    <row r="15" spans="1:3" s="214" customFormat="1" ht="12" customHeight="1">
      <c r="A15" s="265" t="s">
        <v>92</v>
      </c>
      <c r="B15" s="6" t="s">
        <v>376</v>
      </c>
      <c r="C15" s="158"/>
    </row>
    <row r="16" spans="1:3" s="214" customFormat="1" ht="12" customHeight="1">
      <c r="A16" s="265" t="s">
        <v>102</v>
      </c>
      <c r="B16" s="7" t="s">
        <v>219</v>
      </c>
      <c r="C16" s="204"/>
    </row>
    <row r="17" spans="1:3" s="274" customFormat="1" ht="12" customHeight="1">
      <c r="A17" s="265" t="s">
        <v>103</v>
      </c>
      <c r="B17" s="7" t="s">
        <v>220</v>
      </c>
      <c r="C17" s="158"/>
    </row>
    <row r="18" spans="1:3" s="274" customFormat="1" ht="12" customHeight="1" thickBot="1">
      <c r="A18" s="265" t="s">
        <v>104</v>
      </c>
      <c r="B18" s="6" t="s">
        <v>221</v>
      </c>
      <c r="C18" s="159"/>
    </row>
    <row r="19" spans="1:3" s="214" customFormat="1" ht="12" customHeight="1" thickBot="1">
      <c r="A19" s="99" t="s">
        <v>12</v>
      </c>
      <c r="B19" s="114" t="s">
        <v>377</v>
      </c>
      <c r="C19" s="160">
        <f>SUM(C20:C22)</f>
        <v>0</v>
      </c>
    </row>
    <row r="20" spans="1:3" s="274" customFormat="1" ht="12" customHeight="1">
      <c r="A20" s="265" t="s">
        <v>93</v>
      </c>
      <c r="B20" s="8" t="s">
        <v>187</v>
      </c>
      <c r="C20" s="158"/>
    </row>
    <row r="21" spans="1:3" s="274" customFormat="1" ht="12" customHeight="1">
      <c r="A21" s="265" t="s">
        <v>94</v>
      </c>
      <c r="B21" s="7" t="s">
        <v>378</v>
      </c>
      <c r="C21" s="158"/>
    </row>
    <row r="22" spans="1:3" s="274" customFormat="1" ht="12" customHeight="1">
      <c r="A22" s="265" t="s">
        <v>95</v>
      </c>
      <c r="B22" s="7" t="s">
        <v>379</v>
      </c>
      <c r="C22" s="158"/>
    </row>
    <row r="23" spans="1:3" s="274" customFormat="1" ht="12" customHeight="1" thickBot="1">
      <c r="A23" s="265" t="s">
        <v>96</v>
      </c>
      <c r="B23" s="7" t="s">
        <v>1</v>
      </c>
      <c r="C23" s="158"/>
    </row>
    <row r="24" spans="1:3" s="274" customFormat="1" ht="12" customHeight="1" thickBot="1">
      <c r="A24" s="102" t="s">
        <v>13</v>
      </c>
      <c r="B24" s="87" t="s">
        <v>126</v>
      </c>
      <c r="C24" s="187"/>
    </row>
    <row r="25" spans="1:3" s="274" customFormat="1" ht="12" customHeight="1" thickBot="1">
      <c r="A25" s="102" t="s">
        <v>14</v>
      </c>
      <c r="B25" s="87" t="s">
        <v>380</v>
      </c>
      <c r="C25" s="160">
        <f>+C26+C27</f>
        <v>0</v>
      </c>
    </row>
    <row r="26" spans="1:3" s="274" customFormat="1" ht="12" customHeight="1">
      <c r="A26" s="266" t="s">
        <v>197</v>
      </c>
      <c r="B26" s="267" t="s">
        <v>378</v>
      </c>
      <c r="C26" s="52"/>
    </row>
    <row r="27" spans="1:3" s="274" customFormat="1" ht="12" customHeight="1">
      <c r="A27" s="266" t="s">
        <v>200</v>
      </c>
      <c r="B27" s="268" t="s">
        <v>381</v>
      </c>
      <c r="C27" s="161"/>
    </row>
    <row r="28" spans="1:3" s="274" customFormat="1" ht="12" customHeight="1" thickBot="1">
      <c r="A28" s="265" t="s">
        <v>201</v>
      </c>
      <c r="B28" s="269" t="s">
        <v>382</v>
      </c>
      <c r="C28" s="55"/>
    </row>
    <row r="29" spans="1:3" s="274" customFormat="1" ht="12" customHeight="1" thickBot="1">
      <c r="A29" s="102" t="s">
        <v>15</v>
      </c>
      <c r="B29" s="87" t="s">
        <v>383</v>
      </c>
      <c r="C29" s="160">
        <f>+C30+C31+C32</f>
        <v>0</v>
      </c>
    </row>
    <row r="30" spans="1:3" s="274" customFormat="1" ht="12" customHeight="1">
      <c r="A30" s="266" t="s">
        <v>80</v>
      </c>
      <c r="B30" s="267" t="s">
        <v>226</v>
      </c>
      <c r="C30" s="52"/>
    </row>
    <row r="31" spans="1:3" s="274" customFormat="1" ht="12" customHeight="1">
      <c r="A31" s="266" t="s">
        <v>81</v>
      </c>
      <c r="B31" s="268" t="s">
        <v>227</v>
      </c>
      <c r="C31" s="161"/>
    </row>
    <row r="32" spans="1:3" s="274" customFormat="1" ht="12" customHeight="1" thickBot="1">
      <c r="A32" s="265" t="s">
        <v>82</v>
      </c>
      <c r="B32" s="90" t="s">
        <v>228</v>
      </c>
      <c r="C32" s="55"/>
    </row>
    <row r="33" spans="1:3" s="214" customFormat="1" ht="12" customHeight="1" thickBot="1">
      <c r="A33" s="102" t="s">
        <v>16</v>
      </c>
      <c r="B33" s="87" t="s">
        <v>341</v>
      </c>
      <c r="C33" s="187">
        <v>395</v>
      </c>
    </row>
    <row r="34" spans="1:3" s="214" customFormat="1" ht="12" customHeight="1" thickBot="1">
      <c r="A34" s="102" t="s">
        <v>17</v>
      </c>
      <c r="B34" s="87" t="s">
        <v>384</v>
      </c>
      <c r="C34" s="205"/>
    </row>
    <row r="35" spans="1:3" s="214" customFormat="1" ht="12" customHeight="1" thickBot="1">
      <c r="A35" s="99" t="s">
        <v>18</v>
      </c>
      <c r="B35" s="87" t="s">
        <v>385</v>
      </c>
      <c r="C35" s="206">
        <f>+C8+C19+C24+C25+C29+C33+C34</f>
        <v>9342</v>
      </c>
    </row>
    <row r="36" spans="1:3" s="214" customFormat="1" ht="12" customHeight="1" thickBot="1">
      <c r="A36" s="115" t="s">
        <v>19</v>
      </c>
      <c r="B36" s="87" t="s">
        <v>386</v>
      </c>
      <c r="C36" s="206">
        <f>+C37+C38+C39</f>
        <v>1050</v>
      </c>
    </row>
    <row r="37" spans="1:3" s="214" customFormat="1" ht="12" customHeight="1">
      <c r="A37" s="266" t="s">
        <v>387</v>
      </c>
      <c r="B37" s="267" t="s">
        <v>166</v>
      </c>
      <c r="C37" s="52">
        <v>1050</v>
      </c>
    </row>
    <row r="38" spans="1:3" s="214" customFormat="1" ht="12" customHeight="1">
      <c r="A38" s="266" t="s">
        <v>388</v>
      </c>
      <c r="B38" s="268" t="s">
        <v>2</v>
      </c>
      <c r="C38" s="161"/>
    </row>
    <row r="39" spans="1:3" s="274" customFormat="1" ht="12" customHeight="1" thickBot="1">
      <c r="A39" s="265" t="s">
        <v>389</v>
      </c>
      <c r="B39" s="90" t="s">
        <v>390</v>
      </c>
      <c r="C39" s="55"/>
    </row>
    <row r="40" spans="1:3" s="274" customFormat="1" ht="15" customHeight="1" thickBot="1">
      <c r="A40" s="115" t="s">
        <v>20</v>
      </c>
      <c r="B40" s="116" t="s">
        <v>391</v>
      </c>
      <c r="C40" s="209">
        <f>+C35+C36</f>
        <v>10392</v>
      </c>
    </row>
    <row r="41" spans="1:3" s="274" customFormat="1" ht="15" customHeight="1">
      <c r="A41" s="117"/>
      <c r="B41" s="118"/>
      <c r="C41" s="207"/>
    </row>
    <row r="42" spans="1:3" ht="13.5" thickBot="1">
      <c r="A42" s="119"/>
      <c r="B42" s="120"/>
      <c r="C42" s="208"/>
    </row>
    <row r="43" spans="1:3" s="273" customFormat="1" ht="16.5" customHeight="1" thickBot="1">
      <c r="A43" s="121"/>
      <c r="B43" s="122" t="s">
        <v>49</v>
      </c>
      <c r="C43" s="209"/>
    </row>
    <row r="44" spans="1:3" s="275" customFormat="1" ht="12" customHeight="1" thickBot="1">
      <c r="A44" s="102" t="s">
        <v>11</v>
      </c>
      <c r="B44" s="87" t="s">
        <v>392</v>
      </c>
      <c r="C44" s="160">
        <f>SUM(C45:C49)</f>
        <v>50627</v>
      </c>
    </row>
    <row r="45" spans="1:3" ht="12" customHeight="1">
      <c r="A45" s="265" t="s">
        <v>87</v>
      </c>
      <c r="B45" s="8" t="s">
        <v>41</v>
      </c>
      <c r="C45" s="52">
        <f>SUM(30227+342)</f>
        <v>30569</v>
      </c>
    </row>
    <row r="46" spans="1:3" ht="12" customHeight="1">
      <c r="A46" s="265" t="s">
        <v>88</v>
      </c>
      <c r="B46" s="7" t="s">
        <v>135</v>
      </c>
      <c r="C46" s="54">
        <f>SUM(8049+122)</f>
        <v>8171</v>
      </c>
    </row>
    <row r="47" spans="1:3" ht="12" customHeight="1">
      <c r="A47" s="265" t="s">
        <v>89</v>
      </c>
      <c r="B47" s="7" t="s">
        <v>110</v>
      </c>
      <c r="C47" s="544">
        <v>11887</v>
      </c>
    </row>
    <row r="48" spans="1:3" ht="12" customHeight="1">
      <c r="A48" s="265" t="s">
        <v>90</v>
      </c>
      <c r="B48" s="7" t="s">
        <v>136</v>
      </c>
      <c r="C48" s="54"/>
    </row>
    <row r="49" spans="1:3" ht="12" customHeight="1" thickBot="1">
      <c r="A49" s="265" t="s">
        <v>111</v>
      </c>
      <c r="B49" s="7" t="s">
        <v>137</v>
      </c>
      <c r="C49" s="54"/>
    </row>
    <row r="50" spans="1:3" ht="12" customHeight="1" thickBot="1">
      <c r="A50" s="102" t="s">
        <v>12</v>
      </c>
      <c r="B50" s="87" t="s">
        <v>393</v>
      </c>
      <c r="C50" s="160">
        <f>SUM(C51:C53)</f>
        <v>30</v>
      </c>
    </row>
    <row r="51" spans="1:3" s="275" customFormat="1" ht="12" customHeight="1">
      <c r="A51" s="265" t="s">
        <v>93</v>
      </c>
      <c r="B51" s="8" t="s">
        <v>156</v>
      </c>
      <c r="C51" s="52">
        <v>30</v>
      </c>
    </row>
    <row r="52" spans="1:3" ht="12" customHeight="1">
      <c r="A52" s="265" t="s">
        <v>94</v>
      </c>
      <c r="B52" s="7" t="s">
        <v>139</v>
      </c>
      <c r="C52" s="54"/>
    </row>
    <row r="53" spans="1:3" ht="12" customHeight="1">
      <c r="A53" s="265" t="s">
        <v>95</v>
      </c>
      <c r="B53" s="7" t="s">
        <v>50</v>
      </c>
      <c r="C53" s="54"/>
    </row>
    <row r="54" spans="1:3" ht="12" customHeight="1" thickBot="1">
      <c r="A54" s="265" t="s">
        <v>96</v>
      </c>
      <c r="B54" s="7" t="s">
        <v>3</v>
      </c>
      <c r="C54" s="54"/>
    </row>
    <row r="55" spans="1:3" ht="15" customHeight="1" thickBot="1">
      <c r="A55" s="102" t="s">
        <v>13</v>
      </c>
      <c r="B55" s="123" t="s">
        <v>394</v>
      </c>
      <c r="C55" s="210">
        <f>+C44+C50</f>
        <v>50657</v>
      </c>
    </row>
    <row r="56" ht="13.5" thickBot="1">
      <c r="C56" s="211"/>
    </row>
    <row r="57" spans="1:3" ht="15" customHeight="1" thickBot="1">
      <c r="A57" s="126" t="s">
        <v>151</v>
      </c>
      <c r="B57" s="127"/>
      <c r="C57" s="85">
        <v>19</v>
      </c>
    </row>
    <row r="58" spans="1:3" ht="14.25" customHeight="1" thickBot="1">
      <c r="A58" s="126" t="s">
        <v>152</v>
      </c>
      <c r="B58" s="127"/>
      <c r="C58" s="85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melléklet a 15/2014.(VI.3.) önkormányzati 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F46" sqref="F46"/>
    </sheetView>
  </sheetViews>
  <sheetFormatPr defaultColWidth="9.00390625" defaultRowHeight="12.75"/>
  <cols>
    <col min="1" max="1" width="13.875" style="124" customWidth="1"/>
    <col min="2" max="2" width="79.125" style="125" customWidth="1"/>
    <col min="3" max="3" width="25.00390625" style="125" customWidth="1"/>
    <col min="4" max="16384" width="9.375" style="125" customWidth="1"/>
  </cols>
  <sheetData>
    <row r="1" spans="1:3" s="104" customFormat="1" ht="21" customHeight="1" thickBot="1">
      <c r="A1" s="103"/>
      <c r="B1" s="105"/>
      <c r="C1" s="270"/>
    </row>
    <row r="2" spans="1:3" s="271" customFormat="1" ht="25.5" customHeight="1">
      <c r="A2" s="222" t="s">
        <v>149</v>
      </c>
      <c r="B2" s="197" t="s">
        <v>436</v>
      </c>
      <c r="C2" s="212" t="s">
        <v>435</v>
      </c>
    </row>
    <row r="3" spans="1:3" s="271" customFormat="1" ht="24.75" thickBot="1">
      <c r="A3" s="263" t="s">
        <v>148</v>
      </c>
      <c r="B3" s="198" t="s">
        <v>396</v>
      </c>
      <c r="C3" s="213" t="s">
        <v>53</v>
      </c>
    </row>
    <row r="4" spans="1:3" s="272" customFormat="1" ht="15.75" customHeight="1" thickBot="1">
      <c r="A4" s="107"/>
      <c r="B4" s="107"/>
      <c r="C4" s="108" t="s">
        <v>45</v>
      </c>
    </row>
    <row r="5" spans="1:3" ht="13.5" thickBot="1">
      <c r="A5" s="223" t="s">
        <v>150</v>
      </c>
      <c r="B5" s="109" t="s">
        <v>46</v>
      </c>
      <c r="C5" s="110" t="s">
        <v>47</v>
      </c>
    </row>
    <row r="6" spans="1:3" s="273" customFormat="1" ht="12.75" customHeight="1" thickBot="1">
      <c r="A6" s="99">
        <v>1</v>
      </c>
      <c r="B6" s="100">
        <v>2</v>
      </c>
      <c r="C6" s="101">
        <v>3</v>
      </c>
    </row>
    <row r="7" spans="1:3" s="273" customFormat="1" ht="15.75" customHeight="1" thickBot="1">
      <c r="A7" s="111"/>
      <c r="B7" s="112" t="s">
        <v>48</v>
      </c>
      <c r="C7" s="113"/>
    </row>
    <row r="8" spans="1:3" s="214" customFormat="1" ht="12" customHeight="1" thickBot="1">
      <c r="A8" s="99" t="s">
        <v>11</v>
      </c>
      <c r="B8" s="114" t="s">
        <v>374</v>
      </c>
      <c r="C8" s="160">
        <f>SUM(C9:C18)</f>
        <v>8947</v>
      </c>
    </row>
    <row r="9" spans="1:3" s="214" customFormat="1" ht="12" customHeight="1">
      <c r="A9" s="264" t="s">
        <v>87</v>
      </c>
      <c r="B9" s="9" t="s">
        <v>212</v>
      </c>
      <c r="C9" s="203"/>
    </row>
    <row r="10" spans="1:3" s="214" customFormat="1" ht="12" customHeight="1">
      <c r="A10" s="265" t="s">
        <v>88</v>
      </c>
      <c r="B10" s="7" t="s">
        <v>213</v>
      </c>
      <c r="C10" s="158">
        <f>SUM(4150+906)</f>
        <v>5056</v>
      </c>
    </row>
    <row r="11" spans="1:3" s="214" customFormat="1" ht="12" customHeight="1">
      <c r="A11" s="265" t="s">
        <v>89</v>
      </c>
      <c r="B11" s="7" t="s">
        <v>214</v>
      </c>
      <c r="C11" s="158"/>
    </row>
    <row r="12" spans="1:3" s="214" customFormat="1" ht="12" customHeight="1">
      <c r="A12" s="265" t="s">
        <v>90</v>
      </c>
      <c r="B12" s="7" t="s">
        <v>215</v>
      </c>
      <c r="C12" s="158"/>
    </row>
    <row r="13" spans="1:3" s="214" customFormat="1" ht="12" customHeight="1">
      <c r="A13" s="265" t="s">
        <v>111</v>
      </c>
      <c r="B13" s="7" t="s">
        <v>216</v>
      </c>
      <c r="C13" s="544">
        <v>1989</v>
      </c>
    </row>
    <row r="14" spans="1:3" s="214" customFormat="1" ht="12" customHeight="1">
      <c r="A14" s="265" t="s">
        <v>91</v>
      </c>
      <c r="B14" s="7" t="s">
        <v>375</v>
      </c>
      <c r="C14" s="544">
        <v>1902</v>
      </c>
    </row>
    <row r="15" spans="1:3" s="214" customFormat="1" ht="12" customHeight="1">
      <c r="A15" s="265" t="s">
        <v>92</v>
      </c>
      <c r="B15" s="6" t="s">
        <v>376</v>
      </c>
      <c r="C15" s="158"/>
    </row>
    <row r="16" spans="1:3" s="214" customFormat="1" ht="12" customHeight="1">
      <c r="A16" s="265" t="s">
        <v>102</v>
      </c>
      <c r="B16" s="7" t="s">
        <v>219</v>
      </c>
      <c r="C16" s="204"/>
    </row>
    <row r="17" spans="1:3" s="274" customFormat="1" ht="12" customHeight="1">
      <c r="A17" s="265" t="s">
        <v>103</v>
      </c>
      <c r="B17" s="7" t="s">
        <v>220</v>
      </c>
      <c r="C17" s="158"/>
    </row>
    <row r="18" spans="1:3" s="274" customFormat="1" ht="12" customHeight="1" thickBot="1">
      <c r="A18" s="265" t="s">
        <v>104</v>
      </c>
      <c r="B18" s="6" t="s">
        <v>221</v>
      </c>
      <c r="C18" s="159"/>
    </row>
    <row r="19" spans="1:3" s="214" customFormat="1" ht="12" customHeight="1" thickBot="1">
      <c r="A19" s="99" t="s">
        <v>12</v>
      </c>
      <c r="B19" s="114" t="s">
        <v>377</v>
      </c>
      <c r="C19" s="160">
        <f>SUM(C20:C22)</f>
        <v>0</v>
      </c>
    </row>
    <row r="20" spans="1:3" s="274" customFormat="1" ht="12" customHeight="1">
      <c r="A20" s="265" t="s">
        <v>93</v>
      </c>
      <c r="B20" s="8" t="s">
        <v>187</v>
      </c>
      <c r="C20" s="158"/>
    </row>
    <row r="21" spans="1:3" s="274" customFormat="1" ht="12" customHeight="1">
      <c r="A21" s="265" t="s">
        <v>94</v>
      </c>
      <c r="B21" s="7" t="s">
        <v>378</v>
      </c>
      <c r="C21" s="158"/>
    </row>
    <row r="22" spans="1:3" s="274" customFormat="1" ht="12" customHeight="1">
      <c r="A22" s="265" t="s">
        <v>95</v>
      </c>
      <c r="B22" s="7" t="s">
        <v>379</v>
      </c>
      <c r="C22" s="158"/>
    </row>
    <row r="23" spans="1:3" s="274" customFormat="1" ht="12" customHeight="1" thickBot="1">
      <c r="A23" s="265" t="s">
        <v>96</v>
      </c>
      <c r="B23" s="7" t="s">
        <v>1</v>
      </c>
      <c r="C23" s="158"/>
    </row>
    <row r="24" spans="1:3" s="274" customFormat="1" ht="12" customHeight="1" thickBot="1">
      <c r="A24" s="102" t="s">
        <v>13</v>
      </c>
      <c r="B24" s="87" t="s">
        <v>126</v>
      </c>
      <c r="C24" s="187"/>
    </row>
    <row r="25" spans="1:3" s="274" customFormat="1" ht="12" customHeight="1" thickBot="1">
      <c r="A25" s="102" t="s">
        <v>14</v>
      </c>
      <c r="B25" s="87" t="s">
        <v>380</v>
      </c>
      <c r="C25" s="160">
        <f>+C26+C27</f>
        <v>0</v>
      </c>
    </row>
    <row r="26" spans="1:3" s="274" customFormat="1" ht="12" customHeight="1">
      <c r="A26" s="266" t="s">
        <v>197</v>
      </c>
      <c r="B26" s="267" t="s">
        <v>378</v>
      </c>
      <c r="C26" s="52"/>
    </row>
    <row r="27" spans="1:3" s="274" customFormat="1" ht="12" customHeight="1">
      <c r="A27" s="266" t="s">
        <v>200</v>
      </c>
      <c r="B27" s="268" t="s">
        <v>381</v>
      </c>
      <c r="C27" s="161"/>
    </row>
    <row r="28" spans="1:3" s="274" customFormat="1" ht="12" customHeight="1" thickBot="1">
      <c r="A28" s="265" t="s">
        <v>201</v>
      </c>
      <c r="B28" s="269" t="s">
        <v>382</v>
      </c>
      <c r="C28" s="55"/>
    </row>
    <row r="29" spans="1:3" s="274" customFormat="1" ht="12" customHeight="1" thickBot="1">
      <c r="A29" s="102" t="s">
        <v>15</v>
      </c>
      <c r="B29" s="87" t="s">
        <v>383</v>
      </c>
      <c r="C29" s="160">
        <f>+C30+C31+C32</f>
        <v>0</v>
      </c>
    </row>
    <row r="30" spans="1:3" s="274" customFormat="1" ht="12" customHeight="1">
      <c r="A30" s="266" t="s">
        <v>80</v>
      </c>
      <c r="B30" s="267" t="s">
        <v>226</v>
      </c>
      <c r="C30" s="52"/>
    </row>
    <row r="31" spans="1:3" s="274" customFormat="1" ht="12" customHeight="1">
      <c r="A31" s="266" t="s">
        <v>81</v>
      </c>
      <c r="B31" s="268" t="s">
        <v>227</v>
      </c>
      <c r="C31" s="161"/>
    </row>
    <row r="32" spans="1:3" s="274" customFormat="1" ht="12" customHeight="1" thickBot="1">
      <c r="A32" s="265" t="s">
        <v>82</v>
      </c>
      <c r="B32" s="90" t="s">
        <v>228</v>
      </c>
      <c r="C32" s="55"/>
    </row>
    <row r="33" spans="1:3" s="214" customFormat="1" ht="12" customHeight="1" thickBot="1">
      <c r="A33" s="102" t="s">
        <v>16</v>
      </c>
      <c r="B33" s="87" t="s">
        <v>341</v>
      </c>
      <c r="C33" s="187">
        <v>395</v>
      </c>
    </row>
    <row r="34" spans="1:3" s="214" customFormat="1" ht="12" customHeight="1" thickBot="1">
      <c r="A34" s="102" t="s">
        <v>17</v>
      </c>
      <c r="B34" s="87" t="s">
        <v>384</v>
      </c>
      <c r="C34" s="205"/>
    </row>
    <row r="35" spans="1:3" s="214" customFormat="1" ht="12" customHeight="1" thickBot="1">
      <c r="A35" s="99" t="s">
        <v>18</v>
      </c>
      <c r="B35" s="87" t="s">
        <v>385</v>
      </c>
      <c r="C35" s="206">
        <f>+C8+C19+C24+C25+C29+C33+C34</f>
        <v>9342</v>
      </c>
    </row>
    <row r="36" spans="1:3" s="214" customFormat="1" ht="12" customHeight="1" thickBot="1">
      <c r="A36" s="115" t="s">
        <v>19</v>
      </c>
      <c r="B36" s="87" t="s">
        <v>386</v>
      </c>
      <c r="C36" s="206">
        <f>+C37+C38+C39</f>
        <v>1050</v>
      </c>
    </row>
    <row r="37" spans="1:3" s="214" customFormat="1" ht="12" customHeight="1">
      <c r="A37" s="266" t="s">
        <v>387</v>
      </c>
      <c r="B37" s="267" t="s">
        <v>166</v>
      </c>
      <c r="C37" s="52">
        <v>1050</v>
      </c>
    </row>
    <row r="38" spans="1:3" s="214" customFormat="1" ht="12" customHeight="1">
      <c r="A38" s="266" t="s">
        <v>388</v>
      </c>
      <c r="B38" s="268" t="s">
        <v>2</v>
      </c>
      <c r="C38" s="161"/>
    </row>
    <row r="39" spans="1:3" s="274" customFormat="1" ht="12" customHeight="1" thickBot="1">
      <c r="A39" s="265" t="s">
        <v>389</v>
      </c>
      <c r="B39" s="90" t="s">
        <v>390</v>
      </c>
      <c r="C39" s="55"/>
    </row>
    <row r="40" spans="1:3" s="274" customFormat="1" ht="15" customHeight="1" thickBot="1">
      <c r="A40" s="115" t="s">
        <v>20</v>
      </c>
      <c r="B40" s="116" t="s">
        <v>391</v>
      </c>
      <c r="C40" s="209">
        <f>+C35+C36</f>
        <v>10392</v>
      </c>
    </row>
    <row r="41" spans="1:3" s="274" customFormat="1" ht="15" customHeight="1">
      <c r="A41" s="117"/>
      <c r="B41" s="118"/>
      <c r="C41" s="207"/>
    </row>
    <row r="42" spans="1:3" ht="13.5" thickBot="1">
      <c r="A42" s="119"/>
      <c r="B42" s="120"/>
      <c r="C42" s="208"/>
    </row>
    <row r="43" spans="1:3" s="273" customFormat="1" ht="16.5" customHeight="1" thickBot="1">
      <c r="A43" s="121"/>
      <c r="B43" s="122" t="s">
        <v>49</v>
      </c>
      <c r="C43" s="209"/>
    </row>
    <row r="44" spans="1:3" s="275" customFormat="1" ht="12" customHeight="1" thickBot="1">
      <c r="A44" s="102" t="s">
        <v>11</v>
      </c>
      <c r="B44" s="87" t="s">
        <v>392</v>
      </c>
      <c r="C44" s="160">
        <f>SUM(C45:C49)</f>
        <v>50627</v>
      </c>
    </row>
    <row r="45" spans="1:3" ht="12" customHeight="1">
      <c r="A45" s="265" t="s">
        <v>87</v>
      </c>
      <c r="B45" s="8" t="s">
        <v>41</v>
      </c>
      <c r="C45" s="52">
        <f>SUM(30227+342)</f>
        <v>30569</v>
      </c>
    </row>
    <row r="46" spans="1:3" ht="12" customHeight="1">
      <c r="A46" s="265" t="s">
        <v>88</v>
      </c>
      <c r="B46" s="7" t="s">
        <v>135</v>
      </c>
      <c r="C46" s="54">
        <f>SUM(8049+122)</f>
        <v>8171</v>
      </c>
    </row>
    <row r="47" spans="1:3" ht="12" customHeight="1">
      <c r="A47" s="265" t="s">
        <v>89</v>
      </c>
      <c r="B47" s="7" t="s">
        <v>110</v>
      </c>
      <c r="C47" s="544">
        <v>11887</v>
      </c>
    </row>
    <row r="48" spans="1:3" ht="12" customHeight="1">
      <c r="A48" s="265" t="s">
        <v>90</v>
      </c>
      <c r="B48" s="7" t="s">
        <v>136</v>
      </c>
      <c r="C48" s="54"/>
    </row>
    <row r="49" spans="1:3" ht="12" customHeight="1" thickBot="1">
      <c r="A49" s="265" t="s">
        <v>111</v>
      </c>
      <c r="B49" s="7" t="s">
        <v>137</v>
      </c>
      <c r="C49" s="54"/>
    </row>
    <row r="50" spans="1:3" ht="12" customHeight="1" thickBot="1">
      <c r="A50" s="102" t="s">
        <v>12</v>
      </c>
      <c r="B50" s="87" t="s">
        <v>393</v>
      </c>
      <c r="C50" s="160">
        <f>SUM(C51:C53)</f>
        <v>30</v>
      </c>
    </row>
    <row r="51" spans="1:3" s="275" customFormat="1" ht="12" customHeight="1">
      <c r="A51" s="265" t="s">
        <v>93</v>
      </c>
      <c r="B51" s="8" t="s">
        <v>156</v>
      </c>
      <c r="C51" s="52">
        <v>30</v>
      </c>
    </row>
    <row r="52" spans="1:3" ht="12" customHeight="1">
      <c r="A52" s="265" t="s">
        <v>94</v>
      </c>
      <c r="B52" s="7" t="s">
        <v>139</v>
      </c>
      <c r="C52" s="54"/>
    </row>
    <row r="53" spans="1:3" ht="12" customHeight="1">
      <c r="A53" s="265" t="s">
        <v>95</v>
      </c>
      <c r="B53" s="7" t="s">
        <v>50</v>
      </c>
      <c r="C53" s="54"/>
    </row>
    <row r="54" spans="1:3" ht="12" customHeight="1" thickBot="1">
      <c r="A54" s="265" t="s">
        <v>96</v>
      </c>
      <c r="B54" s="7" t="s">
        <v>3</v>
      </c>
      <c r="C54" s="54"/>
    </row>
    <row r="55" spans="1:3" ht="15" customHeight="1" thickBot="1">
      <c r="A55" s="102" t="s">
        <v>13</v>
      </c>
      <c r="B55" s="123" t="s">
        <v>394</v>
      </c>
      <c r="C55" s="210">
        <f>+C44+C50</f>
        <v>50657</v>
      </c>
    </row>
    <row r="56" ht="13.5" thickBot="1">
      <c r="C56" s="211"/>
    </row>
    <row r="57" spans="1:3" ht="15" customHeight="1" thickBot="1">
      <c r="A57" s="126" t="s">
        <v>151</v>
      </c>
      <c r="B57" s="127"/>
      <c r="C57" s="85">
        <v>19</v>
      </c>
    </row>
    <row r="58" spans="1:3" ht="14.25" customHeight="1" thickBot="1">
      <c r="A58" s="126" t="s">
        <v>152</v>
      </c>
      <c r="B58" s="127"/>
      <c r="C58" s="85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&amp;R17. melléklet a 15/2014.(VI.3.)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C15" sqref="C15"/>
    </sheetView>
  </sheetViews>
  <sheetFormatPr defaultColWidth="9.00390625" defaultRowHeight="12.75"/>
  <cols>
    <col min="1" max="1" width="27.625" style="336" bestFit="1" customWidth="1"/>
    <col min="2" max="2" width="9.625" style="336" customWidth="1"/>
    <col min="3" max="3" width="10.625" style="336" customWidth="1"/>
    <col min="4" max="4" width="10.875" style="336" customWidth="1"/>
    <col min="5" max="5" width="10.375" style="336" customWidth="1"/>
    <col min="6" max="6" width="9.625" style="336" customWidth="1"/>
    <col min="7" max="7" width="8.625" style="336" bestFit="1" customWidth="1"/>
    <col min="8" max="8" width="11.00390625" style="336" customWidth="1"/>
    <col min="9" max="9" width="8.875" style="336" customWidth="1"/>
    <col min="10" max="10" width="10.375" style="336" bestFit="1" customWidth="1"/>
    <col min="11" max="16384" width="10.625" style="336" customWidth="1"/>
  </cols>
  <sheetData>
    <row r="1" spans="1:10" ht="12.75">
      <c r="A1" s="334"/>
      <c r="B1" s="334"/>
      <c r="C1" s="334"/>
      <c r="D1" s="334"/>
      <c r="E1" s="334"/>
      <c r="F1" s="334"/>
      <c r="H1" s="337"/>
      <c r="I1" s="337"/>
      <c r="J1" s="335"/>
    </row>
    <row r="2" spans="1:10" ht="12.75">
      <c r="A2" s="334"/>
      <c r="B2" s="334"/>
      <c r="C2" s="334"/>
      <c r="D2" s="334"/>
      <c r="E2" s="334"/>
      <c r="F2" s="334"/>
      <c r="G2" s="338"/>
      <c r="H2" s="338"/>
      <c r="I2" s="338"/>
      <c r="J2" s="339"/>
    </row>
    <row r="3" spans="1:10" ht="12.75">
      <c r="A3" s="334"/>
      <c r="B3" s="334"/>
      <c r="C3" s="334"/>
      <c r="D3" s="334"/>
      <c r="E3" s="334"/>
      <c r="F3" s="334"/>
      <c r="G3" s="338"/>
      <c r="H3" s="338"/>
      <c r="I3" s="338"/>
      <c r="J3" s="338"/>
    </row>
    <row r="4" spans="1:10" ht="19.5">
      <c r="A4" s="343" t="s">
        <v>461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9.5">
      <c r="A5" s="343" t="s">
        <v>462</v>
      </c>
      <c r="B5" s="343"/>
      <c r="C5" s="343"/>
      <c r="D5" s="343"/>
      <c r="E5" s="343"/>
      <c r="F5" s="343"/>
      <c r="G5" s="343"/>
      <c r="H5" s="343"/>
      <c r="I5" s="343"/>
      <c r="J5" s="343"/>
    </row>
    <row r="6" spans="1:10" ht="13.5" thickBot="1">
      <c r="A6" s="334"/>
      <c r="B6" s="334"/>
      <c r="C6" s="334"/>
      <c r="D6" s="334"/>
      <c r="E6" s="334"/>
      <c r="F6" s="334"/>
      <c r="G6" s="334"/>
      <c r="H6" s="334"/>
      <c r="I6" s="334"/>
      <c r="J6" s="334"/>
    </row>
    <row r="7" spans="1:10" ht="15.75" customHeight="1" thickBot="1">
      <c r="A7" s="375"/>
      <c r="B7" s="578" t="s">
        <v>463</v>
      </c>
      <c r="C7" s="579"/>
      <c r="D7" s="580"/>
      <c r="E7" s="578" t="s">
        <v>464</v>
      </c>
      <c r="F7" s="579"/>
      <c r="G7" s="579"/>
      <c r="H7" s="579"/>
      <c r="I7" s="579"/>
      <c r="J7" s="580"/>
    </row>
    <row r="8" spans="1:10" ht="15.75" customHeight="1">
      <c r="A8" s="376" t="s">
        <v>449</v>
      </c>
      <c r="B8" s="377" t="s">
        <v>465</v>
      </c>
      <c r="C8" s="378" t="s">
        <v>466</v>
      </c>
      <c r="D8" s="379" t="s">
        <v>467</v>
      </c>
      <c r="E8" s="377" t="s">
        <v>468</v>
      </c>
      <c r="F8" s="378" t="s">
        <v>469</v>
      </c>
      <c r="G8" s="378" t="s">
        <v>470</v>
      </c>
      <c r="H8" s="380" t="s">
        <v>471</v>
      </c>
      <c r="I8" s="380" t="s">
        <v>472</v>
      </c>
      <c r="J8" s="379" t="s">
        <v>467</v>
      </c>
    </row>
    <row r="9" spans="1:10" ht="15.75" customHeight="1" thickBot="1">
      <c r="A9" s="381" t="s">
        <v>450</v>
      </c>
      <c r="B9" s="382" t="s">
        <v>473</v>
      </c>
      <c r="C9" s="383" t="s">
        <v>474</v>
      </c>
      <c r="D9" s="384" t="s">
        <v>475</v>
      </c>
      <c r="E9" s="382" t="s">
        <v>476</v>
      </c>
      <c r="F9" s="383" t="s">
        <v>477</v>
      </c>
      <c r="G9" s="383" t="s">
        <v>478</v>
      </c>
      <c r="H9" s="385" t="s">
        <v>479</v>
      </c>
      <c r="I9" s="385" t="s">
        <v>478</v>
      </c>
      <c r="J9" s="384" t="s">
        <v>480</v>
      </c>
    </row>
    <row r="10" spans="1:10" ht="15.75" customHeight="1" thickBot="1">
      <c r="A10" s="386" t="s">
        <v>481</v>
      </c>
      <c r="B10" s="538">
        <v>145754</v>
      </c>
      <c r="C10" s="387">
        <f aca="true" t="shared" si="0" ref="C10:C16">J10-B10</f>
        <v>174051</v>
      </c>
      <c r="D10" s="388">
        <f aca="true" t="shared" si="1" ref="D10:D16">SUM(B10:C10)</f>
        <v>319805</v>
      </c>
      <c r="E10" s="540">
        <v>55157</v>
      </c>
      <c r="F10" s="389">
        <v>16369</v>
      </c>
      <c r="G10" s="389">
        <v>240773</v>
      </c>
      <c r="H10" s="390"/>
      <c r="I10" s="390">
        <v>7506</v>
      </c>
      <c r="J10" s="379">
        <f aca="true" t="shared" si="2" ref="J10:J16">SUM(E10:I10)</f>
        <v>319805</v>
      </c>
    </row>
    <row r="11" spans="1:10" ht="15.75" customHeight="1" thickBot="1">
      <c r="A11" s="391" t="s">
        <v>482</v>
      </c>
      <c r="B11" s="392">
        <v>22566</v>
      </c>
      <c r="C11" s="389">
        <f t="shared" si="0"/>
        <v>242569</v>
      </c>
      <c r="D11" s="393">
        <f t="shared" si="1"/>
        <v>265135</v>
      </c>
      <c r="E11" s="394">
        <v>150582</v>
      </c>
      <c r="F11" s="395">
        <v>43545</v>
      </c>
      <c r="G11" s="395">
        <v>70017</v>
      </c>
      <c r="H11" s="395"/>
      <c r="I11" s="395">
        <v>991</v>
      </c>
      <c r="J11" s="379">
        <f t="shared" si="2"/>
        <v>265135</v>
      </c>
    </row>
    <row r="12" spans="1:10" ht="15.75" customHeight="1" thickBot="1">
      <c r="A12" s="391" t="s">
        <v>429</v>
      </c>
      <c r="B12" s="392">
        <v>15595</v>
      </c>
      <c r="C12" s="389">
        <f t="shared" si="0"/>
        <v>44935</v>
      </c>
      <c r="D12" s="393">
        <f t="shared" si="1"/>
        <v>60530</v>
      </c>
      <c r="E12" s="394">
        <v>21260</v>
      </c>
      <c r="F12" s="395">
        <v>5600</v>
      </c>
      <c r="G12" s="395">
        <v>33370</v>
      </c>
      <c r="H12" s="395"/>
      <c r="I12" s="395">
        <v>300</v>
      </c>
      <c r="J12" s="379">
        <f t="shared" si="2"/>
        <v>60530</v>
      </c>
    </row>
    <row r="13" spans="1:10" ht="15.75" customHeight="1" thickBot="1">
      <c r="A13" s="391" t="s">
        <v>432</v>
      </c>
      <c r="B13" s="557">
        <v>29412</v>
      </c>
      <c r="C13" s="389">
        <f t="shared" si="0"/>
        <v>14318</v>
      </c>
      <c r="D13" s="393">
        <f t="shared" si="1"/>
        <v>43730</v>
      </c>
      <c r="E13" s="394">
        <v>14130</v>
      </c>
      <c r="F13" s="395">
        <v>3749</v>
      </c>
      <c r="G13" s="558">
        <v>19429</v>
      </c>
      <c r="H13" s="395"/>
      <c r="I13" s="395">
        <v>6422</v>
      </c>
      <c r="J13" s="379">
        <f t="shared" si="2"/>
        <v>43730</v>
      </c>
    </row>
    <row r="14" spans="1:10" s="357" customFormat="1" ht="18" customHeight="1" thickBot="1">
      <c r="A14" s="396" t="s">
        <v>456</v>
      </c>
      <c r="B14" s="559">
        <v>273120</v>
      </c>
      <c r="C14" s="389">
        <f t="shared" si="0"/>
        <v>319513</v>
      </c>
      <c r="D14" s="397">
        <f t="shared" si="1"/>
        <v>592633</v>
      </c>
      <c r="E14" s="560">
        <v>289522</v>
      </c>
      <c r="F14" s="398">
        <v>77021</v>
      </c>
      <c r="G14" s="561">
        <v>222870</v>
      </c>
      <c r="H14" s="398"/>
      <c r="I14" s="562">
        <v>3220</v>
      </c>
      <c r="J14" s="399">
        <f t="shared" si="2"/>
        <v>592633</v>
      </c>
    </row>
    <row r="15" spans="1:10" s="357" customFormat="1" ht="18" customHeight="1" thickBot="1">
      <c r="A15" s="396" t="s">
        <v>455</v>
      </c>
      <c r="B15" s="559">
        <v>10392</v>
      </c>
      <c r="C15" s="389">
        <f t="shared" si="0"/>
        <v>40265</v>
      </c>
      <c r="D15" s="397">
        <f t="shared" si="1"/>
        <v>50657</v>
      </c>
      <c r="E15" s="541">
        <v>30569</v>
      </c>
      <c r="F15" s="398">
        <v>8171</v>
      </c>
      <c r="G15" s="561">
        <v>11887</v>
      </c>
      <c r="H15" s="398"/>
      <c r="I15" s="398">
        <v>30</v>
      </c>
      <c r="J15" s="399">
        <f t="shared" si="2"/>
        <v>50657</v>
      </c>
    </row>
    <row r="16" spans="1:10" s="357" customFormat="1" ht="18" customHeight="1" thickBot="1">
      <c r="A16" s="400" t="s">
        <v>457</v>
      </c>
      <c r="B16" s="539">
        <v>12255</v>
      </c>
      <c r="C16" s="389">
        <f t="shared" si="0"/>
        <v>438377</v>
      </c>
      <c r="D16" s="397">
        <f t="shared" si="1"/>
        <v>450632</v>
      </c>
      <c r="E16" s="542">
        <v>107309</v>
      </c>
      <c r="F16" s="401">
        <v>30126</v>
      </c>
      <c r="G16" s="556">
        <v>59254</v>
      </c>
      <c r="H16" s="401">
        <v>252000</v>
      </c>
      <c r="I16" s="401">
        <v>1943</v>
      </c>
      <c r="J16" s="402">
        <f t="shared" si="2"/>
        <v>450632</v>
      </c>
    </row>
    <row r="17" spans="1:10" s="357" customFormat="1" ht="18" customHeight="1" thickBot="1">
      <c r="A17" s="403" t="s">
        <v>483</v>
      </c>
      <c r="B17" s="404">
        <f aca="true" t="shared" si="3" ref="B17:J17">SUM(B10:B16)</f>
        <v>509094</v>
      </c>
      <c r="C17" s="404">
        <f t="shared" si="3"/>
        <v>1274028</v>
      </c>
      <c r="D17" s="404">
        <f t="shared" si="3"/>
        <v>1783122</v>
      </c>
      <c r="E17" s="404">
        <f t="shared" si="3"/>
        <v>668529</v>
      </c>
      <c r="F17" s="404">
        <f t="shared" si="3"/>
        <v>184581</v>
      </c>
      <c r="G17" s="404">
        <f t="shared" si="3"/>
        <v>657600</v>
      </c>
      <c r="H17" s="404">
        <f t="shared" si="3"/>
        <v>252000</v>
      </c>
      <c r="I17" s="404">
        <f t="shared" si="3"/>
        <v>20412</v>
      </c>
      <c r="J17" s="405">
        <f t="shared" si="3"/>
        <v>1783122</v>
      </c>
    </row>
    <row r="26" ht="12.75">
      <c r="J26" s="522"/>
    </row>
  </sheetData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&amp;R18. melléklet a 15/2014.(VI.3.)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Munka24"/>
  <dimension ref="D1:Q25"/>
  <sheetViews>
    <sheetView workbookViewId="0" topLeftCell="D1">
      <selection activeCell="G10" sqref="G10"/>
    </sheetView>
  </sheetViews>
  <sheetFormatPr defaultColWidth="9.00390625" defaultRowHeight="12.75"/>
  <cols>
    <col min="1" max="2" width="9.375" style="336" hidden="1" customWidth="1"/>
    <col min="3" max="3" width="58.125" style="336" hidden="1" customWidth="1"/>
    <col min="4" max="4" width="55.00390625" style="336" customWidth="1"/>
    <col min="5" max="5" width="14.375" style="336" customWidth="1"/>
    <col min="6" max="6" width="9.625" style="336" customWidth="1"/>
    <col min="7" max="7" width="10.625" style="336" customWidth="1"/>
    <col min="8" max="8" width="10.875" style="336" customWidth="1"/>
    <col min="9" max="9" width="10.375" style="336" customWidth="1"/>
    <col min="10" max="10" width="9.625" style="336" customWidth="1"/>
    <col min="11" max="11" width="8.625" style="336" bestFit="1" customWidth="1"/>
    <col min="12" max="12" width="11.00390625" style="336" customWidth="1"/>
    <col min="13" max="13" width="8.875" style="336" customWidth="1"/>
    <col min="14" max="16" width="10.375" style="336" bestFit="1" customWidth="1"/>
    <col min="17" max="17" width="11.125" style="336" customWidth="1"/>
    <col min="18" max="16384" width="10.625" style="336" customWidth="1"/>
  </cols>
  <sheetData>
    <row r="1" spans="4:17" ht="12.75">
      <c r="D1" s="334"/>
      <c r="E1" s="335"/>
      <c r="F1" s="334"/>
      <c r="G1" s="334"/>
      <c r="H1" s="334"/>
      <c r="I1" s="334"/>
      <c r="J1" s="334"/>
      <c r="L1" s="337"/>
      <c r="M1" s="337"/>
      <c r="N1" s="335"/>
      <c r="O1" s="335"/>
      <c r="P1" s="335"/>
      <c r="Q1" s="335"/>
    </row>
    <row r="2" spans="4:17" ht="12.75">
      <c r="D2" s="334"/>
      <c r="E2" s="583"/>
      <c r="F2" s="583"/>
      <c r="G2" s="334"/>
      <c r="H2" s="334"/>
      <c r="I2" s="334"/>
      <c r="J2" s="334"/>
      <c r="K2" s="338"/>
      <c r="L2" s="338"/>
      <c r="M2" s="338"/>
      <c r="N2" s="339"/>
      <c r="O2" s="340"/>
      <c r="P2" s="340"/>
      <c r="Q2" s="340"/>
    </row>
    <row r="3" spans="4:17" ht="12.75">
      <c r="D3" s="334"/>
      <c r="E3" s="334"/>
      <c r="F3" s="334"/>
      <c r="G3" s="334"/>
      <c r="H3" s="334"/>
      <c r="I3" s="334"/>
      <c r="J3" s="334"/>
      <c r="K3" s="338"/>
      <c r="L3" s="338"/>
      <c r="M3" s="338"/>
      <c r="N3" s="338"/>
      <c r="O3" s="338"/>
      <c r="P3" s="338"/>
      <c r="Q3" s="341"/>
    </row>
    <row r="4" spans="4:17" ht="19.5">
      <c r="D4" s="342" t="s">
        <v>447</v>
      </c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</row>
    <row r="5" spans="4:17" ht="19.5"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</row>
    <row r="6" spans="4:17" ht="13.5" thickBot="1">
      <c r="D6" s="334"/>
      <c r="E6" s="34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45"/>
    </row>
    <row r="7" spans="4:17" ht="15.75" customHeight="1">
      <c r="D7" s="346"/>
      <c r="E7" s="581" t="s">
        <v>448</v>
      </c>
      <c r="F7" s="347"/>
      <c r="G7" s="348"/>
      <c r="H7" s="348"/>
      <c r="I7" s="347"/>
      <c r="J7" s="348"/>
      <c r="K7" s="348"/>
      <c r="L7" s="348"/>
      <c r="M7" s="348"/>
      <c r="N7" s="348"/>
      <c r="O7" s="349"/>
      <c r="P7" s="350"/>
      <c r="Q7" s="350"/>
    </row>
    <row r="8" spans="4:17" ht="15.75" customHeight="1">
      <c r="D8" s="351" t="s">
        <v>449</v>
      </c>
      <c r="E8" s="582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</row>
    <row r="9" spans="4:17" ht="15.75" customHeight="1" thickBot="1">
      <c r="D9" s="352" t="s">
        <v>450</v>
      </c>
      <c r="E9" s="505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</row>
    <row r="10" spans="4:17" s="357" customFormat="1" ht="18" customHeight="1">
      <c r="D10" s="353" t="s">
        <v>451</v>
      </c>
      <c r="E10" s="409">
        <v>35</v>
      </c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5"/>
      <c r="Q10" s="356"/>
    </row>
    <row r="11" spans="4:17" s="357" customFormat="1" ht="18" customHeight="1">
      <c r="D11" s="353" t="s">
        <v>488</v>
      </c>
      <c r="E11" s="409">
        <v>13</v>
      </c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5"/>
      <c r="Q11" s="356"/>
    </row>
    <row r="12" spans="4:17" s="357" customFormat="1" ht="18" customHeight="1">
      <c r="D12" s="358" t="s">
        <v>452</v>
      </c>
      <c r="E12" s="406">
        <v>57</v>
      </c>
      <c r="F12" s="359"/>
      <c r="G12" s="354"/>
      <c r="H12" s="354"/>
      <c r="I12" s="360"/>
      <c r="J12" s="360"/>
      <c r="K12" s="360"/>
      <c r="L12" s="360"/>
      <c r="M12" s="360"/>
      <c r="N12" s="354"/>
      <c r="O12" s="354"/>
      <c r="P12" s="361"/>
      <c r="Q12" s="362"/>
    </row>
    <row r="13" spans="4:17" s="357" customFormat="1" ht="18" customHeight="1">
      <c r="D13" s="363" t="s">
        <v>453</v>
      </c>
      <c r="E13" s="364">
        <v>9.5</v>
      </c>
      <c r="F13" s="354"/>
      <c r="G13" s="354"/>
      <c r="H13" s="354"/>
      <c r="I13" s="360"/>
      <c r="J13" s="360"/>
      <c r="K13" s="360"/>
      <c r="L13" s="360"/>
      <c r="M13" s="360"/>
      <c r="N13" s="354"/>
      <c r="O13" s="354"/>
      <c r="P13" s="360"/>
      <c r="Q13" s="362"/>
    </row>
    <row r="14" spans="4:17" s="357" customFormat="1" ht="18" customHeight="1">
      <c r="D14" s="358" t="s">
        <v>454</v>
      </c>
      <c r="E14" s="563">
        <v>7</v>
      </c>
      <c r="F14" s="359"/>
      <c r="G14" s="354"/>
      <c r="H14" s="354"/>
      <c r="I14" s="360"/>
      <c r="J14" s="360"/>
      <c r="K14" s="360"/>
      <c r="L14" s="360"/>
      <c r="M14" s="360"/>
      <c r="N14" s="354"/>
      <c r="O14" s="354"/>
      <c r="P14" s="361"/>
      <c r="Q14" s="362"/>
    </row>
    <row r="15" spans="4:17" s="357" customFormat="1" ht="18" customHeight="1">
      <c r="D15" s="365" t="s">
        <v>455</v>
      </c>
      <c r="E15" s="408">
        <v>19</v>
      </c>
      <c r="F15" s="359"/>
      <c r="G15" s="354"/>
      <c r="H15" s="354"/>
      <c r="I15" s="360"/>
      <c r="J15" s="360"/>
      <c r="K15" s="360"/>
      <c r="L15" s="360"/>
      <c r="M15" s="360"/>
      <c r="N15" s="354"/>
      <c r="O15" s="354"/>
      <c r="P15" s="361"/>
      <c r="Q15" s="362"/>
    </row>
    <row r="16" spans="4:17" s="357" customFormat="1" ht="18" customHeight="1">
      <c r="D16" s="365" t="s">
        <v>487</v>
      </c>
      <c r="E16" s="408">
        <v>2</v>
      </c>
      <c r="F16" s="359"/>
      <c r="G16" s="354"/>
      <c r="H16" s="354"/>
      <c r="I16" s="360"/>
      <c r="J16" s="360"/>
      <c r="K16" s="360"/>
      <c r="L16" s="360"/>
      <c r="M16" s="360"/>
      <c r="N16" s="354"/>
      <c r="O16" s="354"/>
      <c r="P16" s="361"/>
      <c r="Q16" s="362"/>
    </row>
    <row r="17" spans="4:17" s="357" customFormat="1" ht="18" customHeight="1">
      <c r="D17" s="365" t="s">
        <v>456</v>
      </c>
      <c r="E17" s="408">
        <v>161.3</v>
      </c>
      <c r="F17" s="359"/>
      <c r="G17" s="354"/>
      <c r="H17" s="354"/>
      <c r="I17" s="360"/>
      <c r="J17" s="360"/>
      <c r="K17" s="360"/>
      <c r="L17" s="360"/>
      <c r="M17" s="360"/>
      <c r="N17" s="354"/>
      <c r="O17" s="354"/>
      <c r="P17" s="361"/>
      <c r="Q17" s="362"/>
    </row>
    <row r="18" spans="4:17" s="357" customFormat="1" ht="18" customHeight="1">
      <c r="D18" s="365" t="s">
        <v>540</v>
      </c>
      <c r="E18" s="408">
        <v>7</v>
      </c>
      <c r="F18" s="359"/>
      <c r="G18" s="354"/>
      <c r="H18" s="354"/>
      <c r="I18" s="360"/>
      <c r="J18" s="360"/>
      <c r="K18" s="360"/>
      <c r="L18" s="360"/>
      <c r="M18" s="360"/>
      <c r="N18" s="354"/>
      <c r="O18" s="354"/>
      <c r="P18" s="361"/>
      <c r="Q18" s="362"/>
    </row>
    <row r="19" spans="4:17" s="334" customFormat="1" ht="13.5" thickBot="1">
      <c r="D19" s="366" t="s">
        <v>457</v>
      </c>
      <c r="E19" s="367">
        <v>42</v>
      </c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</row>
    <row r="20" spans="4:17" s="334" customFormat="1" ht="13.5" thickBot="1">
      <c r="D20" s="369" t="s">
        <v>458</v>
      </c>
      <c r="E20" s="370">
        <f>SUM(E10:E19)</f>
        <v>352.8</v>
      </c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</row>
    <row r="21" spans="4:17" s="334" customFormat="1" ht="13.5" thickBot="1">
      <c r="D21" s="500" t="s">
        <v>541</v>
      </c>
      <c r="E21" s="370">
        <f>E10+E12+E13+E14+E15+E17+E19</f>
        <v>330.8</v>
      </c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</row>
    <row r="22" spans="4:17" s="334" customFormat="1" ht="15.75">
      <c r="D22" s="501" t="s">
        <v>153</v>
      </c>
      <c r="E22" s="407">
        <v>2</v>
      </c>
      <c r="F22" s="371"/>
      <c r="G22" s="371"/>
      <c r="H22" s="371"/>
      <c r="I22" s="371"/>
      <c r="J22" s="371"/>
      <c r="K22" s="371"/>
      <c r="L22" s="371"/>
      <c r="M22" s="371"/>
      <c r="N22" s="371"/>
      <c r="O22" s="372"/>
      <c r="P22" s="371"/>
      <c r="Q22" s="371"/>
    </row>
    <row r="23" spans="4:17" s="334" customFormat="1" ht="12.75">
      <c r="D23" s="502" t="s">
        <v>459</v>
      </c>
      <c r="E23" s="410">
        <v>319</v>
      </c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</row>
    <row r="24" spans="4:17" s="334" customFormat="1" ht="13.5" thickBot="1">
      <c r="D24" s="373" t="s">
        <v>460</v>
      </c>
      <c r="E24" s="374">
        <f>SUM(E20:E23)</f>
        <v>1004.6</v>
      </c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</row>
    <row r="25" spans="4:5" ht="13.5" thickBot="1">
      <c r="D25" s="503" t="s">
        <v>542</v>
      </c>
      <c r="E25" s="504">
        <f>E21+E22</f>
        <v>332.8</v>
      </c>
    </row>
  </sheetData>
  <sheetProtection/>
  <mergeCells count="2">
    <mergeCell ref="E7:E8"/>
    <mergeCell ref="E2:F2"/>
  </mergeCells>
  <printOptions horizontalCentered="1"/>
  <pageMargins left="0.1968503937007874" right="0.2362204724409449" top="0.984251968503937" bottom="0.6692913385826772" header="0.5511811023622047" footer="0.5118110236220472"/>
  <pageSetup horizontalDpi="180" verticalDpi="180" orientation="portrait" paperSize="9" r:id="rId1"/>
  <headerFooter alignWithMargins="0">
    <oddHeader>&amp;R19. melléklet a 15/2014.(VI.3.)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33">
      <selection activeCell="D124" sqref="D124"/>
    </sheetView>
  </sheetViews>
  <sheetFormatPr defaultColWidth="9.00390625" defaultRowHeight="12.75"/>
  <cols>
    <col min="1" max="1" width="9.50390625" style="216" customWidth="1"/>
    <col min="2" max="2" width="91.625" style="216" customWidth="1"/>
    <col min="3" max="3" width="21.625" style="217" customWidth="1"/>
    <col min="4" max="4" width="9.00390625" style="229" customWidth="1"/>
    <col min="5" max="16384" width="9.375" style="229" customWidth="1"/>
  </cols>
  <sheetData>
    <row r="1" spans="1:3" ht="37.5" customHeight="1">
      <c r="A1" s="568" t="s">
        <v>8</v>
      </c>
      <c r="B1" s="568"/>
      <c r="C1" s="568"/>
    </row>
    <row r="2" spans="1:3" s="230" customFormat="1" ht="12" customHeight="1" thickBot="1">
      <c r="A2" s="567" t="s">
        <v>114</v>
      </c>
      <c r="B2" s="567"/>
      <c r="C2" s="151" t="s">
        <v>157</v>
      </c>
    </row>
    <row r="3" spans="1:3" s="231" customFormat="1" ht="12" customHeight="1" thickBot="1">
      <c r="A3" s="22" t="s">
        <v>62</v>
      </c>
      <c r="B3" s="23" t="s">
        <v>10</v>
      </c>
      <c r="C3" s="31" t="s">
        <v>178</v>
      </c>
    </row>
    <row r="4" spans="1:3" s="231" customFormat="1" ht="12" customHeight="1" thickBot="1">
      <c r="A4" s="224">
        <v>1</v>
      </c>
      <c r="B4" s="225">
        <v>2</v>
      </c>
      <c r="C4" s="226">
        <v>3</v>
      </c>
    </row>
    <row r="5" spans="1:3" s="231" customFormat="1" ht="12" customHeight="1" thickBot="1">
      <c r="A5" s="19" t="s">
        <v>11</v>
      </c>
      <c r="B5" s="20" t="s">
        <v>179</v>
      </c>
      <c r="C5" s="142">
        <f>+C6+C7+C8+C9+C10+C11</f>
        <v>796913</v>
      </c>
    </row>
    <row r="6" spans="1:3" s="231" customFormat="1" ht="12" customHeight="1">
      <c r="A6" s="14" t="s">
        <v>87</v>
      </c>
      <c r="B6" s="232" t="s">
        <v>180</v>
      </c>
      <c r="C6" s="145">
        <v>253915</v>
      </c>
    </row>
    <row r="7" spans="1:3" s="231" customFormat="1" ht="12" customHeight="1">
      <c r="A7" s="13" t="s">
        <v>88</v>
      </c>
      <c r="B7" s="233" t="s">
        <v>181</v>
      </c>
      <c r="C7" s="144">
        <v>192207</v>
      </c>
    </row>
    <row r="8" spans="1:3" s="231" customFormat="1" ht="12" customHeight="1">
      <c r="A8" s="13" t="s">
        <v>89</v>
      </c>
      <c r="B8" s="233" t="s">
        <v>182</v>
      </c>
      <c r="C8" s="144">
        <v>317734</v>
      </c>
    </row>
    <row r="9" spans="1:3" s="231" customFormat="1" ht="12" customHeight="1">
      <c r="A9" s="13" t="s">
        <v>90</v>
      </c>
      <c r="B9" s="233" t="s">
        <v>183</v>
      </c>
      <c r="C9" s="144">
        <v>23953</v>
      </c>
    </row>
    <row r="10" spans="1:3" s="231" customFormat="1" ht="12" customHeight="1">
      <c r="A10" s="13" t="s">
        <v>111</v>
      </c>
      <c r="B10" s="233" t="s">
        <v>184</v>
      </c>
      <c r="C10" s="144">
        <v>9104</v>
      </c>
    </row>
    <row r="11" spans="1:3" s="231" customFormat="1" ht="12" customHeight="1" thickBot="1">
      <c r="A11" s="15" t="s">
        <v>91</v>
      </c>
      <c r="B11" s="234" t="s">
        <v>185</v>
      </c>
      <c r="C11" s="144"/>
    </row>
    <row r="12" spans="1:3" s="231" customFormat="1" ht="12" customHeight="1" thickBot="1">
      <c r="A12" s="19" t="s">
        <v>12</v>
      </c>
      <c r="B12" s="137" t="s">
        <v>186</v>
      </c>
      <c r="C12" s="142">
        <f>+C13+C14+C15+C16+C17</f>
        <v>409811</v>
      </c>
    </row>
    <row r="13" spans="1:3" s="231" customFormat="1" ht="12" customHeight="1">
      <c r="A13" s="14" t="s">
        <v>93</v>
      </c>
      <c r="B13" s="232" t="s">
        <v>187</v>
      </c>
      <c r="C13" s="145"/>
    </row>
    <row r="14" spans="1:3" s="231" customFormat="1" ht="12" customHeight="1">
      <c r="A14" s="13" t="s">
        <v>94</v>
      </c>
      <c r="B14" s="233" t="s">
        <v>188</v>
      </c>
      <c r="C14" s="144"/>
    </row>
    <row r="15" spans="1:3" s="231" customFormat="1" ht="12" customHeight="1">
      <c r="A15" s="13" t="s">
        <v>95</v>
      </c>
      <c r="B15" s="233" t="s">
        <v>401</v>
      </c>
      <c r="C15" s="144"/>
    </row>
    <row r="16" spans="1:3" s="231" customFormat="1" ht="12" customHeight="1">
      <c r="A16" s="13" t="s">
        <v>96</v>
      </c>
      <c r="B16" s="233" t="s">
        <v>402</v>
      </c>
      <c r="C16" s="144"/>
    </row>
    <row r="17" spans="1:3" s="231" customFormat="1" ht="12" customHeight="1">
      <c r="A17" s="13" t="s">
        <v>97</v>
      </c>
      <c r="B17" s="233" t="s">
        <v>189</v>
      </c>
      <c r="C17" s="518">
        <v>409811</v>
      </c>
    </row>
    <row r="18" spans="1:3" s="231" customFormat="1" ht="12" customHeight="1" thickBot="1">
      <c r="A18" s="15" t="s">
        <v>106</v>
      </c>
      <c r="B18" s="234" t="s">
        <v>190</v>
      </c>
      <c r="C18" s="146"/>
    </row>
    <row r="19" spans="1:3" s="231" customFormat="1" ht="12" customHeight="1" thickBot="1">
      <c r="A19" s="19" t="s">
        <v>13</v>
      </c>
      <c r="B19" s="20" t="s">
        <v>191</v>
      </c>
      <c r="C19" s="142">
        <f>+C20+C21+C22+C23+C24</f>
        <v>6383</v>
      </c>
    </row>
    <row r="20" spans="1:3" s="231" customFormat="1" ht="12" customHeight="1">
      <c r="A20" s="14" t="s">
        <v>76</v>
      </c>
      <c r="B20" s="232" t="s">
        <v>192</v>
      </c>
      <c r="C20" s="145"/>
    </row>
    <row r="21" spans="1:3" s="231" customFormat="1" ht="12" customHeight="1">
      <c r="A21" s="13" t="s">
        <v>77</v>
      </c>
      <c r="B21" s="233" t="s">
        <v>193</v>
      </c>
      <c r="C21" s="144"/>
    </row>
    <row r="22" spans="1:3" s="231" customFormat="1" ht="12" customHeight="1">
      <c r="A22" s="13" t="s">
        <v>78</v>
      </c>
      <c r="B22" s="233" t="s">
        <v>403</v>
      </c>
      <c r="C22" s="144"/>
    </row>
    <row r="23" spans="1:3" s="231" customFormat="1" ht="12" customHeight="1">
      <c r="A23" s="13" t="s">
        <v>79</v>
      </c>
      <c r="B23" s="233" t="s">
        <v>404</v>
      </c>
      <c r="C23" s="144"/>
    </row>
    <row r="24" spans="1:3" s="231" customFormat="1" ht="12" customHeight="1">
      <c r="A24" s="13" t="s">
        <v>123</v>
      </c>
      <c r="B24" s="233" t="s">
        <v>194</v>
      </c>
      <c r="C24" s="518">
        <v>6383</v>
      </c>
    </row>
    <row r="25" spans="1:3" s="231" customFormat="1" ht="12" customHeight="1" thickBot="1">
      <c r="A25" s="15" t="s">
        <v>124</v>
      </c>
      <c r="B25" s="234" t="s">
        <v>195</v>
      </c>
      <c r="C25" s="146"/>
    </row>
    <row r="26" spans="1:3" s="231" customFormat="1" ht="12" customHeight="1" thickBot="1">
      <c r="A26" s="19" t="s">
        <v>125</v>
      </c>
      <c r="B26" s="20" t="s">
        <v>196</v>
      </c>
      <c r="C26" s="148">
        <f>+C27+C30+C31+C32</f>
        <v>358083</v>
      </c>
    </row>
    <row r="27" spans="1:3" s="231" customFormat="1" ht="12" customHeight="1">
      <c r="A27" s="14" t="s">
        <v>197</v>
      </c>
      <c r="B27" s="232" t="s">
        <v>203</v>
      </c>
      <c r="C27" s="227">
        <f>+C28+C29</f>
        <v>322576</v>
      </c>
    </row>
    <row r="28" spans="1:3" s="231" customFormat="1" ht="12" customHeight="1">
      <c r="A28" s="13" t="s">
        <v>198</v>
      </c>
      <c r="B28" s="233" t="s">
        <v>204</v>
      </c>
      <c r="C28" s="144">
        <v>128000</v>
      </c>
    </row>
    <row r="29" spans="1:3" s="231" customFormat="1" ht="12" customHeight="1">
      <c r="A29" s="13" t="s">
        <v>199</v>
      </c>
      <c r="B29" s="233" t="s">
        <v>205</v>
      </c>
      <c r="C29" s="144">
        <v>194576</v>
      </c>
    </row>
    <row r="30" spans="1:3" s="231" customFormat="1" ht="12" customHeight="1">
      <c r="A30" s="13" t="s">
        <v>200</v>
      </c>
      <c r="B30" s="233" t="s">
        <v>206</v>
      </c>
      <c r="C30" s="144">
        <v>25507</v>
      </c>
    </row>
    <row r="31" spans="1:3" s="231" customFormat="1" ht="12" customHeight="1">
      <c r="A31" s="13" t="s">
        <v>201</v>
      </c>
      <c r="B31" s="233" t="s">
        <v>207</v>
      </c>
      <c r="C31" s="144">
        <v>3500</v>
      </c>
    </row>
    <row r="32" spans="1:3" s="231" customFormat="1" ht="12" customHeight="1" thickBot="1">
      <c r="A32" s="15" t="s">
        <v>202</v>
      </c>
      <c r="B32" s="234" t="s">
        <v>208</v>
      </c>
      <c r="C32" s="146">
        <v>6500</v>
      </c>
    </row>
    <row r="33" spans="1:3" s="231" customFormat="1" ht="12" customHeight="1" thickBot="1">
      <c r="A33" s="19" t="s">
        <v>15</v>
      </c>
      <c r="B33" s="20" t="s">
        <v>209</v>
      </c>
      <c r="C33" s="142">
        <f>SUM(C34:C43)</f>
        <v>168445</v>
      </c>
    </row>
    <row r="34" spans="1:3" s="231" customFormat="1" ht="12" customHeight="1">
      <c r="A34" s="14" t="s">
        <v>80</v>
      </c>
      <c r="B34" s="232" t="s">
        <v>212</v>
      </c>
      <c r="C34" s="145">
        <v>50</v>
      </c>
    </row>
    <row r="35" spans="1:3" s="231" customFormat="1" ht="12" customHeight="1">
      <c r="A35" s="13" t="s">
        <v>81</v>
      </c>
      <c r="B35" s="233" t="s">
        <v>213</v>
      </c>
      <c r="C35" s="147">
        <v>21511</v>
      </c>
    </row>
    <row r="36" spans="1:3" s="231" customFormat="1" ht="12" customHeight="1">
      <c r="A36" s="13" t="s">
        <v>82</v>
      </c>
      <c r="B36" s="233" t="s">
        <v>214</v>
      </c>
      <c r="C36" s="147">
        <v>62248</v>
      </c>
    </row>
    <row r="37" spans="1:3" s="231" customFormat="1" ht="12" customHeight="1">
      <c r="A37" s="13" t="s">
        <v>127</v>
      </c>
      <c r="B37" s="233" t="s">
        <v>215</v>
      </c>
      <c r="C37" s="147">
        <v>9950</v>
      </c>
    </row>
    <row r="38" spans="1:3" s="231" customFormat="1" ht="12" customHeight="1">
      <c r="A38" s="13" t="s">
        <v>128</v>
      </c>
      <c r="B38" s="233" t="s">
        <v>216</v>
      </c>
      <c r="C38" s="518">
        <v>27559</v>
      </c>
    </row>
    <row r="39" spans="1:3" s="231" customFormat="1" ht="12" customHeight="1">
      <c r="A39" s="13" t="s">
        <v>129</v>
      </c>
      <c r="B39" s="233" t="s">
        <v>217</v>
      </c>
      <c r="C39" s="518">
        <v>25459</v>
      </c>
    </row>
    <row r="40" spans="1:3" s="231" customFormat="1" ht="12" customHeight="1">
      <c r="A40" s="13" t="s">
        <v>130</v>
      </c>
      <c r="B40" s="233" t="s">
        <v>218</v>
      </c>
      <c r="C40" s="147">
        <v>21318</v>
      </c>
    </row>
    <row r="41" spans="1:3" s="231" customFormat="1" ht="12" customHeight="1">
      <c r="A41" s="13" t="s">
        <v>131</v>
      </c>
      <c r="B41" s="233" t="s">
        <v>219</v>
      </c>
      <c r="C41" s="147">
        <v>350</v>
      </c>
    </row>
    <row r="42" spans="1:3" s="231" customFormat="1" ht="12" customHeight="1">
      <c r="A42" s="13" t="s">
        <v>210</v>
      </c>
      <c r="B42" s="233" t="s">
        <v>220</v>
      </c>
      <c r="C42" s="147"/>
    </row>
    <row r="43" spans="1:3" s="231" customFormat="1" ht="12" customHeight="1" thickBot="1">
      <c r="A43" s="15" t="s">
        <v>211</v>
      </c>
      <c r="B43" s="234" t="s">
        <v>221</v>
      </c>
      <c r="C43" s="221"/>
    </row>
    <row r="44" spans="1:3" s="231" customFormat="1" ht="12" customHeight="1" thickBot="1">
      <c r="A44" s="19" t="s">
        <v>16</v>
      </c>
      <c r="B44" s="20" t="s">
        <v>222</v>
      </c>
      <c r="C44" s="142">
        <f>SUM(C45:C49)</f>
        <v>0</v>
      </c>
    </row>
    <row r="45" spans="1:3" s="231" customFormat="1" ht="12" customHeight="1">
      <c r="A45" s="14" t="s">
        <v>83</v>
      </c>
      <c r="B45" s="232" t="s">
        <v>226</v>
      </c>
      <c r="C45" s="278"/>
    </row>
    <row r="46" spans="1:3" s="231" customFormat="1" ht="12" customHeight="1">
      <c r="A46" s="13" t="s">
        <v>84</v>
      </c>
      <c r="B46" s="233" t="s">
        <v>227</v>
      </c>
      <c r="C46" s="147"/>
    </row>
    <row r="47" spans="1:3" s="231" customFormat="1" ht="12" customHeight="1">
      <c r="A47" s="13" t="s">
        <v>223</v>
      </c>
      <c r="B47" s="233" t="s">
        <v>228</v>
      </c>
      <c r="C47" s="147"/>
    </row>
    <row r="48" spans="1:3" s="231" customFormat="1" ht="12" customHeight="1">
      <c r="A48" s="13" t="s">
        <v>224</v>
      </c>
      <c r="B48" s="233" t="s">
        <v>229</v>
      </c>
      <c r="C48" s="147"/>
    </row>
    <row r="49" spans="1:3" s="231" customFormat="1" ht="12" customHeight="1" thickBot="1">
      <c r="A49" s="15" t="s">
        <v>225</v>
      </c>
      <c r="B49" s="234" t="s">
        <v>230</v>
      </c>
      <c r="C49" s="221"/>
    </row>
    <row r="50" spans="1:3" s="231" customFormat="1" ht="12" customHeight="1" thickBot="1">
      <c r="A50" s="19" t="s">
        <v>132</v>
      </c>
      <c r="B50" s="20" t="s">
        <v>231</v>
      </c>
      <c r="C50" s="142">
        <f>SUM(C51:C53)</f>
        <v>34165</v>
      </c>
    </row>
    <row r="51" spans="1:3" s="231" customFormat="1" ht="12" customHeight="1">
      <c r="A51" s="14" t="s">
        <v>85</v>
      </c>
      <c r="B51" s="232" t="s">
        <v>232</v>
      </c>
      <c r="C51" s="145"/>
    </row>
    <row r="52" spans="1:3" s="231" customFormat="1" ht="12" customHeight="1">
      <c r="A52" s="13" t="s">
        <v>86</v>
      </c>
      <c r="B52" s="233" t="s">
        <v>233</v>
      </c>
      <c r="C52" s="144"/>
    </row>
    <row r="53" spans="1:3" s="231" customFormat="1" ht="12" customHeight="1">
      <c r="A53" s="13" t="s">
        <v>236</v>
      </c>
      <c r="B53" s="233" t="s">
        <v>234</v>
      </c>
      <c r="C53" s="144">
        <v>34165</v>
      </c>
    </row>
    <row r="54" spans="1:3" s="231" customFormat="1" ht="12" customHeight="1" thickBot="1">
      <c r="A54" s="15" t="s">
        <v>237</v>
      </c>
      <c r="B54" s="234" t="s">
        <v>235</v>
      </c>
      <c r="C54" s="146"/>
    </row>
    <row r="55" spans="1:3" s="231" customFormat="1" ht="12" customHeight="1" thickBot="1">
      <c r="A55" s="19" t="s">
        <v>18</v>
      </c>
      <c r="B55" s="137" t="s">
        <v>238</v>
      </c>
      <c r="C55" s="142">
        <f>SUM(C56:C58)</f>
        <v>12028</v>
      </c>
    </row>
    <row r="56" spans="1:3" s="231" customFormat="1" ht="12" customHeight="1">
      <c r="A56" s="14" t="s">
        <v>133</v>
      </c>
      <c r="B56" s="232" t="s">
        <v>240</v>
      </c>
      <c r="C56" s="147"/>
    </row>
    <row r="57" spans="1:3" s="231" customFormat="1" ht="12" customHeight="1">
      <c r="A57" s="13" t="s">
        <v>134</v>
      </c>
      <c r="B57" s="233" t="s">
        <v>406</v>
      </c>
      <c r="C57" s="147"/>
    </row>
    <row r="58" spans="1:3" s="231" customFormat="1" ht="12" customHeight="1">
      <c r="A58" s="13" t="s">
        <v>158</v>
      </c>
      <c r="B58" s="233" t="s">
        <v>241</v>
      </c>
      <c r="C58" s="147">
        <v>12028</v>
      </c>
    </row>
    <row r="59" spans="1:3" s="231" customFormat="1" ht="12" customHeight="1" thickBot="1">
      <c r="A59" s="15" t="s">
        <v>239</v>
      </c>
      <c r="B59" s="234" t="s">
        <v>242</v>
      </c>
      <c r="C59" s="147"/>
    </row>
    <row r="60" spans="1:3" s="231" customFormat="1" ht="12" customHeight="1" thickBot="1">
      <c r="A60" s="19" t="s">
        <v>19</v>
      </c>
      <c r="B60" s="20" t="s">
        <v>243</v>
      </c>
      <c r="C60" s="148">
        <f>+C5+C12+C19+C26+C33+C44+C50+C55</f>
        <v>1785828</v>
      </c>
    </row>
    <row r="61" spans="1:3" s="231" customFormat="1" ht="12" customHeight="1" thickBot="1">
      <c r="A61" s="235" t="s">
        <v>244</v>
      </c>
      <c r="B61" s="137" t="s">
        <v>245</v>
      </c>
      <c r="C61" s="142">
        <f>SUM(C62:C64)</f>
        <v>0</v>
      </c>
    </row>
    <row r="62" spans="1:3" s="231" customFormat="1" ht="12" customHeight="1">
      <c r="A62" s="14" t="s">
        <v>278</v>
      </c>
      <c r="B62" s="232" t="s">
        <v>246</v>
      </c>
      <c r="C62" s="147"/>
    </row>
    <row r="63" spans="1:3" s="231" customFormat="1" ht="12" customHeight="1">
      <c r="A63" s="13" t="s">
        <v>287</v>
      </c>
      <c r="B63" s="233" t="s">
        <v>247</v>
      </c>
      <c r="C63" s="147"/>
    </row>
    <row r="64" spans="1:3" s="231" customFormat="1" ht="12" customHeight="1" thickBot="1">
      <c r="A64" s="15" t="s">
        <v>288</v>
      </c>
      <c r="B64" s="236" t="s">
        <v>248</v>
      </c>
      <c r="C64" s="147"/>
    </row>
    <row r="65" spans="1:3" s="231" customFormat="1" ht="12" customHeight="1" thickBot="1">
      <c r="A65" s="235" t="s">
        <v>249</v>
      </c>
      <c r="B65" s="137" t="s">
        <v>250</v>
      </c>
      <c r="C65" s="142">
        <f>SUM(C66:C69)</f>
        <v>0</v>
      </c>
    </row>
    <row r="66" spans="1:3" s="231" customFormat="1" ht="12" customHeight="1">
      <c r="A66" s="14" t="s">
        <v>112</v>
      </c>
      <c r="B66" s="232" t="s">
        <v>251</v>
      </c>
      <c r="C66" s="147"/>
    </row>
    <row r="67" spans="1:3" s="231" customFormat="1" ht="12" customHeight="1">
      <c r="A67" s="13" t="s">
        <v>113</v>
      </c>
      <c r="B67" s="233" t="s">
        <v>252</v>
      </c>
      <c r="C67" s="147"/>
    </row>
    <row r="68" spans="1:3" s="231" customFormat="1" ht="12" customHeight="1">
      <c r="A68" s="13" t="s">
        <v>279</v>
      </c>
      <c r="B68" s="233" t="s">
        <v>253</v>
      </c>
      <c r="C68" s="147"/>
    </row>
    <row r="69" spans="1:3" s="231" customFormat="1" ht="12" customHeight="1" thickBot="1">
      <c r="A69" s="15" t="s">
        <v>280</v>
      </c>
      <c r="B69" s="234" t="s">
        <v>254</v>
      </c>
      <c r="C69" s="147"/>
    </row>
    <row r="70" spans="1:3" s="231" customFormat="1" ht="12" customHeight="1" thickBot="1">
      <c r="A70" s="235" t="s">
        <v>255</v>
      </c>
      <c r="B70" s="137" t="s">
        <v>256</v>
      </c>
      <c r="C70" s="142">
        <f>SUM(C71:C72)</f>
        <v>244015</v>
      </c>
    </row>
    <row r="71" spans="1:3" s="231" customFormat="1" ht="12" customHeight="1">
      <c r="A71" s="14" t="s">
        <v>281</v>
      </c>
      <c r="B71" s="232" t="s">
        <v>257</v>
      </c>
      <c r="C71" s="147">
        <v>244015</v>
      </c>
    </row>
    <row r="72" spans="1:3" s="231" customFormat="1" ht="12" customHeight="1" thickBot="1">
      <c r="A72" s="15" t="s">
        <v>282</v>
      </c>
      <c r="B72" s="234" t="s">
        <v>258</v>
      </c>
      <c r="C72" s="147"/>
    </row>
    <row r="73" spans="1:3" s="231" customFormat="1" ht="12" customHeight="1" thickBot="1">
      <c r="A73" s="235" t="s">
        <v>259</v>
      </c>
      <c r="B73" s="137" t="s">
        <v>260</v>
      </c>
      <c r="C73" s="142">
        <f>SUM(C74:C76)</f>
        <v>0</v>
      </c>
    </row>
    <row r="74" spans="1:3" s="231" customFormat="1" ht="12" customHeight="1">
      <c r="A74" s="14" t="s">
        <v>283</v>
      </c>
      <c r="B74" s="232" t="s">
        <v>261</v>
      </c>
      <c r="C74" s="147"/>
    </row>
    <row r="75" spans="1:3" s="231" customFormat="1" ht="12" customHeight="1">
      <c r="A75" s="13" t="s">
        <v>284</v>
      </c>
      <c r="B75" s="233" t="s">
        <v>262</v>
      </c>
      <c r="C75" s="147"/>
    </row>
    <row r="76" spans="1:3" s="231" customFormat="1" ht="12" customHeight="1" thickBot="1">
      <c r="A76" s="15" t="s">
        <v>285</v>
      </c>
      <c r="B76" s="234" t="s">
        <v>263</v>
      </c>
      <c r="C76" s="147"/>
    </row>
    <row r="77" spans="1:3" s="231" customFormat="1" ht="12" customHeight="1" thickBot="1">
      <c r="A77" s="235" t="s">
        <v>264</v>
      </c>
      <c r="B77" s="137" t="s">
        <v>286</v>
      </c>
      <c r="C77" s="142">
        <f>SUM(C78:C81)</f>
        <v>0</v>
      </c>
    </row>
    <row r="78" spans="1:3" s="231" customFormat="1" ht="12" customHeight="1">
      <c r="A78" s="237" t="s">
        <v>265</v>
      </c>
      <c r="B78" s="232" t="s">
        <v>266</v>
      </c>
      <c r="C78" s="147"/>
    </row>
    <row r="79" spans="1:3" s="231" customFormat="1" ht="12" customHeight="1">
      <c r="A79" s="238" t="s">
        <v>267</v>
      </c>
      <c r="B79" s="233" t="s">
        <v>268</v>
      </c>
      <c r="C79" s="147"/>
    </row>
    <row r="80" spans="1:3" s="231" customFormat="1" ht="13.5" customHeight="1">
      <c r="A80" s="238" t="s">
        <v>269</v>
      </c>
      <c r="B80" s="233" t="s">
        <v>270</v>
      </c>
      <c r="C80" s="147"/>
    </row>
    <row r="81" spans="1:3" s="231" customFormat="1" ht="15.75" customHeight="1" thickBot="1">
      <c r="A81" s="239" t="s">
        <v>271</v>
      </c>
      <c r="B81" s="234" t="s">
        <v>272</v>
      </c>
      <c r="C81" s="147"/>
    </row>
    <row r="82" spans="1:3" s="231" customFormat="1" ht="16.5" customHeight="1" thickBot="1">
      <c r="A82" s="235" t="s">
        <v>273</v>
      </c>
      <c r="B82" s="137" t="s">
        <v>274</v>
      </c>
      <c r="C82" s="279"/>
    </row>
    <row r="83" spans="1:3" s="231" customFormat="1" ht="83.25" customHeight="1" thickBot="1">
      <c r="A83" s="235" t="s">
        <v>275</v>
      </c>
      <c r="B83" s="240" t="s">
        <v>276</v>
      </c>
      <c r="C83" s="148">
        <f>+C61+C65+C70+C73+C77+C82</f>
        <v>244015</v>
      </c>
    </row>
    <row r="84" spans="1:3" ht="16.5" customHeight="1" thickBot="1">
      <c r="A84" s="241" t="s">
        <v>289</v>
      </c>
      <c r="B84" s="242" t="s">
        <v>277</v>
      </c>
      <c r="C84" s="148">
        <f>+C60+C83</f>
        <v>2029843</v>
      </c>
    </row>
    <row r="85" spans="1:3" s="243" customFormat="1" ht="16.5" customHeight="1">
      <c r="A85" s="4"/>
      <c r="B85" s="5"/>
      <c r="C85" s="149"/>
    </row>
    <row r="86" spans="1:3" ht="37.5" customHeight="1">
      <c r="A86" s="568" t="s">
        <v>39</v>
      </c>
      <c r="B86" s="568"/>
      <c r="C86" s="568"/>
    </row>
    <row r="87" spans="1:3" s="230" customFormat="1" ht="12" customHeight="1" thickBot="1">
      <c r="A87" s="570" t="s">
        <v>115</v>
      </c>
      <c r="B87" s="570"/>
      <c r="C87" s="89" t="s">
        <v>157</v>
      </c>
    </row>
    <row r="88" spans="1:3" ht="12" customHeight="1" thickBot="1">
      <c r="A88" s="22" t="s">
        <v>62</v>
      </c>
      <c r="B88" s="23" t="s">
        <v>40</v>
      </c>
      <c r="C88" s="31" t="s">
        <v>178</v>
      </c>
    </row>
    <row r="89" spans="1:3" ht="12" customHeight="1" thickBot="1">
      <c r="A89" s="27">
        <v>1</v>
      </c>
      <c r="B89" s="28">
        <v>2</v>
      </c>
      <c r="C89" s="29">
        <v>3</v>
      </c>
    </row>
    <row r="90" spans="1:3" ht="12" customHeight="1" thickBot="1">
      <c r="A90" s="21" t="s">
        <v>11</v>
      </c>
      <c r="B90" s="26" t="s">
        <v>292</v>
      </c>
      <c r="C90" s="141">
        <f>SUM(C91:C95)</f>
        <v>1541044</v>
      </c>
    </row>
    <row r="91" spans="1:3" ht="12" customHeight="1">
      <c r="A91" s="16" t="s">
        <v>87</v>
      </c>
      <c r="B91" s="9" t="s">
        <v>41</v>
      </c>
      <c r="C91" s="520">
        <v>554850</v>
      </c>
    </row>
    <row r="92" spans="1:3" ht="12" customHeight="1">
      <c r="A92" s="13" t="s">
        <v>88</v>
      </c>
      <c r="B92" s="7" t="s">
        <v>135</v>
      </c>
      <c r="C92" s="518">
        <v>123685</v>
      </c>
    </row>
    <row r="93" spans="1:3" ht="12" customHeight="1">
      <c r="A93" s="13" t="s">
        <v>89</v>
      </c>
      <c r="B93" s="7" t="s">
        <v>110</v>
      </c>
      <c r="C93" s="519">
        <v>482157</v>
      </c>
    </row>
    <row r="94" spans="1:3" ht="12" customHeight="1">
      <c r="A94" s="13" t="s">
        <v>90</v>
      </c>
      <c r="B94" s="10" t="s">
        <v>136</v>
      </c>
      <c r="C94" s="221">
        <v>252000</v>
      </c>
    </row>
    <row r="95" spans="1:3" ht="12" customHeight="1">
      <c r="A95" s="13" t="s">
        <v>101</v>
      </c>
      <c r="B95" s="18" t="s">
        <v>137</v>
      </c>
      <c r="C95" s="221">
        <v>128352</v>
      </c>
    </row>
    <row r="96" spans="1:3" ht="12" customHeight="1">
      <c r="A96" s="13" t="s">
        <v>91</v>
      </c>
      <c r="B96" s="7" t="s">
        <v>293</v>
      </c>
      <c r="C96" s="221">
        <v>10965</v>
      </c>
    </row>
    <row r="97" spans="1:3" ht="12" customHeight="1">
      <c r="A97" s="13" t="s">
        <v>92</v>
      </c>
      <c r="B97" s="91" t="s">
        <v>294</v>
      </c>
      <c r="C97" s="221"/>
    </row>
    <row r="98" spans="1:3" ht="12" customHeight="1">
      <c r="A98" s="13" t="s">
        <v>102</v>
      </c>
      <c r="B98" s="92" t="s">
        <v>295</v>
      </c>
      <c r="C98" s="221"/>
    </row>
    <row r="99" spans="1:3" ht="12" customHeight="1">
      <c r="A99" s="13" t="s">
        <v>103</v>
      </c>
      <c r="B99" s="92" t="s">
        <v>296</v>
      </c>
      <c r="C99" s="221"/>
    </row>
    <row r="100" spans="1:3" ht="12" customHeight="1">
      <c r="A100" s="13" t="s">
        <v>104</v>
      </c>
      <c r="B100" s="91" t="s">
        <v>297</v>
      </c>
      <c r="C100" s="221">
        <v>104040</v>
      </c>
    </row>
    <row r="101" spans="1:3" ht="12" customHeight="1">
      <c r="A101" s="13" t="s">
        <v>105</v>
      </c>
      <c r="B101" s="91" t="s">
        <v>298</v>
      </c>
      <c r="C101" s="221"/>
    </row>
    <row r="102" spans="1:3" ht="12" customHeight="1">
      <c r="A102" s="13" t="s">
        <v>107</v>
      </c>
      <c r="B102" s="92" t="s">
        <v>299</v>
      </c>
      <c r="C102" s="221"/>
    </row>
    <row r="103" spans="1:3" ht="12" customHeight="1">
      <c r="A103" s="12" t="s">
        <v>138</v>
      </c>
      <c r="B103" s="93" t="s">
        <v>300</v>
      </c>
      <c r="C103" s="221"/>
    </row>
    <row r="104" spans="1:3" ht="12" customHeight="1">
      <c r="A104" s="13" t="s">
        <v>290</v>
      </c>
      <c r="B104" s="93" t="s">
        <v>301</v>
      </c>
      <c r="C104" s="221"/>
    </row>
    <row r="105" spans="1:3" ht="12" customHeight="1" thickBot="1">
      <c r="A105" s="17" t="s">
        <v>291</v>
      </c>
      <c r="B105" s="94" t="s">
        <v>302</v>
      </c>
      <c r="C105" s="529">
        <v>13347</v>
      </c>
    </row>
    <row r="106" spans="1:3" ht="12" customHeight="1" thickBot="1">
      <c r="A106" s="19" t="s">
        <v>12</v>
      </c>
      <c r="B106" s="25" t="s">
        <v>303</v>
      </c>
      <c r="C106" s="142">
        <f>+C107+C109+C111</f>
        <v>48143</v>
      </c>
    </row>
    <row r="107" spans="1:3" ht="12" customHeight="1">
      <c r="A107" s="14" t="s">
        <v>93</v>
      </c>
      <c r="B107" s="7" t="s">
        <v>156</v>
      </c>
      <c r="C107" s="521">
        <v>38862</v>
      </c>
    </row>
    <row r="108" spans="1:3" ht="12" customHeight="1">
      <c r="A108" s="14" t="s">
        <v>94</v>
      </c>
      <c r="B108" s="11" t="s">
        <v>307</v>
      </c>
      <c r="C108" s="145"/>
    </row>
    <row r="109" spans="1:3" ht="12" customHeight="1">
      <c r="A109" s="14" t="s">
        <v>95</v>
      </c>
      <c r="B109" s="11" t="s">
        <v>139</v>
      </c>
      <c r="C109" s="147">
        <v>1541</v>
      </c>
    </row>
    <row r="110" spans="1:3" ht="12" customHeight="1">
      <c r="A110" s="14" t="s">
        <v>96</v>
      </c>
      <c r="B110" s="11" t="s">
        <v>308</v>
      </c>
      <c r="C110" s="130"/>
    </row>
    <row r="111" spans="1:3" ht="12" customHeight="1">
      <c r="A111" s="14" t="s">
        <v>97</v>
      </c>
      <c r="B111" s="139" t="s">
        <v>159</v>
      </c>
      <c r="C111" s="130">
        <v>7740</v>
      </c>
    </row>
    <row r="112" spans="1:3" ht="15.75">
      <c r="A112" s="14" t="s">
        <v>106</v>
      </c>
      <c r="B112" s="138" t="s">
        <v>407</v>
      </c>
      <c r="C112" s="130"/>
    </row>
    <row r="113" spans="1:3" ht="12" customHeight="1">
      <c r="A113" s="14" t="s">
        <v>108</v>
      </c>
      <c r="B113" s="228" t="s">
        <v>313</v>
      </c>
      <c r="C113" s="130"/>
    </row>
    <row r="114" spans="1:3" ht="12" customHeight="1">
      <c r="A114" s="14" t="s">
        <v>140</v>
      </c>
      <c r="B114" s="92" t="s">
        <v>296</v>
      </c>
      <c r="C114" s="130"/>
    </row>
    <row r="115" spans="1:3" ht="12" customHeight="1">
      <c r="A115" s="14" t="s">
        <v>141</v>
      </c>
      <c r="B115" s="92" t="s">
        <v>312</v>
      </c>
      <c r="C115" s="130"/>
    </row>
    <row r="116" spans="1:3" ht="12" customHeight="1">
      <c r="A116" s="14" t="s">
        <v>142</v>
      </c>
      <c r="B116" s="92" t="s">
        <v>311</v>
      </c>
      <c r="C116" s="130"/>
    </row>
    <row r="117" spans="1:3" ht="15.75">
      <c r="A117" s="14" t="s">
        <v>304</v>
      </c>
      <c r="B117" s="92" t="s">
        <v>299</v>
      </c>
      <c r="C117" s="130"/>
    </row>
    <row r="118" spans="1:3" ht="12" customHeight="1">
      <c r="A118" s="14" t="s">
        <v>305</v>
      </c>
      <c r="B118" s="92" t="s">
        <v>310</v>
      </c>
      <c r="C118" s="130"/>
    </row>
    <row r="119" spans="1:3" ht="12" customHeight="1" thickBot="1">
      <c r="A119" s="12" t="s">
        <v>306</v>
      </c>
      <c r="B119" s="92" t="s">
        <v>309</v>
      </c>
      <c r="C119" s="131">
        <v>7740</v>
      </c>
    </row>
    <row r="120" spans="1:3" ht="12" customHeight="1" thickBot="1">
      <c r="A120" s="19" t="s">
        <v>13</v>
      </c>
      <c r="B120" s="87" t="s">
        <v>314</v>
      </c>
      <c r="C120" s="142">
        <f>+C121+C122</f>
        <v>127571</v>
      </c>
    </row>
    <row r="121" spans="1:3" ht="12" customHeight="1">
      <c r="A121" s="14" t="s">
        <v>76</v>
      </c>
      <c r="B121" s="8" t="s">
        <v>51</v>
      </c>
      <c r="C121" s="521">
        <v>10486</v>
      </c>
    </row>
    <row r="122" spans="1:3" ht="12" customHeight="1" thickBot="1">
      <c r="A122" s="15" t="s">
        <v>77</v>
      </c>
      <c r="B122" s="11" t="s">
        <v>52</v>
      </c>
      <c r="C122" s="221">
        <v>117085</v>
      </c>
    </row>
    <row r="123" spans="1:3" ht="12" customHeight="1" thickBot="1">
      <c r="A123" s="19" t="s">
        <v>14</v>
      </c>
      <c r="B123" s="87" t="s">
        <v>315</v>
      </c>
      <c r="C123" s="142">
        <f>+C90+C106+C120</f>
        <v>1716758</v>
      </c>
    </row>
    <row r="124" spans="1:3" ht="12" customHeight="1" thickBot="1">
      <c r="A124" s="19" t="s">
        <v>15</v>
      </c>
      <c r="B124" s="87" t="s">
        <v>316</v>
      </c>
      <c r="C124" s="142">
        <f>+C125+C126+C127</f>
        <v>0</v>
      </c>
    </row>
    <row r="125" spans="1:3" ht="12" customHeight="1">
      <c r="A125" s="14" t="s">
        <v>80</v>
      </c>
      <c r="B125" s="8" t="s">
        <v>317</v>
      </c>
      <c r="C125" s="130"/>
    </row>
    <row r="126" spans="1:3" ht="12" customHeight="1">
      <c r="A126" s="14" t="s">
        <v>81</v>
      </c>
      <c r="B126" s="8" t="s">
        <v>318</v>
      </c>
      <c r="C126" s="130"/>
    </row>
    <row r="127" spans="1:3" ht="12" customHeight="1" thickBot="1">
      <c r="A127" s="12" t="s">
        <v>82</v>
      </c>
      <c r="B127" s="6" t="s">
        <v>319</v>
      </c>
      <c r="C127" s="130"/>
    </row>
    <row r="128" spans="1:3" ht="12" customHeight="1" thickBot="1">
      <c r="A128" s="19" t="s">
        <v>16</v>
      </c>
      <c r="B128" s="87" t="s">
        <v>366</v>
      </c>
      <c r="C128" s="142">
        <f>+C129+C130+C131+C132</f>
        <v>0</v>
      </c>
    </row>
    <row r="129" spans="1:3" ht="12" customHeight="1">
      <c r="A129" s="14" t="s">
        <v>83</v>
      </c>
      <c r="B129" s="8" t="s">
        <v>320</v>
      </c>
      <c r="C129" s="130"/>
    </row>
    <row r="130" spans="1:3" ht="12" customHeight="1">
      <c r="A130" s="14" t="s">
        <v>84</v>
      </c>
      <c r="B130" s="8" t="s">
        <v>321</v>
      </c>
      <c r="C130" s="130"/>
    </row>
    <row r="131" spans="1:3" ht="12" customHeight="1">
      <c r="A131" s="14" t="s">
        <v>223</v>
      </c>
      <c r="B131" s="8" t="s">
        <v>322</v>
      </c>
      <c r="C131" s="130"/>
    </row>
    <row r="132" spans="1:3" ht="12" customHeight="1" thickBot="1">
      <c r="A132" s="12" t="s">
        <v>224</v>
      </c>
      <c r="B132" s="6" t="s">
        <v>323</v>
      </c>
      <c r="C132" s="130"/>
    </row>
    <row r="133" spans="1:3" ht="12" customHeight="1" thickBot="1">
      <c r="A133" s="19" t="s">
        <v>17</v>
      </c>
      <c r="B133" s="87" t="s">
        <v>324</v>
      </c>
      <c r="C133" s="148">
        <f>+C134+C135+C136+C137</f>
        <v>0</v>
      </c>
    </row>
    <row r="134" spans="1:3" ht="12" customHeight="1">
      <c r="A134" s="14" t="s">
        <v>85</v>
      </c>
      <c r="B134" s="8" t="s">
        <v>325</v>
      </c>
      <c r="C134" s="130"/>
    </row>
    <row r="135" spans="1:3" ht="12" customHeight="1">
      <c r="A135" s="14" t="s">
        <v>86</v>
      </c>
      <c r="B135" s="8" t="s">
        <v>335</v>
      </c>
      <c r="C135" s="130"/>
    </row>
    <row r="136" spans="1:3" ht="12" customHeight="1">
      <c r="A136" s="14" t="s">
        <v>236</v>
      </c>
      <c r="B136" s="8" t="s">
        <v>326</v>
      </c>
      <c r="C136" s="130"/>
    </row>
    <row r="137" spans="1:3" ht="12" customHeight="1" thickBot="1">
      <c r="A137" s="12" t="s">
        <v>237</v>
      </c>
      <c r="B137" s="6" t="s">
        <v>327</v>
      </c>
      <c r="C137" s="130"/>
    </row>
    <row r="138" spans="1:3" ht="12" customHeight="1" thickBot="1">
      <c r="A138" s="19" t="s">
        <v>18</v>
      </c>
      <c r="B138" s="87" t="s">
        <v>328</v>
      </c>
      <c r="C138" s="150">
        <f>+C139+C140+C141+C142</f>
        <v>0</v>
      </c>
    </row>
    <row r="139" spans="1:3" ht="12" customHeight="1">
      <c r="A139" s="14" t="s">
        <v>133</v>
      </c>
      <c r="B139" s="8" t="s">
        <v>329</v>
      </c>
      <c r="C139" s="130"/>
    </row>
    <row r="140" spans="1:3" ht="12" customHeight="1">
      <c r="A140" s="14" t="s">
        <v>134</v>
      </c>
      <c r="B140" s="8" t="s">
        <v>330</v>
      </c>
      <c r="C140" s="130"/>
    </row>
    <row r="141" spans="1:9" ht="15" customHeight="1">
      <c r="A141" s="14" t="s">
        <v>158</v>
      </c>
      <c r="B141" s="8" t="s">
        <v>331</v>
      </c>
      <c r="C141" s="130"/>
      <c r="F141" s="245"/>
      <c r="G141" s="246"/>
      <c r="H141" s="246"/>
      <c r="I141" s="246"/>
    </row>
    <row r="142" spans="1:3" s="231" customFormat="1" ht="12.75" customHeight="1" thickBot="1">
      <c r="A142" s="14" t="s">
        <v>239</v>
      </c>
      <c r="B142" s="8" t="s">
        <v>332</v>
      </c>
      <c r="C142" s="130"/>
    </row>
    <row r="143" spans="1:3" ht="7.5" customHeight="1" thickBot="1">
      <c r="A143" s="19" t="s">
        <v>19</v>
      </c>
      <c r="B143" s="87" t="s">
        <v>333</v>
      </c>
      <c r="C143" s="244">
        <f>+C124+C128+C133+C138</f>
        <v>0</v>
      </c>
    </row>
    <row r="144" spans="1:3" ht="16.5" thickBot="1">
      <c r="A144" s="140" t="s">
        <v>20</v>
      </c>
      <c r="B144" s="215" t="s">
        <v>334</v>
      </c>
      <c r="C144" s="244">
        <f>+C123+C143</f>
        <v>1716758</v>
      </c>
    </row>
    <row r="145" ht="15" customHeight="1"/>
    <row r="146" spans="1:4" ht="13.5" customHeight="1">
      <c r="A146" s="569" t="s">
        <v>336</v>
      </c>
      <c r="B146" s="569"/>
      <c r="C146" s="569"/>
      <c r="D146" s="247"/>
    </row>
    <row r="147" spans="1:3" ht="27.75" customHeight="1" thickBot="1">
      <c r="A147" s="567" t="s">
        <v>116</v>
      </c>
      <c r="B147" s="567"/>
      <c r="C147" s="151" t="s">
        <v>157</v>
      </c>
    </row>
    <row r="148" spans="1:3" ht="16.5" thickBot="1">
      <c r="A148" s="19">
        <v>1</v>
      </c>
      <c r="B148" s="25" t="s">
        <v>337</v>
      </c>
      <c r="C148" s="142">
        <f>+C60-C123</f>
        <v>69070</v>
      </c>
    </row>
    <row r="149" spans="1:3" ht="21.75" thickBot="1">
      <c r="A149" s="19" t="s">
        <v>12</v>
      </c>
      <c r="B149" s="25" t="s">
        <v>338</v>
      </c>
      <c r="C149" s="142">
        <f>+C83-C143</f>
        <v>244015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KÖTELEZŐ FELADATAINAK MÉRLEGE &amp;R&amp;"Times New Roman CE,Félkövér dőlt"&amp;11 2. melléklet a 15/2014.(VI.3.) önkormányzati rendelethez</oddHeader>
  </headerFooter>
  <rowBreaks count="1" manualBreakCount="1">
    <brk id="8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Munka68">
    <pageSetUpPr fitToPage="1"/>
  </sheetPr>
  <dimension ref="A1:F28"/>
  <sheetViews>
    <sheetView workbookViewId="0" topLeftCell="A1">
      <selection activeCell="F16" sqref="F16"/>
    </sheetView>
  </sheetViews>
  <sheetFormatPr defaultColWidth="9.00390625" defaultRowHeight="12.75"/>
  <cols>
    <col min="1" max="1" width="10.00390625" style="292" customWidth="1"/>
    <col min="2" max="2" width="37.375" style="292" customWidth="1"/>
    <col min="3" max="3" width="24.875" style="292" customWidth="1"/>
    <col min="4" max="4" width="22.625" style="292" customWidth="1"/>
    <col min="5" max="16384" width="10.625" style="292" customWidth="1"/>
  </cols>
  <sheetData>
    <row r="1" spans="1:4" ht="15.75">
      <c r="A1" s="290"/>
      <c r="B1" s="290"/>
      <c r="C1" s="290"/>
      <c r="D1" s="291"/>
    </row>
    <row r="2" spans="1:4" ht="15.75">
      <c r="A2" s="290"/>
      <c r="B2" s="290"/>
      <c r="C2" s="290"/>
      <c r="D2" s="293"/>
    </row>
    <row r="3" spans="1:4" ht="15.75">
      <c r="A3" s="290"/>
      <c r="B3" s="290"/>
      <c r="C3" s="290"/>
      <c r="D3" s="291"/>
    </row>
    <row r="4" spans="1:4" ht="15.75">
      <c r="A4" s="290"/>
      <c r="B4" s="290"/>
      <c r="C4" s="290"/>
      <c r="D4" s="294"/>
    </row>
    <row r="5" spans="1:4" ht="15.75">
      <c r="A5" s="290"/>
      <c r="B5" s="290"/>
      <c r="C5" s="290"/>
      <c r="D5" s="294"/>
    </row>
    <row r="6" spans="1:4" ht="15.75">
      <c r="A6" s="290"/>
      <c r="B6" s="290"/>
      <c r="C6" s="290"/>
      <c r="D6" s="295"/>
    </row>
    <row r="7" spans="1:4" ht="19.5">
      <c r="A7" s="296" t="s">
        <v>438</v>
      </c>
      <c r="B7" s="296"/>
      <c r="C7" s="296"/>
      <c r="D7" s="297"/>
    </row>
    <row r="8" spans="1:4" ht="19.5">
      <c r="A8" s="296" t="s">
        <v>546</v>
      </c>
      <c r="B8" s="296"/>
      <c r="C8" s="296"/>
      <c r="D8" s="297"/>
    </row>
    <row r="9" spans="1:4" ht="19.5">
      <c r="A9" s="296"/>
      <c r="B9" s="296"/>
      <c r="C9" s="296"/>
      <c r="D9" s="297"/>
    </row>
    <row r="10" spans="1:4" ht="19.5">
      <c r="A10" s="296"/>
      <c r="B10" s="296"/>
      <c r="C10" s="296"/>
      <c r="D10" s="297"/>
    </row>
    <row r="11" spans="1:4" ht="19.5">
      <c r="A11" s="296"/>
      <c r="B11" s="296"/>
      <c r="C11" s="296"/>
      <c r="D11" s="297"/>
    </row>
    <row r="12" spans="1:4" ht="19.5">
      <c r="A12" s="296"/>
      <c r="B12" s="296"/>
      <c r="C12" s="296"/>
      <c r="D12" s="297"/>
    </row>
    <row r="13" spans="1:4" ht="16.5" thickBot="1">
      <c r="A13" s="290"/>
      <c r="B13" s="290"/>
      <c r="C13" s="290"/>
      <c r="D13" s="298" t="s">
        <v>439</v>
      </c>
    </row>
    <row r="14" spans="1:4" s="303" customFormat="1" ht="33" customHeight="1" thickBot="1">
      <c r="A14" s="299" t="s">
        <v>56</v>
      </c>
      <c r="B14" s="300"/>
      <c r="C14" s="301"/>
      <c r="D14" s="302" t="s">
        <v>47</v>
      </c>
    </row>
    <row r="15" spans="1:6" ht="15.75">
      <c r="A15" s="304" t="s">
        <v>51</v>
      </c>
      <c r="B15" s="305"/>
      <c r="C15" s="306"/>
      <c r="D15" s="564">
        <v>10486</v>
      </c>
      <c r="E15" s="307"/>
      <c r="F15" s="308"/>
    </row>
    <row r="16" spans="1:6" ht="15.75">
      <c r="A16" s="309" t="s">
        <v>440</v>
      </c>
      <c r="B16" s="310"/>
      <c r="C16" s="311"/>
      <c r="D16" s="312"/>
      <c r="E16" s="308"/>
      <c r="F16" s="308"/>
    </row>
    <row r="17" spans="1:6" ht="12.75">
      <c r="A17" s="313" t="s">
        <v>441</v>
      </c>
      <c r="B17" s="314"/>
      <c r="C17" s="315"/>
      <c r="D17" s="316">
        <v>1500</v>
      </c>
      <c r="E17" s="317"/>
      <c r="F17" s="318"/>
    </row>
    <row r="18" spans="1:6" ht="12.75">
      <c r="A18" s="313" t="s">
        <v>442</v>
      </c>
      <c r="B18" s="314"/>
      <c r="C18" s="315"/>
      <c r="D18" s="316">
        <v>7874</v>
      </c>
      <c r="E18" s="319"/>
      <c r="F18" s="318"/>
    </row>
    <row r="19" spans="1:6" ht="12.75">
      <c r="A19" s="313" t="s">
        <v>443</v>
      </c>
      <c r="B19" s="314"/>
      <c r="C19" s="315"/>
      <c r="D19" s="316">
        <v>2500</v>
      </c>
      <c r="E19" s="319"/>
      <c r="F19" s="318"/>
    </row>
    <row r="20" spans="1:6" ht="12.75">
      <c r="A20" s="320" t="s">
        <v>444</v>
      </c>
      <c r="B20" s="314"/>
      <c r="C20" s="315"/>
      <c r="D20" s="316">
        <v>100</v>
      </c>
      <c r="E20" s="319"/>
      <c r="F20" s="321"/>
    </row>
    <row r="21" spans="1:6" ht="12.75">
      <c r="A21" s="313" t="s">
        <v>486</v>
      </c>
      <c r="B21" s="314"/>
      <c r="C21" s="315"/>
      <c r="D21" s="316">
        <v>2878</v>
      </c>
      <c r="E21" s="319"/>
      <c r="F21" s="321"/>
    </row>
    <row r="22" spans="1:6" ht="12.75">
      <c r="A22" s="313" t="s">
        <v>547</v>
      </c>
      <c r="B22" s="314"/>
      <c r="C22" s="315"/>
      <c r="D22" s="316">
        <v>1000</v>
      </c>
      <c r="E22" s="319"/>
      <c r="F22" s="321"/>
    </row>
    <row r="23" spans="1:6" ht="12.75">
      <c r="A23" s="322" t="s">
        <v>484</v>
      </c>
      <c r="B23" s="323"/>
      <c r="C23" s="315"/>
      <c r="D23" s="316">
        <v>23163</v>
      </c>
      <c r="E23" s="319"/>
      <c r="F23" s="318"/>
    </row>
    <row r="24" spans="1:6" ht="12.75">
      <c r="A24" s="322" t="s">
        <v>485</v>
      </c>
      <c r="B24" s="324"/>
      <c r="C24" s="325"/>
      <c r="D24" s="316">
        <v>78070</v>
      </c>
      <c r="E24" s="319"/>
      <c r="F24" s="318"/>
    </row>
    <row r="25" spans="1:6" ht="12.75">
      <c r="A25" s="313"/>
      <c r="B25" s="314"/>
      <c r="C25" s="315"/>
      <c r="D25" s="326"/>
      <c r="E25" s="319"/>
      <c r="F25" s="318"/>
    </row>
    <row r="26" spans="1:4" ht="15.75">
      <c r="A26" s="309" t="s">
        <v>445</v>
      </c>
      <c r="B26" s="327"/>
      <c r="C26" s="328"/>
      <c r="D26" s="329">
        <f>SUM(D17:D25)</f>
        <v>117085</v>
      </c>
    </row>
    <row r="27" spans="1:4" ht="15.75">
      <c r="A27" s="309"/>
      <c r="B27" s="327"/>
      <c r="C27" s="328"/>
      <c r="D27" s="328"/>
    </row>
    <row r="28" spans="1:4" ht="16.5" thickBot="1">
      <c r="A28" s="330" t="s">
        <v>446</v>
      </c>
      <c r="B28" s="331"/>
      <c r="C28" s="332"/>
      <c r="D28" s="333">
        <f>SUM(D15,D26)</f>
        <v>127571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&amp;R20. melléklet a 15/2014.(VI.3.)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workbookViewId="0" topLeftCell="A1">
      <selection activeCell="K24" sqref="K24"/>
    </sheetView>
  </sheetViews>
  <sheetFormatPr defaultColWidth="9.00390625" defaultRowHeight="12.75"/>
  <cols>
    <col min="1" max="1" width="4.875" style="64" customWidth="1"/>
    <col min="2" max="2" width="31.125" style="80" customWidth="1"/>
    <col min="3" max="4" width="9.00390625" style="80" customWidth="1"/>
    <col min="5" max="5" width="9.50390625" style="80" customWidth="1"/>
    <col min="6" max="6" width="8.875" style="80" customWidth="1"/>
    <col min="7" max="7" width="8.625" style="80" customWidth="1"/>
    <col min="8" max="8" width="8.875" style="80" customWidth="1"/>
    <col min="9" max="9" width="8.125" style="80" customWidth="1"/>
    <col min="10" max="14" width="9.50390625" style="80" customWidth="1"/>
    <col min="15" max="15" width="12.625" style="64" customWidth="1"/>
    <col min="16" max="16384" width="9.375" style="80" customWidth="1"/>
  </cols>
  <sheetData>
    <row r="1" spans="1:15" ht="31.5" customHeight="1">
      <c r="A1" s="587" t="s">
        <v>372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</row>
    <row r="2" ht="16.5" thickBot="1">
      <c r="O2" s="3" t="s">
        <v>45</v>
      </c>
    </row>
    <row r="3" spans="1:15" s="64" customFormat="1" ht="25.5" customHeight="1" thickBot="1">
      <c r="A3" s="61" t="s">
        <v>9</v>
      </c>
      <c r="B3" s="62" t="s">
        <v>56</v>
      </c>
      <c r="C3" s="62" t="s">
        <v>63</v>
      </c>
      <c r="D3" s="62" t="s">
        <v>64</v>
      </c>
      <c r="E3" s="62" t="s">
        <v>65</v>
      </c>
      <c r="F3" s="62" t="s">
        <v>66</v>
      </c>
      <c r="G3" s="62" t="s">
        <v>67</v>
      </c>
      <c r="H3" s="62" t="s">
        <v>68</v>
      </c>
      <c r="I3" s="62" t="s">
        <v>69</v>
      </c>
      <c r="J3" s="62" t="s">
        <v>70</v>
      </c>
      <c r="K3" s="62" t="s">
        <v>71</v>
      </c>
      <c r="L3" s="62" t="s">
        <v>72</v>
      </c>
      <c r="M3" s="62" t="s">
        <v>73</v>
      </c>
      <c r="N3" s="62" t="s">
        <v>74</v>
      </c>
      <c r="O3" s="63" t="s">
        <v>43</v>
      </c>
    </row>
    <row r="4" spans="1:15" s="66" customFormat="1" ht="15" customHeight="1" thickBot="1">
      <c r="A4" s="65" t="s">
        <v>11</v>
      </c>
      <c r="B4" s="584" t="s">
        <v>48</v>
      </c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6"/>
    </row>
    <row r="5" spans="1:15" s="66" customFormat="1" ht="22.5">
      <c r="A5" s="67" t="s">
        <v>12</v>
      </c>
      <c r="B5" s="282" t="s">
        <v>339</v>
      </c>
      <c r="C5" s="68">
        <v>84155</v>
      </c>
      <c r="D5" s="68">
        <v>84155</v>
      </c>
      <c r="E5" s="68">
        <v>84155</v>
      </c>
      <c r="F5" s="68">
        <v>84155</v>
      </c>
      <c r="G5" s="68">
        <v>84155</v>
      </c>
      <c r="H5" s="68">
        <v>84155</v>
      </c>
      <c r="I5" s="68">
        <v>84155</v>
      </c>
      <c r="J5" s="68">
        <v>84155</v>
      </c>
      <c r="K5" s="68">
        <v>84155</v>
      </c>
      <c r="L5" s="68">
        <v>84155</v>
      </c>
      <c r="M5" s="68">
        <v>84155</v>
      </c>
      <c r="N5" s="68">
        <v>84158</v>
      </c>
      <c r="O5" s="69">
        <f aca="true" t="shared" si="0" ref="O5:O14">SUM(C5:N5)</f>
        <v>1009863</v>
      </c>
    </row>
    <row r="6" spans="1:15" s="72" customFormat="1" ht="22.5">
      <c r="A6" s="70" t="s">
        <v>13</v>
      </c>
      <c r="B6" s="134" t="s">
        <v>398</v>
      </c>
      <c r="C6" s="71"/>
      <c r="D6" s="71"/>
      <c r="E6" s="71">
        <v>83858</v>
      </c>
      <c r="F6" s="71">
        <v>1624</v>
      </c>
      <c r="G6" s="71">
        <v>22075</v>
      </c>
      <c r="H6" s="71">
        <v>103858</v>
      </c>
      <c r="I6" s="71">
        <v>20000</v>
      </c>
      <c r="J6" s="71">
        <v>20000</v>
      </c>
      <c r="K6" s="71">
        <v>93858</v>
      </c>
      <c r="L6" s="71"/>
      <c r="M6" s="71"/>
      <c r="N6" s="71">
        <v>83858</v>
      </c>
      <c r="O6" s="523">
        <f t="shared" si="0"/>
        <v>429131</v>
      </c>
    </row>
    <row r="7" spans="1:15" s="72" customFormat="1" ht="22.5">
      <c r="A7" s="70" t="s">
        <v>14</v>
      </c>
      <c r="B7" s="133" t="s">
        <v>399</v>
      </c>
      <c r="C7" s="73"/>
      <c r="D7" s="73"/>
      <c r="E7" s="73"/>
      <c r="F7" s="73"/>
      <c r="G7" s="73"/>
      <c r="H7" s="73">
        <v>2000</v>
      </c>
      <c r="I7" s="73">
        <v>2000</v>
      </c>
      <c r="J7" s="73">
        <v>2383</v>
      </c>
      <c r="K7" s="73"/>
      <c r="L7" s="73"/>
      <c r="M7" s="73"/>
      <c r="N7" s="73"/>
      <c r="O7" s="525">
        <f t="shared" si="0"/>
        <v>6383</v>
      </c>
    </row>
    <row r="8" spans="1:15" s="72" customFormat="1" ht="13.5" customHeight="1">
      <c r="A8" s="70" t="s">
        <v>15</v>
      </c>
      <c r="B8" s="132" t="s">
        <v>126</v>
      </c>
      <c r="C8" s="71">
        <v>5000</v>
      </c>
      <c r="D8" s="71">
        <v>4000</v>
      </c>
      <c r="E8" s="71">
        <v>140000</v>
      </c>
      <c r="F8" s="71">
        <v>15000</v>
      </c>
      <c r="G8" s="71">
        <v>4500</v>
      </c>
      <c r="H8" s="71">
        <v>4300</v>
      </c>
      <c r="I8" s="71">
        <v>4200</v>
      </c>
      <c r="J8" s="71">
        <v>4200</v>
      </c>
      <c r="K8" s="71">
        <v>140000</v>
      </c>
      <c r="L8" s="71">
        <v>13000</v>
      </c>
      <c r="M8" s="71">
        <v>3883</v>
      </c>
      <c r="N8" s="71">
        <v>20000</v>
      </c>
      <c r="O8" s="566">
        <f t="shared" si="0"/>
        <v>358083</v>
      </c>
    </row>
    <row r="9" spans="1:15" s="72" customFormat="1" ht="13.5" customHeight="1">
      <c r="A9" s="70" t="s">
        <v>16</v>
      </c>
      <c r="B9" s="132" t="s">
        <v>400</v>
      </c>
      <c r="C9" s="71">
        <v>39000</v>
      </c>
      <c r="D9" s="71">
        <v>41000</v>
      </c>
      <c r="E9" s="71">
        <v>39000</v>
      </c>
      <c r="F9" s="71">
        <v>40000</v>
      </c>
      <c r="G9" s="71">
        <v>40015</v>
      </c>
      <c r="H9" s="71">
        <v>37222</v>
      </c>
      <c r="I9" s="71">
        <v>30015</v>
      </c>
      <c r="J9" s="71">
        <v>31015</v>
      </c>
      <c r="K9" s="71">
        <v>29015</v>
      </c>
      <c r="L9" s="71">
        <v>30515</v>
      </c>
      <c r="M9" s="71">
        <v>22015</v>
      </c>
      <c r="N9" s="71">
        <v>20204</v>
      </c>
      <c r="O9" s="523">
        <f t="shared" si="0"/>
        <v>399016</v>
      </c>
    </row>
    <row r="10" spans="1:15" s="72" customFormat="1" ht="13.5" customHeight="1">
      <c r="A10" s="70" t="s">
        <v>17</v>
      </c>
      <c r="B10" s="132" t="s">
        <v>4</v>
      </c>
      <c r="C10" s="71"/>
      <c r="D10" s="71"/>
      <c r="E10" s="71"/>
      <c r="F10" s="71"/>
      <c r="G10" s="71">
        <v>700</v>
      </c>
      <c r="H10" s="71">
        <v>6048</v>
      </c>
      <c r="I10" s="71"/>
      <c r="J10" s="71"/>
      <c r="K10" s="71">
        <v>12000</v>
      </c>
      <c r="L10" s="71"/>
      <c r="M10" s="71"/>
      <c r="N10" s="71"/>
      <c r="O10" s="523">
        <f t="shared" si="0"/>
        <v>18748</v>
      </c>
    </row>
    <row r="11" spans="1:15" s="72" customFormat="1" ht="13.5" customHeight="1">
      <c r="A11" s="70" t="s">
        <v>18</v>
      </c>
      <c r="B11" s="132" t="s">
        <v>341</v>
      </c>
      <c r="C11" s="71"/>
      <c r="D11" s="71"/>
      <c r="E11" s="71"/>
      <c r="F11" s="71"/>
      <c r="G11" s="71">
        <v>12346</v>
      </c>
      <c r="H11" s="71">
        <v>15000</v>
      </c>
      <c r="I11" s="71">
        <v>12433</v>
      </c>
      <c r="J11" s="71">
        <v>26000</v>
      </c>
      <c r="K11" s="71">
        <v>29000</v>
      </c>
      <c r="L11" s="71">
        <v>25000</v>
      </c>
      <c r="M11" s="71">
        <v>10000</v>
      </c>
      <c r="N11" s="71">
        <v>20000</v>
      </c>
      <c r="O11" s="523">
        <f t="shared" si="0"/>
        <v>149779</v>
      </c>
    </row>
    <row r="12" spans="1:15" s="72" customFormat="1" ht="22.5">
      <c r="A12" s="70" t="s">
        <v>19</v>
      </c>
      <c r="B12" s="134" t="s">
        <v>384</v>
      </c>
      <c r="C12" s="71">
        <v>1000</v>
      </c>
      <c r="D12" s="71">
        <v>1200</v>
      </c>
      <c r="E12" s="71">
        <v>1150</v>
      </c>
      <c r="F12" s="71">
        <v>1000</v>
      </c>
      <c r="G12" s="71">
        <v>12020</v>
      </c>
      <c r="H12" s="71">
        <v>41200</v>
      </c>
      <c r="I12" s="71">
        <v>12317</v>
      </c>
      <c r="J12" s="71">
        <v>11000</v>
      </c>
      <c r="K12" s="71">
        <v>11200</v>
      </c>
      <c r="L12" s="71">
        <v>31100</v>
      </c>
      <c r="M12" s="71">
        <v>1100</v>
      </c>
      <c r="N12" s="71">
        <v>1150</v>
      </c>
      <c r="O12" s="566">
        <f t="shared" si="0"/>
        <v>125437</v>
      </c>
    </row>
    <row r="13" spans="1:15" s="72" customFormat="1" ht="13.5" customHeight="1" thickBot="1">
      <c r="A13" s="70" t="s">
        <v>20</v>
      </c>
      <c r="B13" s="132" t="s">
        <v>5</v>
      </c>
      <c r="C13" s="71">
        <v>258646</v>
      </c>
      <c r="D13" s="71"/>
      <c r="E13" s="71">
        <v>11000</v>
      </c>
      <c r="F13" s="71">
        <v>12000</v>
      </c>
      <c r="G13" s="71">
        <v>14000</v>
      </c>
      <c r="H13" s="71">
        <v>20000</v>
      </c>
      <c r="I13" s="71">
        <v>25000</v>
      </c>
      <c r="J13" s="71"/>
      <c r="K13" s="71">
        <v>3003</v>
      </c>
      <c r="L13" s="71"/>
      <c r="M13" s="71"/>
      <c r="N13" s="71">
        <v>6364</v>
      </c>
      <c r="O13" s="566">
        <f t="shared" si="0"/>
        <v>350013</v>
      </c>
    </row>
    <row r="14" spans="1:15" s="66" customFormat="1" ht="15.75" customHeight="1" thickBot="1">
      <c r="A14" s="65" t="s">
        <v>21</v>
      </c>
      <c r="B14" s="30" t="s">
        <v>98</v>
      </c>
      <c r="C14" s="74">
        <f aca="true" t="shared" si="1" ref="C14:N14">SUM(C5:C13)</f>
        <v>387801</v>
      </c>
      <c r="D14" s="74">
        <f t="shared" si="1"/>
        <v>130355</v>
      </c>
      <c r="E14" s="74">
        <f t="shared" si="1"/>
        <v>359163</v>
      </c>
      <c r="F14" s="74">
        <f t="shared" si="1"/>
        <v>153779</v>
      </c>
      <c r="G14" s="74">
        <f t="shared" si="1"/>
        <v>189811</v>
      </c>
      <c r="H14" s="74">
        <f t="shared" si="1"/>
        <v>313783</v>
      </c>
      <c r="I14" s="74">
        <f t="shared" si="1"/>
        <v>190120</v>
      </c>
      <c r="J14" s="74">
        <f t="shared" si="1"/>
        <v>178753</v>
      </c>
      <c r="K14" s="74">
        <f t="shared" si="1"/>
        <v>402231</v>
      </c>
      <c r="L14" s="74">
        <f t="shared" si="1"/>
        <v>183770</v>
      </c>
      <c r="M14" s="74">
        <f t="shared" si="1"/>
        <v>121153</v>
      </c>
      <c r="N14" s="74">
        <f t="shared" si="1"/>
        <v>235734</v>
      </c>
      <c r="O14" s="75">
        <f t="shared" si="0"/>
        <v>2846453</v>
      </c>
    </row>
    <row r="15" spans="1:15" s="66" customFormat="1" ht="15" customHeight="1" thickBot="1">
      <c r="A15" s="65" t="s">
        <v>22</v>
      </c>
      <c r="B15" s="584" t="s">
        <v>49</v>
      </c>
      <c r="C15" s="585"/>
      <c r="D15" s="585"/>
      <c r="E15" s="585"/>
      <c r="F15" s="585"/>
      <c r="G15" s="585"/>
      <c r="H15" s="585"/>
      <c r="I15" s="585"/>
      <c r="J15" s="585"/>
      <c r="K15" s="585"/>
      <c r="L15" s="585"/>
      <c r="M15" s="585"/>
      <c r="N15" s="585"/>
      <c r="O15" s="586"/>
    </row>
    <row r="16" spans="1:15" s="72" customFormat="1" ht="13.5" customHeight="1">
      <c r="A16" s="76" t="s">
        <v>23</v>
      </c>
      <c r="B16" s="135" t="s">
        <v>57</v>
      </c>
      <c r="C16" s="73">
        <v>68000</v>
      </c>
      <c r="D16" s="73">
        <v>68000</v>
      </c>
      <c r="E16" s="73">
        <v>69000</v>
      </c>
      <c r="F16" s="73">
        <v>69000</v>
      </c>
      <c r="G16" s="73">
        <v>85000</v>
      </c>
      <c r="H16" s="524">
        <v>85000</v>
      </c>
      <c r="I16" s="524">
        <v>85777</v>
      </c>
      <c r="J16" s="73">
        <v>85000</v>
      </c>
      <c r="K16" s="73">
        <v>86670</v>
      </c>
      <c r="L16" s="73">
        <v>72000</v>
      </c>
      <c r="M16" s="73">
        <v>70000</v>
      </c>
      <c r="N16" s="73">
        <v>67981</v>
      </c>
      <c r="O16" s="525">
        <f aca="true" t="shared" si="2" ref="O16:O26">SUM(C16:N16)</f>
        <v>911428</v>
      </c>
    </row>
    <row r="17" spans="1:15" s="72" customFormat="1" ht="27" customHeight="1">
      <c r="A17" s="70" t="s">
        <v>24</v>
      </c>
      <c r="B17" s="134" t="s">
        <v>135</v>
      </c>
      <c r="C17" s="71">
        <v>17000</v>
      </c>
      <c r="D17" s="71">
        <v>17000</v>
      </c>
      <c r="E17" s="71">
        <v>17000</v>
      </c>
      <c r="F17" s="71">
        <v>18000</v>
      </c>
      <c r="G17" s="71">
        <v>19000</v>
      </c>
      <c r="H17" s="71">
        <v>19000</v>
      </c>
      <c r="I17" s="71">
        <v>20500</v>
      </c>
      <c r="J17" s="71">
        <v>20500</v>
      </c>
      <c r="K17" s="71">
        <v>19767</v>
      </c>
      <c r="L17" s="71">
        <v>17700</v>
      </c>
      <c r="M17" s="71">
        <v>17700</v>
      </c>
      <c r="N17" s="71">
        <v>17279</v>
      </c>
      <c r="O17" s="523">
        <f t="shared" si="2"/>
        <v>220446</v>
      </c>
    </row>
    <row r="18" spans="1:15" s="72" customFormat="1" ht="13.5" customHeight="1">
      <c r="A18" s="70" t="s">
        <v>25</v>
      </c>
      <c r="B18" s="132" t="s">
        <v>110</v>
      </c>
      <c r="C18" s="71">
        <v>74000</v>
      </c>
      <c r="D18" s="71">
        <v>75000</v>
      </c>
      <c r="E18" s="71">
        <v>80000</v>
      </c>
      <c r="F18" s="71">
        <v>80000</v>
      </c>
      <c r="G18" s="71">
        <v>75000</v>
      </c>
      <c r="H18" s="71">
        <v>69000</v>
      </c>
      <c r="I18" s="71">
        <v>58000</v>
      </c>
      <c r="J18" s="71">
        <v>56000</v>
      </c>
      <c r="K18" s="71">
        <v>74143</v>
      </c>
      <c r="L18" s="71">
        <v>75000</v>
      </c>
      <c r="M18" s="71">
        <v>76000</v>
      </c>
      <c r="N18" s="71">
        <v>71172</v>
      </c>
      <c r="O18" s="523">
        <f t="shared" si="2"/>
        <v>863315</v>
      </c>
    </row>
    <row r="19" spans="1:15" s="72" customFormat="1" ht="13.5" customHeight="1">
      <c r="A19" s="70" t="s">
        <v>26</v>
      </c>
      <c r="B19" s="132" t="s">
        <v>136</v>
      </c>
      <c r="C19" s="71">
        <v>20500</v>
      </c>
      <c r="D19" s="71">
        <v>20000</v>
      </c>
      <c r="E19" s="71">
        <v>21000</v>
      </c>
      <c r="F19" s="71">
        <v>20000</v>
      </c>
      <c r="G19" s="71">
        <v>20000</v>
      </c>
      <c r="H19" s="71">
        <v>20000</v>
      </c>
      <c r="I19" s="71">
        <v>20000</v>
      </c>
      <c r="J19" s="71">
        <v>32000</v>
      </c>
      <c r="K19" s="71">
        <v>20000</v>
      </c>
      <c r="L19" s="71">
        <v>20000</v>
      </c>
      <c r="M19" s="71">
        <v>32000</v>
      </c>
      <c r="N19" s="71">
        <v>20000</v>
      </c>
      <c r="O19" s="566">
        <f t="shared" si="2"/>
        <v>265500</v>
      </c>
    </row>
    <row r="20" spans="1:15" s="72" customFormat="1" ht="13.5" customHeight="1">
      <c r="A20" s="70" t="s">
        <v>27</v>
      </c>
      <c r="B20" s="132" t="s">
        <v>6</v>
      </c>
      <c r="C20" s="71">
        <v>11270</v>
      </c>
      <c r="D20" s="71">
        <v>11600</v>
      </c>
      <c r="E20" s="71">
        <v>11270</v>
      </c>
      <c r="F20" s="71">
        <v>19270</v>
      </c>
      <c r="G20" s="71">
        <v>23270</v>
      </c>
      <c r="H20" s="71">
        <v>16270</v>
      </c>
      <c r="I20" s="71">
        <v>15200</v>
      </c>
      <c r="J20" s="71">
        <v>11200</v>
      </c>
      <c r="K20" s="71">
        <v>16270</v>
      </c>
      <c r="L20" s="71">
        <v>14270</v>
      </c>
      <c r="M20" s="71">
        <v>15540</v>
      </c>
      <c r="N20" s="71">
        <v>8105</v>
      </c>
      <c r="O20" s="566">
        <f t="shared" si="2"/>
        <v>173535</v>
      </c>
    </row>
    <row r="21" spans="1:15" s="72" customFormat="1" ht="13.5" customHeight="1">
      <c r="A21" s="70" t="s">
        <v>28</v>
      </c>
      <c r="B21" s="132" t="s">
        <v>156</v>
      </c>
      <c r="C21" s="71"/>
      <c r="D21" s="71">
        <v>1500</v>
      </c>
      <c r="E21" s="71">
        <v>6700</v>
      </c>
      <c r="F21" s="71">
        <v>60000</v>
      </c>
      <c r="G21" s="71">
        <v>67000</v>
      </c>
      <c r="H21" s="71">
        <v>7628</v>
      </c>
      <c r="I21" s="71">
        <v>6000</v>
      </c>
      <c r="J21" s="71">
        <v>3933</v>
      </c>
      <c r="K21" s="71">
        <v>3000</v>
      </c>
      <c r="L21" s="71">
        <v>8000</v>
      </c>
      <c r="M21" s="71">
        <v>5000</v>
      </c>
      <c r="N21" s="71">
        <v>6376</v>
      </c>
      <c r="O21" s="523">
        <f t="shared" si="2"/>
        <v>175137</v>
      </c>
    </row>
    <row r="22" spans="1:15" s="72" customFormat="1" ht="15.75">
      <c r="A22" s="70" t="s">
        <v>29</v>
      </c>
      <c r="B22" s="134" t="s">
        <v>139</v>
      </c>
      <c r="C22" s="71"/>
      <c r="D22" s="71">
        <v>550</v>
      </c>
      <c r="E22" s="71">
        <v>1000</v>
      </c>
      <c r="F22" s="71"/>
      <c r="G22" s="71">
        <v>1500</v>
      </c>
      <c r="H22" s="71">
        <v>983</v>
      </c>
      <c r="I22" s="71">
        <v>1000</v>
      </c>
      <c r="J22" s="71">
        <v>2000</v>
      </c>
      <c r="K22" s="71">
        <v>3000</v>
      </c>
      <c r="L22" s="71"/>
      <c r="M22" s="71">
        <v>3000</v>
      </c>
      <c r="N22" s="71"/>
      <c r="O22" s="566">
        <f t="shared" si="2"/>
        <v>13033</v>
      </c>
    </row>
    <row r="23" spans="1:15" s="72" customFormat="1" ht="13.5" customHeight="1">
      <c r="A23" s="70" t="s">
        <v>30</v>
      </c>
      <c r="B23" s="132" t="s">
        <v>159</v>
      </c>
      <c r="C23" s="71"/>
      <c r="D23" s="71">
        <v>1250</v>
      </c>
      <c r="E23" s="71">
        <v>650</v>
      </c>
      <c r="F23" s="71">
        <v>5678</v>
      </c>
      <c r="G23" s="71">
        <v>1000</v>
      </c>
      <c r="H23" s="71">
        <v>650</v>
      </c>
      <c r="I23" s="71">
        <v>650</v>
      </c>
      <c r="J23" s="71">
        <v>650</v>
      </c>
      <c r="K23" s="71">
        <v>650</v>
      </c>
      <c r="L23" s="71">
        <v>650</v>
      </c>
      <c r="M23" s="71">
        <v>650</v>
      </c>
      <c r="N23" s="71">
        <v>650</v>
      </c>
      <c r="O23" s="566">
        <f t="shared" si="2"/>
        <v>13128</v>
      </c>
    </row>
    <row r="24" spans="1:15" s="72" customFormat="1" ht="13.5" customHeight="1">
      <c r="A24" s="70" t="s">
        <v>31</v>
      </c>
      <c r="B24" s="132" t="s">
        <v>42</v>
      </c>
      <c r="C24" s="71"/>
      <c r="D24" s="71"/>
      <c r="E24" s="71">
        <v>15000</v>
      </c>
      <c r="F24" s="71"/>
      <c r="G24" s="71"/>
      <c r="H24" s="71">
        <v>6000</v>
      </c>
      <c r="I24" s="71">
        <v>7000</v>
      </c>
      <c r="J24" s="71">
        <v>7000</v>
      </c>
      <c r="K24" s="71">
        <v>5978</v>
      </c>
      <c r="L24" s="71">
        <v>4919</v>
      </c>
      <c r="M24" s="71">
        <v>11000</v>
      </c>
      <c r="N24" s="71">
        <v>70674</v>
      </c>
      <c r="O24" s="523">
        <f>SUM(C24:N24)</f>
        <v>127571</v>
      </c>
    </row>
    <row r="25" spans="1:15" s="72" customFormat="1" ht="13.5" customHeight="1" thickBot="1">
      <c r="A25" s="70" t="s">
        <v>32</v>
      </c>
      <c r="B25" s="132" t="s">
        <v>7</v>
      </c>
      <c r="C25" s="71"/>
      <c r="D25" s="71"/>
      <c r="E25" s="71">
        <v>500</v>
      </c>
      <c r="F25" s="71"/>
      <c r="G25" s="71"/>
      <c r="H25" s="71">
        <v>500</v>
      </c>
      <c r="I25" s="71"/>
      <c r="J25" s="71"/>
      <c r="K25" s="71">
        <v>500</v>
      </c>
      <c r="L25" s="71"/>
      <c r="M25" s="71"/>
      <c r="N25" s="71">
        <v>81860</v>
      </c>
      <c r="O25" s="566">
        <f t="shared" si="2"/>
        <v>83360</v>
      </c>
    </row>
    <row r="26" spans="1:15" s="66" customFormat="1" ht="15.75" customHeight="1" thickBot="1">
      <c r="A26" s="77" t="s">
        <v>33</v>
      </c>
      <c r="B26" s="30" t="s">
        <v>99</v>
      </c>
      <c r="C26" s="74">
        <f aca="true" t="shared" si="3" ref="C26:N26">SUM(C16:C25)</f>
        <v>190770</v>
      </c>
      <c r="D26" s="74">
        <f t="shared" si="3"/>
        <v>194900</v>
      </c>
      <c r="E26" s="74">
        <f t="shared" si="3"/>
        <v>222120</v>
      </c>
      <c r="F26" s="74">
        <f t="shared" si="3"/>
        <v>271948</v>
      </c>
      <c r="G26" s="74">
        <f t="shared" si="3"/>
        <v>291770</v>
      </c>
      <c r="H26" s="74">
        <f t="shared" si="3"/>
        <v>225031</v>
      </c>
      <c r="I26" s="74">
        <f t="shared" si="3"/>
        <v>214127</v>
      </c>
      <c r="J26" s="74">
        <f t="shared" si="3"/>
        <v>218283</v>
      </c>
      <c r="K26" s="74">
        <f t="shared" si="3"/>
        <v>229978</v>
      </c>
      <c r="L26" s="74">
        <f t="shared" si="3"/>
        <v>212539</v>
      </c>
      <c r="M26" s="74">
        <f t="shared" si="3"/>
        <v>230890</v>
      </c>
      <c r="N26" s="74">
        <f t="shared" si="3"/>
        <v>344097</v>
      </c>
      <c r="O26" s="75">
        <f t="shared" si="2"/>
        <v>2846453</v>
      </c>
    </row>
    <row r="27" spans="1:15" ht="16.5" thickBot="1">
      <c r="A27" s="77" t="s">
        <v>34</v>
      </c>
      <c r="B27" s="136" t="s">
        <v>100</v>
      </c>
      <c r="C27" s="78">
        <f aca="true" t="shared" si="4" ref="C27:O27">C14-C26</f>
        <v>197031</v>
      </c>
      <c r="D27" s="78">
        <f t="shared" si="4"/>
        <v>-64545</v>
      </c>
      <c r="E27" s="78">
        <f t="shared" si="4"/>
        <v>137043</v>
      </c>
      <c r="F27" s="78">
        <f t="shared" si="4"/>
        <v>-118169</v>
      </c>
      <c r="G27" s="78">
        <f t="shared" si="4"/>
        <v>-101959</v>
      </c>
      <c r="H27" s="78">
        <f t="shared" si="4"/>
        <v>88752</v>
      </c>
      <c r="I27" s="78">
        <f t="shared" si="4"/>
        <v>-24007</v>
      </c>
      <c r="J27" s="78">
        <f t="shared" si="4"/>
        <v>-39530</v>
      </c>
      <c r="K27" s="78">
        <f t="shared" si="4"/>
        <v>172253</v>
      </c>
      <c r="L27" s="78">
        <f t="shared" si="4"/>
        <v>-28769</v>
      </c>
      <c r="M27" s="78">
        <f t="shared" si="4"/>
        <v>-109737</v>
      </c>
      <c r="N27" s="78">
        <f t="shared" si="4"/>
        <v>-108363</v>
      </c>
      <c r="O27" s="79">
        <f t="shared" si="4"/>
        <v>0</v>
      </c>
    </row>
    <row r="28" ht="15.75">
      <c r="A28" s="81"/>
    </row>
    <row r="29" spans="2:15" ht="15.75">
      <c r="B29" s="82"/>
      <c r="C29" s="83"/>
      <c r="D29" s="83"/>
      <c r="O29" s="80"/>
    </row>
    <row r="30" ht="15.75">
      <c r="O30" s="80"/>
    </row>
    <row r="31" ht="15.75">
      <c r="O31" s="80"/>
    </row>
    <row r="32" ht="15.75">
      <c r="O32" s="80"/>
    </row>
    <row r="33" ht="15.75">
      <c r="O33" s="80"/>
    </row>
    <row r="34" ht="15.75">
      <c r="O34" s="80"/>
    </row>
    <row r="35" ht="15.75">
      <c r="O35" s="80"/>
    </row>
    <row r="36" ht="15.75">
      <c r="O36" s="80"/>
    </row>
    <row r="37" ht="15.75">
      <c r="O37" s="80"/>
    </row>
    <row r="38" ht="15.75">
      <c r="O38" s="80"/>
    </row>
    <row r="39" ht="15.75">
      <c r="O39" s="80"/>
    </row>
    <row r="40" ht="15.75">
      <c r="O40" s="80"/>
    </row>
    <row r="41" ht="15.75">
      <c r="O41" s="80"/>
    </row>
    <row r="42" ht="15.75">
      <c r="O42" s="80"/>
    </row>
    <row r="43" ht="15.75">
      <c r="O43" s="80"/>
    </row>
    <row r="44" ht="15.75">
      <c r="O44" s="80"/>
    </row>
    <row r="45" ht="15.75">
      <c r="O45" s="80"/>
    </row>
    <row r="46" ht="15.75">
      <c r="O46" s="80"/>
    </row>
    <row r="47" ht="15.75">
      <c r="O47" s="80"/>
    </row>
    <row r="48" ht="15.75">
      <c r="O48" s="80"/>
    </row>
    <row r="49" ht="15.75">
      <c r="O49" s="80"/>
    </row>
    <row r="50" ht="15.75">
      <c r="O50" s="80"/>
    </row>
    <row r="51" ht="15.75">
      <c r="O51" s="80"/>
    </row>
    <row r="52" ht="15.75">
      <c r="O52" s="80"/>
    </row>
    <row r="53" ht="15.75">
      <c r="O53" s="80"/>
    </row>
    <row r="54" ht="15.75">
      <c r="O54" s="80"/>
    </row>
    <row r="55" ht="15.75">
      <c r="O55" s="80"/>
    </row>
    <row r="56" ht="15.75">
      <c r="O56" s="80"/>
    </row>
    <row r="57" ht="15.75">
      <c r="O57" s="80"/>
    </row>
    <row r="58" ht="15.75">
      <c r="O58" s="80"/>
    </row>
    <row r="59" ht="15.75">
      <c r="O59" s="80"/>
    </row>
    <row r="60" ht="15.75">
      <c r="O60" s="80"/>
    </row>
    <row r="61" ht="15.75">
      <c r="O61" s="80"/>
    </row>
    <row r="62" ht="15.75">
      <c r="O62" s="80"/>
    </row>
    <row r="63" ht="15.75">
      <c r="O63" s="80"/>
    </row>
    <row r="64" ht="15.75">
      <c r="O64" s="80"/>
    </row>
    <row r="65" ht="15.75">
      <c r="O65" s="80"/>
    </row>
    <row r="66" ht="15.75">
      <c r="O66" s="80"/>
    </row>
    <row r="67" ht="15.75">
      <c r="O67" s="80"/>
    </row>
    <row r="68" ht="15.75">
      <c r="O68" s="80"/>
    </row>
    <row r="69" ht="15.75">
      <c r="O69" s="80"/>
    </row>
    <row r="70" ht="15.75">
      <c r="O70" s="80"/>
    </row>
    <row r="71" ht="15.75">
      <c r="O71" s="80"/>
    </row>
    <row r="72" ht="15.75">
      <c r="O72" s="80"/>
    </row>
    <row r="73" ht="15.75">
      <c r="O73" s="80"/>
    </row>
    <row r="74" ht="15.75">
      <c r="O74" s="80"/>
    </row>
    <row r="75" ht="15.75">
      <c r="O75" s="80"/>
    </row>
    <row r="76" ht="15.75">
      <c r="O76" s="80"/>
    </row>
    <row r="77" ht="15.75">
      <c r="O77" s="80"/>
    </row>
    <row r="78" ht="15.75">
      <c r="O78" s="80"/>
    </row>
    <row r="79" ht="15.75">
      <c r="O79" s="80"/>
    </row>
    <row r="80" ht="15.75">
      <c r="O80" s="80"/>
    </row>
    <row r="81" ht="15.75">
      <c r="O81" s="80"/>
    </row>
    <row r="82" ht="15.75">
      <c r="O82" s="80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21. melléklet  a 15/2014.(VI.3.)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Munka60">
    <pageSetUpPr fitToPage="1"/>
  </sheetPr>
  <dimension ref="A1:GL56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9" sqref="E19"/>
    </sheetView>
  </sheetViews>
  <sheetFormatPr defaultColWidth="9.00390625" defaultRowHeight="12.75"/>
  <cols>
    <col min="1" max="1" width="42.375" style="411" customWidth="1"/>
    <col min="2" max="3" width="9.50390625" style="412" customWidth="1"/>
    <col min="4" max="4" width="9.375" style="412" bestFit="1" customWidth="1"/>
    <col min="5" max="6" width="9.50390625" style="412" customWidth="1"/>
    <col min="7" max="7" width="9.50390625" style="413" customWidth="1"/>
    <col min="8" max="8" width="1.12109375" style="413" customWidth="1"/>
    <col min="9" max="13" width="9.50390625" style="411" customWidth="1"/>
    <col min="14" max="14" width="9.50390625" style="414" customWidth="1"/>
    <col min="15" max="16384" width="10.625" style="411" customWidth="1"/>
  </cols>
  <sheetData>
    <row r="1" spans="10:13" ht="12.75">
      <c r="J1" s="590"/>
      <c r="K1" s="590"/>
      <c r="L1" s="590"/>
      <c r="M1" s="590"/>
    </row>
    <row r="2" spans="1:14" ht="12.75">
      <c r="A2" s="415"/>
      <c r="I2" s="415"/>
      <c r="J2" s="589"/>
      <c r="K2" s="589"/>
      <c r="L2" s="589"/>
      <c r="M2" s="589"/>
      <c r="N2" s="416"/>
    </row>
    <row r="3" spans="1:14" ht="17.25" customHeight="1">
      <c r="A3" s="417" t="s">
        <v>524</v>
      </c>
      <c r="B3" s="418"/>
      <c r="C3" s="418"/>
      <c r="D3" s="418"/>
      <c r="E3" s="418"/>
      <c r="F3" s="418"/>
      <c r="G3" s="419"/>
      <c r="H3" s="419"/>
      <c r="I3" s="420"/>
      <c r="J3" s="420"/>
      <c r="K3" s="420"/>
      <c r="L3" s="420"/>
      <c r="M3" s="420"/>
      <c r="N3" s="421"/>
    </row>
    <row r="4" spans="1:14" ht="19.5">
      <c r="A4" s="422" t="s">
        <v>489</v>
      </c>
      <c r="B4" s="418"/>
      <c r="C4" s="418"/>
      <c r="D4" s="418"/>
      <c r="E4" s="418"/>
      <c r="F4" s="418"/>
      <c r="G4" s="419"/>
      <c r="H4" s="419"/>
      <c r="I4" s="420"/>
      <c r="J4" s="420"/>
      <c r="K4" s="420"/>
      <c r="L4" s="420"/>
      <c r="M4" s="420"/>
      <c r="N4" s="421"/>
    </row>
    <row r="5" spans="1:14" ht="0.75" customHeight="1" thickBot="1">
      <c r="A5" s="423"/>
      <c r="B5" s="418"/>
      <c r="C5" s="418"/>
      <c r="D5" s="418"/>
      <c r="E5" s="418"/>
      <c r="F5" s="418"/>
      <c r="G5" s="419"/>
      <c r="H5" s="419"/>
      <c r="I5" s="420"/>
      <c r="J5" s="420"/>
      <c r="K5" s="420"/>
      <c r="L5" s="420"/>
      <c r="M5" s="420"/>
      <c r="N5" s="416" t="s">
        <v>439</v>
      </c>
    </row>
    <row r="6" spans="1:14" ht="15.75">
      <c r="A6" s="424" t="s">
        <v>148</v>
      </c>
      <c r="B6" s="591" t="s">
        <v>490</v>
      </c>
      <c r="C6" s="592"/>
      <c r="D6" s="592"/>
      <c r="E6" s="592"/>
      <c r="F6" s="592"/>
      <c r="G6" s="593"/>
      <c r="H6" s="425"/>
      <c r="I6" s="591" t="s">
        <v>491</v>
      </c>
      <c r="J6" s="592"/>
      <c r="K6" s="592"/>
      <c r="L6" s="592"/>
      <c r="M6" s="592"/>
      <c r="N6" s="593"/>
    </row>
    <row r="7" spans="1:14" ht="12.75">
      <c r="A7" s="426"/>
      <c r="B7" s="427" t="s">
        <v>492</v>
      </c>
      <c r="C7" s="428" t="s">
        <v>472</v>
      </c>
      <c r="D7" s="428" t="s">
        <v>519</v>
      </c>
      <c r="E7" s="428" t="s">
        <v>493</v>
      </c>
      <c r="F7" s="428" t="s">
        <v>520</v>
      </c>
      <c r="G7" s="429" t="s">
        <v>523</v>
      </c>
      <c r="H7" s="430"/>
      <c r="I7" s="427" t="s">
        <v>492</v>
      </c>
      <c r="J7" s="428" t="s">
        <v>472</v>
      </c>
      <c r="K7" s="428" t="s">
        <v>535</v>
      </c>
      <c r="L7" s="428" t="s">
        <v>109</v>
      </c>
      <c r="M7" s="428" t="s">
        <v>522</v>
      </c>
      <c r="N7" s="429" t="s">
        <v>523</v>
      </c>
    </row>
    <row r="8" spans="1:14" ht="13.5" thickBot="1">
      <c r="A8" s="431"/>
      <c r="B8" s="432" t="s">
        <v>494</v>
      </c>
      <c r="C8" s="433" t="s">
        <v>494</v>
      </c>
      <c r="D8" s="433" t="s">
        <v>494</v>
      </c>
      <c r="E8" s="433" t="s">
        <v>495</v>
      </c>
      <c r="F8" s="433" t="s">
        <v>521</v>
      </c>
      <c r="G8" s="434" t="s">
        <v>496</v>
      </c>
      <c r="H8" s="435"/>
      <c r="I8" s="432" t="s">
        <v>497</v>
      </c>
      <c r="J8" s="433" t="s">
        <v>478</v>
      </c>
      <c r="K8" s="433" t="s">
        <v>474</v>
      </c>
      <c r="L8" s="433"/>
      <c r="M8" s="433"/>
      <c r="N8" s="434" t="s">
        <v>498</v>
      </c>
    </row>
    <row r="9" spans="1:194" ht="12.75">
      <c r="A9" s="436" t="s">
        <v>525</v>
      </c>
      <c r="B9" s="437"/>
      <c r="C9" s="440">
        <v>12028</v>
      </c>
      <c r="D9" s="439"/>
      <c r="E9" s="438"/>
      <c r="F9" s="440"/>
      <c r="G9" s="441">
        <f aca="true" t="shared" si="0" ref="G9:G18">SUM(B9:F9)</f>
        <v>12028</v>
      </c>
      <c r="H9" s="442"/>
      <c r="I9" s="443"/>
      <c r="J9" s="440">
        <v>7740</v>
      </c>
      <c r="K9" s="444"/>
      <c r="L9" s="438"/>
      <c r="M9" s="438"/>
      <c r="N9" s="441">
        <f aca="true" t="shared" si="1" ref="N9:N15">SUM(I9:M9)</f>
        <v>7740</v>
      </c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5"/>
      <c r="AG9" s="445"/>
      <c r="AH9" s="445"/>
      <c r="AI9" s="445"/>
      <c r="AJ9" s="445"/>
      <c r="AK9" s="445"/>
      <c r="AL9" s="445"/>
      <c r="AM9" s="445"/>
      <c r="AN9" s="445"/>
      <c r="AO9" s="445"/>
      <c r="AP9" s="445"/>
      <c r="AQ9" s="445"/>
      <c r="AR9" s="445"/>
      <c r="AS9" s="445"/>
      <c r="AT9" s="445"/>
      <c r="AU9" s="445"/>
      <c r="AV9" s="445"/>
      <c r="AW9" s="445"/>
      <c r="AX9" s="445"/>
      <c r="AY9" s="445"/>
      <c r="AZ9" s="445"/>
      <c r="BA9" s="445"/>
      <c r="BB9" s="445"/>
      <c r="BC9" s="445"/>
      <c r="BD9" s="445"/>
      <c r="BE9" s="445"/>
      <c r="BF9" s="445"/>
      <c r="BG9" s="445"/>
      <c r="BH9" s="445"/>
      <c r="BI9" s="445"/>
      <c r="BJ9" s="445"/>
      <c r="BK9" s="445"/>
      <c r="BL9" s="445"/>
      <c r="BM9" s="445"/>
      <c r="BN9" s="445"/>
      <c r="BO9" s="445"/>
      <c r="BP9" s="445"/>
      <c r="BQ9" s="445"/>
      <c r="BR9" s="445"/>
      <c r="BS9" s="445"/>
      <c r="BT9" s="445"/>
      <c r="BU9" s="445"/>
      <c r="BV9" s="445"/>
      <c r="BW9" s="445"/>
      <c r="BX9" s="445"/>
      <c r="BY9" s="445"/>
      <c r="BZ9" s="445"/>
      <c r="CA9" s="445"/>
      <c r="CB9" s="445"/>
      <c r="CC9" s="445"/>
      <c r="CD9" s="445"/>
      <c r="CE9" s="445"/>
      <c r="CF9" s="445"/>
      <c r="CG9" s="445"/>
      <c r="CH9" s="445"/>
      <c r="CI9" s="445"/>
      <c r="CJ9" s="445"/>
      <c r="CK9" s="445"/>
      <c r="CL9" s="445"/>
      <c r="CM9" s="445"/>
      <c r="CN9" s="445"/>
      <c r="CO9" s="445"/>
      <c r="CP9" s="445"/>
      <c r="CQ9" s="445"/>
      <c r="CR9" s="445"/>
      <c r="CS9" s="445"/>
      <c r="CT9" s="445"/>
      <c r="CU9" s="445"/>
      <c r="CV9" s="445"/>
      <c r="CW9" s="445"/>
      <c r="CX9" s="445"/>
      <c r="CY9" s="445"/>
      <c r="CZ9" s="445"/>
      <c r="DA9" s="445"/>
      <c r="DB9" s="445"/>
      <c r="DC9" s="445"/>
      <c r="DD9" s="445"/>
      <c r="DE9" s="445"/>
      <c r="DF9" s="445"/>
      <c r="DG9" s="445"/>
      <c r="DH9" s="445"/>
      <c r="DI9" s="445"/>
      <c r="DJ9" s="445"/>
      <c r="DK9" s="445"/>
      <c r="DL9" s="445"/>
      <c r="DM9" s="445"/>
      <c r="DN9" s="445"/>
      <c r="DO9" s="445"/>
      <c r="DP9" s="445"/>
      <c r="DQ9" s="445"/>
      <c r="DR9" s="445"/>
      <c r="DS9" s="445"/>
      <c r="DT9" s="445"/>
      <c r="DU9" s="445"/>
      <c r="DV9" s="445"/>
      <c r="DW9" s="445"/>
      <c r="DX9" s="445"/>
      <c r="DY9" s="445"/>
      <c r="DZ9" s="445"/>
      <c r="EA9" s="445"/>
      <c r="EB9" s="445"/>
      <c r="EC9" s="445"/>
      <c r="ED9" s="445"/>
      <c r="EE9" s="445"/>
      <c r="EF9" s="445"/>
      <c r="EG9" s="445"/>
      <c r="EH9" s="445"/>
      <c r="EI9" s="445"/>
      <c r="EJ9" s="445"/>
      <c r="EK9" s="445"/>
      <c r="EL9" s="445"/>
      <c r="EM9" s="445"/>
      <c r="EN9" s="445"/>
      <c r="EO9" s="445"/>
      <c r="EP9" s="445"/>
      <c r="EQ9" s="445"/>
      <c r="ER9" s="445"/>
      <c r="ES9" s="445"/>
      <c r="ET9" s="445"/>
      <c r="EU9" s="445"/>
      <c r="EV9" s="445"/>
      <c r="EW9" s="445"/>
      <c r="EX9" s="445"/>
      <c r="EY9" s="445"/>
      <c r="EZ9" s="445"/>
      <c r="FA9" s="445"/>
      <c r="FB9" s="445"/>
      <c r="FC9" s="445"/>
      <c r="FD9" s="445"/>
      <c r="FE9" s="445"/>
      <c r="FF9" s="445"/>
      <c r="FG9" s="445"/>
      <c r="FH9" s="445"/>
      <c r="FI9" s="445"/>
      <c r="FJ9" s="445"/>
      <c r="FK9" s="445"/>
      <c r="FL9" s="445"/>
      <c r="FM9" s="445"/>
      <c r="FN9" s="445"/>
      <c r="FO9" s="445"/>
      <c r="FP9" s="445"/>
      <c r="FQ9" s="445"/>
      <c r="FR9" s="445"/>
      <c r="FS9" s="445"/>
      <c r="FT9" s="445"/>
      <c r="FU9" s="445"/>
      <c r="FV9" s="445"/>
      <c r="FW9" s="445"/>
      <c r="FX9" s="445"/>
      <c r="FY9" s="445"/>
      <c r="FZ9" s="445"/>
      <c r="GA9" s="445"/>
      <c r="GB9" s="445"/>
      <c r="GC9" s="445"/>
      <c r="GD9" s="445"/>
      <c r="GE9" s="445"/>
      <c r="GF9" s="445"/>
      <c r="GG9" s="445"/>
      <c r="GH9" s="445"/>
      <c r="GI9" s="445"/>
      <c r="GJ9" s="445"/>
      <c r="GK9" s="445"/>
      <c r="GL9" s="445"/>
    </row>
    <row r="10" spans="1:14" ht="12.75">
      <c r="A10" s="446" t="s">
        <v>526</v>
      </c>
      <c r="B10" s="447"/>
      <c r="C10" s="448"/>
      <c r="D10" s="448"/>
      <c r="E10" s="448"/>
      <c r="F10" s="448"/>
      <c r="G10" s="449">
        <f t="shared" si="0"/>
        <v>0</v>
      </c>
      <c r="H10" s="450"/>
      <c r="I10" s="452">
        <v>18374</v>
      </c>
      <c r="J10" s="455"/>
      <c r="K10" s="448"/>
      <c r="L10" s="448"/>
      <c r="M10" s="448"/>
      <c r="N10" s="449">
        <f t="shared" si="1"/>
        <v>18374</v>
      </c>
    </row>
    <row r="11" spans="1:14" ht="12.75">
      <c r="A11" s="451" t="s">
        <v>527</v>
      </c>
      <c r="B11" s="447"/>
      <c r="C11" s="448"/>
      <c r="D11" s="448"/>
      <c r="E11" s="448"/>
      <c r="F11" s="448"/>
      <c r="G11" s="449">
        <f t="shared" si="0"/>
        <v>0</v>
      </c>
      <c r="H11" s="450"/>
      <c r="I11" s="452">
        <v>1143</v>
      </c>
      <c r="J11" s="455"/>
      <c r="K11" s="448"/>
      <c r="L11" s="448"/>
      <c r="M11" s="448"/>
      <c r="N11" s="449">
        <f t="shared" si="1"/>
        <v>1143</v>
      </c>
    </row>
    <row r="12" spans="1:14" ht="12.75">
      <c r="A12" s="451" t="s">
        <v>528</v>
      </c>
      <c r="B12" s="452">
        <v>47822</v>
      </c>
      <c r="C12" s="455">
        <v>113109</v>
      </c>
      <c r="D12" s="455"/>
      <c r="E12" s="454"/>
      <c r="F12" s="454"/>
      <c r="G12" s="449">
        <f t="shared" si="0"/>
        <v>160931</v>
      </c>
      <c r="H12" s="517" t="e">
        <f>SUM(#REF!)</f>
        <v>#REF!</v>
      </c>
      <c r="I12" s="452">
        <v>43966</v>
      </c>
      <c r="J12" s="455">
        <v>125324</v>
      </c>
      <c r="K12" s="455"/>
      <c r="L12" s="454"/>
      <c r="M12" s="454"/>
      <c r="N12" s="449">
        <f t="shared" si="1"/>
        <v>169290</v>
      </c>
    </row>
    <row r="13" spans="1:14" ht="12.75">
      <c r="A13" s="456" t="s">
        <v>548</v>
      </c>
      <c r="B13" s="474"/>
      <c r="C13" s="466"/>
      <c r="D13" s="455"/>
      <c r="E13" s="458"/>
      <c r="F13" s="459"/>
      <c r="G13" s="460">
        <f t="shared" si="0"/>
        <v>0</v>
      </c>
      <c r="H13" s="450"/>
      <c r="I13" s="452">
        <v>1045</v>
      </c>
      <c r="J13" s="455"/>
      <c r="K13" s="458"/>
      <c r="L13" s="458"/>
      <c r="M13" s="461"/>
      <c r="N13" s="460">
        <f t="shared" si="1"/>
        <v>1045</v>
      </c>
    </row>
    <row r="14" spans="1:14" ht="12.75">
      <c r="A14" s="446" t="s">
        <v>499</v>
      </c>
      <c r="B14" s="452"/>
      <c r="C14" s="455"/>
      <c r="D14" s="448"/>
      <c r="E14" s="448"/>
      <c r="F14" s="462"/>
      <c r="G14" s="449">
        <f t="shared" si="0"/>
        <v>0</v>
      </c>
      <c r="H14" s="450"/>
      <c r="I14" s="452">
        <v>18918</v>
      </c>
      <c r="J14" s="455">
        <v>3175</v>
      </c>
      <c r="K14" s="448"/>
      <c r="L14" s="448"/>
      <c r="M14" s="448"/>
      <c r="N14" s="449">
        <f t="shared" si="1"/>
        <v>22093</v>
      </c>
    </row>
    <row r="15" spans="1:14" ht="12.75">
      <c r="A15" s="446" t="s">
        <v>500</v>
      </c>
      <c r="B15" s="452">
        <v>9950</v>
      </c>
      <c r="C15" s="455"/>
      <c r="D15" s="448"/>
      <c r="E15" s="448"/>
      <c r="F15" s="448"/>
      <c r="G15" s="449">
        <f t="shared" si="0"/>
        <v>9950</v>
      </c>
      <c r="H15" s="450"/>
      <c r="I15" s="452">
        <v>2926</v>
      </c>
      <c r="J15" s="455"/>
      <c r="K15" s="455"/>
      <c r="L15" s="448"/>
      <c r="M15" s="448"/>
      <c r="N15" s="449">
        <f t="shared" si="1"/>
        <v>2926</v>
      </c>
    </row>
    <row r="16" spans="1:14" ht="12.75">
      <c r="A16" s="446" t="s">
        <v>501</v>
      </c>
      <c r="B16" s="447">
        <v>14997</v>
      </c>
      <c r="C16" s="448"/>
      <c r="D16" s="448"/>
      <c r="E16" s="448"/>
      <c r="F16" s="448"/>
      <c r="G16" s="449">
        <f t="shared" si="0"/>
        <v>14997</v>
      </c>
      <c r="H16" s="450"/>
      <c r="I16" s="452">
        <v>9194</v>
      </c>
      <c r="J16" s="455"/>
      <c r="K16" s="448"/>
      <c r="L16" s="448"/>
      <c r="M16" s="448"/>
      <c r="N16" s="449">
        <f aca="true" t="shared" si="2" ref="N16:N46">SUM(I16:M16)</f>
        <v>9194</v>
      </c>
    </row>
    <row r="17" spans="1:14" ht="12.75">
      <c r="A17" s="446" t="s">
        <v>502</v>
      </c>
      <c r="B17" s="457"/>
      <c r="C17" s="458"/>
      <c r="D17" s="458"/>
      <c r="E17" s="458"/>
      <c r="F17" s="458"/>
      <c r="G17" s="460">
        <f t="shared" si="0"/>
        <v>0</v>
      </c>
      <c r="H17" s="463"/>
      <c r="I17" s="452">
        <v>14754</v>
      </c>
      <c r="J17" s="466"/>
      <c r="K17" s="458"/>
      <c r="L17" s="458"/>
      <c r="M17" s="458"/>
      <c r="N17" s="460">
        <f t="shared" si="2"/>
        <v>14754</v>
      </c>
    </row>
    <row r="18" spans="1:14" ht="12.75">
      <c r="A18" s="464" t="s">
        <v>503</v>
      </c>
      <c r="B18" s="457"/>
      <c r="C18" s="458"/>
      <c r="D18" s="458"/>
      <c r="E18" s="458"/>
      <c r="F18" s="458"/>
      <c r="G18" s="460">
        <f t="shared" si="0"/>
        <v>0</v>
      </c>
      <c r="H18" s="463"/>
      <c r="I18" s="452">
        <v>3175</v>
      </c>
      <c r="J18" s="466"/>
      <c r="K18" s="458"/>
      <c r="L18" s="458"/>
      <c r="M18" s="458"/>
      <c r="N18" s="460">
        <f t="shared" si="2"/>
        <v>3175</v>
      </c>
    </row>
    <row r="19" spans="1:14" ht="12.75">
      <c r="A19" s="467" t="s">
        <v>504</v>
      </c>
      <c r="B19" s="453">
        <f>SUM(B20:B22)</f>
        <v>0</v>
      </c>
      <c r="C19" s="454">
        <f>SUM(C20:C22)</f>
        <v>0</v>
      </c>
      <c r="D19" s="454">
        <f>SUM(D20:D22)</f>
        <v>358083</v>
      </c>
      <c r="E19" s="468"/>
      <c r="F19" s="454"/>
      <c r="G19" s="460">
        <f>SUM(G20:G22)</f>
        <v>358083</v>
      </c>
      <c r="H19" s="463"/>
      <c r="I19" s="457"/>
      <c r="J19" s="458"/>
      <c r="K19" s="458">
        <f>SUM(K20:K22)</f>
        <v>0</v>
      </c>
      <c r="L19" s="458"/>
      <c r="M19" s="458"/>
      <c r="N19" s="460">
        <f t="shared" si="2"/>
        <v>0</v>
      </c>
    </row>
    <row r="20" spans="1:14" ht="12.75">
      <c r="A20" s="469" t="s">
        <v>530</v>
      </c>
      <c r="B20" s="465"/>
      <c r="C20" s="458"/>
      <c r="D20" s="466">
        <v>325576</v>
      </c>
      <c r="E20" s="466"/>
      <c r="F20" s="458"/>
      <c r="G20" s="470">
        <f aca="true" t="shared" si="3" ref="G20:G26">SUM(B20:F20)</f>
        <v>325576</v>
      </c>
      <c r="H20" s="463"/>
      <c r="I20" s="457"/>
      <c r="J20" s="458"/>
      <c r="K20" s="458"/>
      <c r="L20" s="458"/>
      <c r="M20" s="458"/>
      <c r="N20" s="470">
        <f t="shared" si="2"/>
        <v>0</v>
      </c>
    </row>
    <row r="21" spans="1:14" ht="12.75">
      <c r="A21" s="469" t="s">
        <v>505</v>
      </c>
      <c r="B21" s="452"/>
      <c r="C21" s="458"/>
      <c r="D21" s="466">
        <v>25507</v>
      </c>
      <c r="E21" s="466"/>
      <c r="F21" s="458"/>
      <c r="G21" s="470">
        <f t="shared" si="3"/>
        <v>25507</v>
      </c>
      <c r="H21" s="463"/>
      <c r="I21" s="457"/>
      <c r="J21" s="458"/>
      <c r="K21" s="458"/>
      <c r="L21" s="458"/>
      <c r="M21" s="458"/>
      <c r="N21" s="470">
        <f t="shared" si="2"/>
        <v>0</v>
      </c>
    </row>
    <row r="22" spans="1:14" ht="12.75">
      <c r="A22" s="469" t="s">
        <v>529</v>
      </c>
      <c r="B22" s="465"/>
      <c r="C22" s="458"/>
      <c r="D22" s="466">
        <v>7000</v>
      </c>
      <c r="E22" s="466"/>
      <c r="F22" s="458"/>
      <c r="G22" s="470">
        <f t="shared" si="3"/>
        <v>7000</v>
      </c>
      <c r="H22" s="463"/>
      <c r="I22" s="457"/>
      <c r="J22" s="458"/>
      <c r="K22" s="458"/>
      <c r="L22" s="458"/>
      <c r="M22" s="458"/>
      <c r="N22" s="470">
        <f t="shared" si="2"/>
        <v>0</v>
      </c>
    </row>
    <row r="23" spans="1:14" ht="12.75">
      <c r="A23" s="471" t="s">
        <v>549</v>
      </c>
      <c r="B23" s="457"/>
      <c r="C23" s="458"/>
      <c r="D23" s="466"/>
      <c r="E23" s="466"/>
      <c r="F23" s="458"/>
      <c r="G23" s="470">
        <f t="shared" si="3"/>
        <v>0</v>
      </c>
      <c r="H23" s="463"/>
      <c r="I23" s="452"/>
      <c r="J23" s="455">
        <v>350</v>
      </c>
      <c r="K23" s="466"/>
      <c r="L23" s="466"/>
      <c r="M23" s="458"/>
      <c r="N23" s="470">
        <f t="shared" si="2"/>
        <v>350</v>
      </c>
    </row>
    <row r="24" spans="1:14" ht="12.75">
      <c r="A24" s="446" t="s">
        <v>506</v>
      </c>
      <c r="B24" s="457"/>
      <c r="C24" s="458"/>
      <c r="D24" s="458"/>
      <c r="E24" s="458"/>
      <c r="F24" s="458"/>
      <c r="G24" s="460">
        <f t="shared" si="3"/>
        <v>0</v>
      </c>
      <c r="H24" s="463"/>
      <c r="I24" s="452"/>
      <c r="J24" s="466"/>
      <c r="K24" s="466"/>
      <c r="L24" s="466"/>
      <c r="M24" s="458"/>
      <c r="N24" s="460">
        <f t="shared" si="2"/>
        <v>0</v>
      </c>
    </row>
    <row r="25" spans="1:14" ht="12.75">
      <c r="A25" s="446" t="s">
        <v>507</v>
      </c>
      <c r="B25" s="457"/>
      <c r="C25" s="458"/>
      <c r="D25" s="458"/>
      <c r="E25" s="458"/>
      <c r="F25" s="458"/>
      <c r="G25" s="460">
        <f t="shared" si="3"/>
        <v>0</v>
      </c>
      <c r="H25" s="463"/>
      <c r="I25" s="452">
        <v>32157</v>
      </c>
      <c r="J25" s="466">
        <v>5080</v>
      </c>
      <c r="K25" s="466"/>
      <c r="L25" s="466"/>
      <c r="M25" s="458"/>
      <c r="N25" s="460">
        <f t="shared" si="2"/>
        <v>37237</v>
      </c>
    </row>
    <row r="26" spans="1:14" ht="13.5" customHeight="1">
      <c r="A26" s="476" t="s">
        <v>508</v>
      </c>
      <c r="B26" s="477">
        <v>21200</v>
      </c>
      <c r="C26" s="514"/>
      <c r="D26" s="515"/>
      <c r="E26" s="514"/>
      <c r="F26" s="514">
        <v>227606</v>
      </c>
      <c r="G26" s="482">
        <f t="shared" si="3"/>
        <v>248806</v>
      </c>
      <c r="H26" s="463"/>
      <c r="I26" s="527">
        <v>50802</v>
      </c>
      <c r="J26" s="478">
        <v>7304</v>
      </c>
      <c r="K26" s="478"/>
      <c r="L26" s="515"/>
      <c r="M26" s="515"/>
      <c r="N26" s="482">
        <f t="shared" si="2"/>
        <v>58106</v>
      </c>
    </row>
    <row r="27" spans="1:14" ht="12.75">
      <c r="A27" s="467" t="s">
        <v>531</v>
      </c>
      <c r="B27" s="453">
        <f>SUM(B28:B29)</f>
        <v>1155201</v>
      </c>
      <c r="C27" s="454">
        <f>SUM(C28:C29)</f>
        <v>0</v>
      </c>
      <c r="D27" s="454">
        <f>SUM(D28:D29)</f>
        <v>0</v>
      </c>
      <c r="E27" s="454"/>
      <c r="F27" s="454"/>
      <c r="G27" s="460">
        <f>SUM(G28:G29)</f>
        <v>1155201</v>
      </c>
      <c r="H27" s="516"/>
      <c r="I27" s="474">
        <f>SUM(I28:I29)</f>
        <v>11126</v>
      </c>
      <c r="J27" s="474">
        <f>SUM(J28:J29)</f>
        <v>0</v>
      </c>
      <c r="K27" s="474">
        <f>SUM(K28:K29)</f>
        <v>0</v>
      </c>
      <c r="L27" s="474">
        <f>SUM(L28:L29)</f>
        <v>0</v>
      </c>
      <c r="M27" s="474">
        <f>SUM(M28:M29)</f>
        <v>0</v>
      </c>
      <c r="N27" s="460">
        <f t="shared" si="2"/>
        <v>11126</v>
      </c>
    </row>
    <row r="28" spans="1:14" ht="12.75">
      <c r="A28" s="469" t="s">
        <v>532</v>
      </c>
      <c r="B28" s="452">
        <v>796913</v>
      </c>
      <c r="C28" s="455"/>
      <c r="D28" s="466"/>
      <c r="E28" s="466"/>
      <c r="F28" s="466"/>
      <c r="G28" s="470">
        <f aca="true" t="shared" si="4" ref="G28:G46">SUM(B28:F28)</f>
        <v>796913</v>
      </c>
      <c r="H28" s="463"/>
      <c r="I28" s="452">
        <v>11126</v>
      </c>
      <c r="J28" s="466"/>
      <c r="K28" s="466"/>
      <c r="L28" s="466"/>
      <c r="M28" s="466"/>
      <c r="N28" s="475">
        <f t="shared" si="2"/>
        <v>11126</v>
      </c>
    </row>
    <row r="29" spans="1:14" ht="12.75">
      <c r="A29" s="469" t="s">
        <v>533</v>
      </c>
      <c r="B29" s="452">
        <v>358288</v>
      </c>
      <c r="C29" s="466"/>
      <c r="D29" s="455"/>
      <c r="E29" s="466"/>
      <c r="F29" s="466"/>
      <c r="G29" s="470">
        <f t="shared" si="4"/>
        <v>358288</v>
      </c>
      <c r="H29" s="463"/>
      <c r="I29" s="474"/>
      <c r="J29" s="466"/>
      <c r="K29" s="466"/>
      <c r="L29" s="466"/>
      <c r="M29" s="466"/>
      <c r="N29" s="475">
        <f t="shared" si="2"/>
        <v>0</v>
      </c>
    </row>
    <row r="30" spans="1:14" ht="12.75">
      <c r="A30" s="446" t="s">
        <v>509</v>
      </c>
      <c r="B30" s="452"/>
      <c r="C30" s="455"/>
      <c r="D30" s="455"/>
      <c r="E30" s="455">
        <v>91367</v>
      </c>
      <c r="F30" s="455"/>
      <c r="G30" s="449">
        <f t="shared" si="4"/>
        <v>91367</v>
      </c>
      <c r="H30" s="450"/>
      <c r="I30" s="452">
        <v>5927</v>
      </c>
      <c r="J30" s="455"/>
      <c r="K30" s="455"/>
      <c r="L30" s="455">
        <v>83360</v>
      </c>
      <c r="M30" s="526">
        <v>127571</v>
      </c>
      <c r="N30" s="460">
        <f t="shared" si="2"/>
        <v>216858</v>
      </c>
    </row>
    <row r="31" spans="1:14" ht="12.75">
      <c r="A31" s="446" t="s">
        <v>534</v>
      </c>
      <c r="B31" s="474"/>
      <c r="C31" s="466"/>
      <c r="D31" s="466"/>
      <c r="E31" s="466"/>
      <c r="F31" s="466"/>
      <c r="G31" s="460">
        <f t="shared" si="4"/>
        <v>0</v>
      </c>
      <c r="H31" s="463"/>
      <c r="I31" s="452"/>
      <c r="J31" s="455"/>
      <c r="K31" s="526">
        <v>1274028</v>
      </c>
      <c r="L31" s="455"/>
      <c r="M31" s="455"/>
      <c r="N31" s="460">
        <f t="shared" si="2"/>
        <v>1274028</v>
      </c>
    </row>
    <row r="32" spans="1:14" ht="12.75">
      <c r="A32" s="446" t="s">
        <v>510</v>
      </c>
      <c r="B32" s="452">
        <v>554</v>
      </c>
      <c r="C32" s="455"/>
      <c r="D32" s="455"/>
      <c r="E32" s="455"/>
      <c r="F32" s="455"/>
      <c r="G32" s="460">
        <f t="shared" si="4"/>
        <v>554</v>
      </c>
      <c r="H32" s="463"/>
      <c r="I32" s="452">
        <v>1094</v>
      </c>
      <c r="J32" s="455"/>
      <c r="K32" s="455"/>
      <c r="L32" s="455"/>
      <c r="M32" s="455"/>
      <c r="N32" s="460">
        <f t="shared" si="2"/>
        <v>1094</v>
      </c>
    </row>
    <row r="33" spans="1:14" ht="12.75">
      <c r="A33" s="476" t="s">
        <v>511</v>
      </c>
      <c r="B33" s="477"/>
      <c r="C33" s="478"/>
      <c r="D33" s="478"/>
      <c r="E33" s="478"/>
      <c r="F33" s="478"/>
      <c r="G33" s="460">
        <f t="shared" si="4"/>
        <v>0</v>
      </c>
      <c r="H33" s="463"/>
      <c r="I33" s="477">
        <v>381</v>
      </c>
      <c r="J33" s="478"/>
      <c r="K33" s="478"/>
      <c r="L33" s="478"/>
      <c r="M33" s="478"/>
      <c r="N33" s="460">
        <f t="shared" si="2"/>
        <v>381</v>
      </c>
    </row>
    <row r="34" spans="1:14" ht="12.75">
      <c r="A34" s="476" t="s">
        <v>536</v>
      </c>
      <c r="B34" s="477"/>
      <c r="C34" s="478"/>
      <c r="D34" s="478"/>
      <c r="E34" s="478"/>
      <c r="F34" s="478"/>
      <c r="G34" s="460">
        <f t="shared" si="4"/>
        <v>0</v>
      </c>
      <c r="H34" s="463"/>
      <c r="I34" s="477">
        <v>119616</v>
      </c>
      <c r="J34" s="478"/>
      <c r="K34" s="478"/>
      <c r="L34" s="478"/>
      <c r="M34" s="478"/>
      <c r="N34" s="449">
        <f t="shared" si="2"/>
        <v>119616</v>
      </c>
    </row>
    <row r="35" spans="1:14" ht="12.75">
      <c r="A35" s="476" t="s">
        <v>537</v>
      </c>
      <c r="B35" s="477"/>
      <c r="C35" s="478"/>
      <c r="D35" s="478"/>
      <c r="E35" s="478"/>
      <c r="F35" s="478"/>
      <c r="G35" s="460">
        <f t="shared" si="4"/>
        <v>0</v>
      </c>
      <c r="H35" s="463"/>
      <c r="I35" s="477">
        <v>2215</v>
      </c>
      <c r="J35" s="478"/>
      <c r="K35" s="478"/>
      <c r="L35" s="478"/>
      <c r="M35" s="478"/>
      <c r="N35" s="449">
        <f t="shared" si="2"/>
        <v>2215</v>
      </c>
    </row>
    <row r="36" spans="1:14" ht="12.75">
      <c r="A36" s="476" t="s">
        <v>538</v>
      </c>
      <c r="B36" s="477">
        <v>837</v>
      </c>
      <c r="C36" s="478"/>
      <c r="D36" s="478"/>
      <c r="E36" s="478"/>
      <c r="F36" s="478"/>
      <c r="G36" s="460">
        <f t="shared" si="4"/>
        <v>837</v>
      </c>
      <c r="H36" s="463"/>
      <c r="I36" s="477">
        <v>13162</v>
      </c>
      <c r="J36" s="478"/>
      <c r="K36" s="478"/>
      <c r="L36" s="478"/>
      <c r="M36" s="478"/>
      <c r="N36" s="449">
        <f t="shared" si="2"/>
        <v>13162</v>
      </c>
    </row>
    <row r="37" spans="1:14" ht="12.75">
      <c r="A37" s="476" t="s">
        <v>539</v>
      </c>
      <c r="B37" s="479"/>
      <c r="C37" s="480"/>
      <c r="D37" s="480"/>
      <c r="E37" s="480"/>
      <c r="F37" s="480"/>
      <c r="G37" s="460">
        <f t="shared" si="4"/>
        <v>0</v>
      </c>
      <c r="H37" s="463"/>
      <c r="I37" s="477">
        <v>3500</v>
      </c>
      <c r="J37" s="478"/>
      <c r="K37" s="478"/>
      <c r="L37" s="478"/>
      <c r="M37" s="480"/>
      <c r="N37" s="449">
        <f t="shared" si="2"/>
        <v>3500</v>
      </c>
    </row>
    <row r="38" spans="1:14" ht="12.75">
      <c r="A38" s="476" t="s">
        <v>512</v>
      </c>
      <c r="B38" s="479"/>
      <c r="C38" s="480"/>
      <c r="D38" s="480"/>
      <c r="E38" s="480"/>
      <c r="F38" s="480"/>
      <c r="G38" s="460">
        <f t="shared" si="4"/>
        <v>0</v>
      </c>
      <c r="H38" s="463"/>
      <c r="I38" s="477">
        <v>5000</v>
      </c>
      <c r="J38" s="478"/>
      <c r="K38" s="478"/>
      <c r="L38" s="478"/>
      <c r="M38" s="480"/>
      <c r="N38" s="449">
        <f t="shared" si="2"/>
        <v>5000</v>
      </c>
    </row>
    <row r="39" spans="1:14" ht="12.75">
      <c r="A39" s="476" t="s">
        <v>513</v>
      </c>
      <c r="B39" s="479"/>
      <c r="C39" s="480"/>
      <c r="D39" s="480"/>
      <c r="E39" s="480"/>
      <c r="F39" s="480"/>
      <c r="G39" s="460">
        <f t="shared" si="4"/>
        <v>0</v>
      </c>
      <c r="H39" s="463"/>
      <c r="I39" s="477">
        <v>3000</v>
      </c>
      <c r="J39" s="478"/>
      <c r="K39" s="478"/>
      <c r="L39" s="478"/>
      <c r="M39" s="480"/>
      <c r="N39" s="449">
        <f t="shared" si="2"/>
        <v>3000</v>
      </c>
    </row>
    <row r="40" spans="1:14" ht="12.75">
      <c r="A40" s="476" t="s">
        <v>514</v>
      </c>
      <c r="B40" s="479"/>
      <c r="C40" s="480"/>
      <c r="D40" s="480"/>
      <c r="E40" s="480"/>
      <c r="F40" s="480"/>
      <c r="G40" s="460">
        <f t="shared" si="4"/>
        <v>0</v>
      </c>
      <c r="H40" s="463"/>
      <c r="I40" s="477">
        <v>2000</v>
      </c>
      <c r="J40" s="478"/>
      <c r="K40" s="478"/>
      <c r="L40" s="478"/>
      <c r="M40" s="480"/>
      <c r="N40" s="449">
        <f t="shared" si="2"/>
        <v>2000</v>
      </c>
    </row>
    <row r="41" spans="1:14" ht="12.75">
      <c r="A41" s="476" t="s">
        <v>515</v>
      </c>
      <c r="B41" s="479"/>
      <c r="C41" s="480"/>
      <c r="D41" s="480"/>
      <c r="E41" s="480"/>
      <c r="F41" s="480"/>
      <c r="G41" s="460">
        <f t="shared" si="4"/>
        <v>0</v>
      </c>
      <c r="H41" s="463"/>
      <c r="I41" s="477">
        <v>26948</v>
      </c>
      <c r="J41" s="478"/>
      <c r="K41" s="565"/>
      <c r="L41" s="478"/>
      <c r="M41" s="480"/>
      <c r="N41" s="449">
        <f t="shared" si="2"/>
        <v>26948</v>
      </c>
    </row>
    <row r="42" spans="1:14" ht="12.75">
      <c r="A42" s="481" t="s">
        <v>516</v>
      </c>
      <c r="B42" s="477"/>
      <c r="C42" s="528">
        <v>18748</v>
      </c>
      <c r="D42" s="478"/>
      <c r="E42" s="480"/>
      <c r="F42" s="480"/>
      <c r="G42" s="460">
        <f t="shared" si="4"/>
        <v>18748</v>
      </c>
      <c r="H42" s="463"/>
      <c r="I42" s="527">
        <v>15110</v>
      </c>
      <c r="J42" s="478">
        <v>8602</v>
      </c>
      <c r="K42" s="478"/>
      <c r="L42" s="478"/>
      <c r="M42" s="480"/>
      <c r="N42" s="449">
        <f t="shared" si="2"/>
        <v>23712</v>
      </c>
    </row>
    <row r="43" spans="1:14" ht="12.75">
      <c r="A43" s="481" t="s">
        <v>552</v>
      </c>
      <c r="B43" s="527">
        <v>19940</v>
      </c>
      <c r="C43" s="528"/>
      <c r="D43" s="478"/>
      <c r="E43" s="480"/>
      <c r="F43" s="480"/>
      <c r="G43" s="460">
        <f t="shared" si="4"/>
        <v>19940</v>
      </c>
      <c r="H43" s="463"/>
      <c r="I43" s="527">
        <v>19940</v>
      </c>
      <c r="J43" s="478"/>
      <c r="K43" s="478"/>
      <c r="L43" s="478"/>
      <c r="M43" s="480"/>
      <c r="N43" s="449">
        <f t="shared" si="2"/>
        <v>19940</v>
      </c>
    </row>
    <row r="44" spans="1:14" ht="12.75">
      <c r="A44" s="481" t="s">
        <v>553</v>
      </c>
      <c r="B44" s="527">
        <v>53329</v>
      </c>
      <c r="C44" s="528">
        <v>6383</v>
      </c>
      <c r="D44" s="478"/>
      <c r="E44" s="480"/>
      <c r="F44" s="480"/>
      <c r="G44" s="460">
        <f t="shared" si="4"/>
        <v>59712</v>
      </c>
      <c r="H44" s="463"/>
      <c r="I44" s="527">
        <v>53329</v>
      </c>
      <c r="J44" s="528">
        <v>6383</v>
      </c>
      <c r="K44" s="478"/>
      <c r="L44" s="478"/>
      <c r="M44" s="480"/>
      <c r="N44" s="449">
        <f t="shared" si="2"/>
        <v>59712</v>
      </c>
    </row>
    <row r="45" spans="1:14" ht="12.75">
      <c r="A45" s="481" t="s">
        <v>554</v>
      </c>
      <c r="B45" s="527">
        <v>18476</v>
      </c>
      <c r="C45" s="528"/>
      <c r="D45" s="478"/>
      <c r="E45" s="480"/>
      <c r="F45" s="480"/>
      <c r="G45" s="460">
        <f t="shared" si="4"/>
        <v>18476</v>
      </c>
      <c r="H45" s="463"/>
      <c r="I45" s="527">
        <v>18476</v>
      </c>
      <c r="J45" s="478"/>
      <c r="K45" s="478"/>
      <c r="L45" s="478"/>
      <c r="M45" s="480"/>
      <c r="N45" s="449">
        <f t="shared" si="2"/>
        <v>18476</v>
      </c>
    </row>
    <row r="46" spans="1:14" ht="13.5" thickBot="1">
      <c r="A46" s="476" t="s">
        <v>517</v>
      </c>
      <c r="B46" s="479">
        <v>167729</v>
      </c>
      <c r="C46" s="478"/>
      <c r="D46" s="478"/>
      <c r="E46" s="480"/>
      <c r="F46" s="480"/>
      <c r="G46" s="482">
        <f t="shared" si="4"/>
        <v>167729</v>
      </c>
      <c r="H46" s="463"/>
      <c r="I46" s="477">
        <v>178674</v>
      </c>
      <c r="J46" s="478">
        <v>12490</v>
      </c>
      <c r="K46" s="478"/>
      <c r="L46" s="480"/>
      <c r="M46" s="480"/>
      <c r="N46" s="483">
        <f t="shared" si="2"/>
        <v>191164</v>
      </c>
    </row>
    <row r="47" spans="1:14" ht="12.75">
      <c r="A47" s="484" t="s">
        <v>43</v>
      </c>
      <c r="B47" s="485">
        <f>SUM(B9:B12,B13:B19,B24:B27,B30:B46,B23)</f>
        <v>1510035</v>
      </c>
      <c r="C47" s="485">
        <f>SUM(C9:C12,C13:C19,C24:C27,C30:C46,C23)</f>
        <v>150268</v>
      </c>
      <c r="D47" s="485">
        <f>SUM(D9:D12,D13:D19,D24:D27,D30:D46,D23)</f>
        <v>358083</v>
      </c>
      <c r="E47" s="485">
        <f>SUM(E9:E12,E13:E19,E24:E27,E30:E46,E23)</f>
        <v>91367</v>
      </c>
      <c r="F47" s="485">
        <f>SUM(F9:F12,F13:F19,F24:F27,F30:F46,F23)</f>
        <v>227606</v>
      </c>
      <c r="G47" s="485">
        <f>SUM(G9:G12,G13:G19,G24:G27,G30:G36,G37:G46,G23)</f>
        <v>2337359</v>
      </c>
      <c r="H47" s="485" t="e">
        <f>SUM(H9:H12,H14:H19,H24:H27,H30:H36,H37:H46)</f>
        <v>#REF!</v>
      </c>
      <c r="I47" s="485">
        <f aca="true" t="shared" si="5" ref="I47:N47">SUM(I9:I12,I13:I19,I24:I27,I30:I46,I23)</f>
        <v>675952</v>
      </c>
      <c r="J47" s="485">
        <f t="shared" si="5"/>
        <v>176448</v>
      </c>
      <c r="K47" s="485">
        <f t="shared" si="5"/>
        <v>1274028</v>
      </c>
      <c r="L47" s="485">
        <f t="shared" si="5"/>
        <v>83360</v>
      </c>
      <c r="M47" s="485">
        <f t="shared" si="5"/>
        <v>127571</v>
      </c>
      <c r="N47" s="486">
        <f t="shared" si="5"/>
        <v>2337359</v>
      </c>
    </row>
    <row r="48" spans="1:14" ht="12.75">
      <c r="A48" s="487" t="s">
        <v>518</v>
      </c>
      <c r="B48" s="447"/>
      <c r="C48" s="448"/>
      <c r="D48" s="448"/>
      <c r="E48" s="448"/>
      <c r="F48" s="448"/>
      <c r="G48" s="449"/>
      <c r="H48" s="488"/>
      <c r="I48" s="453"/>
      <c r="J48" s="455"/>
      <c r="K48" s="526">
        <v>1274028</v>
      </c>
      <c r="L48" s="448"/>
      <c r="M48" s="448"/>
      <c r="N48" s="489">
        <f>SUM(I48:M48)</f>
        <v>1274028</v>
      </c>
    </row>
    <row r="49" spans="1:14" ht="13.5" thickBot="1">
      <c r="A49" s="490" t="s">
        <v>58</v>
      </c>
      <c r="B49" s="491">
        <f aca="true" t="shared" si="6" ref="B49:N49">B47-B48</f>
        <v>1510035</v>
      </c>
      <c r="C49" s="492">
        <f t="shared" si="6"/>
        <v>150268</v>
      </c>
      <c r="D49" s="492">
        <f t="shared" si="6"/>
        <v>358083</v>
      </c>
      <c r="E49" s="492">
        <f t="shared" si="6"/>
        <v>91367</v>
      </c>
      <c r="F49" s="492">
        <f t="shared" si="6"/>
        <v>227606</v>
      </c>
      <c r="G49" s="492">
        <f t="shared" si="6"/>
        <v>2337359</v>
      </c>
      <c r="H49" s="493" t="e">
        <f t="shared" si="6"/>
        <v>#REF!</v>
      </c>
      <c r="I49" s="491">
        <f t="shared" si="6"/>
        <v>675952</v>
      </c>
      <c r="J49" s="492">
        <f t="shared" si="6"/>
        <v>176448</v>
      </c>
      <c r="K49" s="492">
        <f t="shared" si="6"/>
        <v>0</v>
      </c>
      <c r="L49" s="492">
        <f t="shared" si="6"/>
        <v>83360</v>
      </c>
      <c r="M49" s="492">
        <f t="shared" si="6"/>
        <v>127571</v>
      </c>
      <c r="N49" s="494">
        <f t="shared" si="6"/>
        <v>1063331</v>
      </c>
    </row>
    <row r="50" spans="1:14" ht="12.75">
      <c r="A50" s="495"/>
      <c r="B50" s="496"/>
      <c r="C50" s="496"/>
      <c r="D50" s="496"/>
      <c r="E50" s="496"/>
      <c r="F50" s="496"/>
      <c r="G50" s="473"/>
      <c r="H50" s="473"/>
      <c r="I50" s="497"/>
      <c r="J50" s="496"/>
      <c r="K50" s="498"/>
      <c r="L50" s="497"/>
      <c r="M50" s="497"/>
      <c r="N50" s="472"/>
    </row>
    <row r="51" spans="1:14" ht="12.75">
      <c r="A51" s="495"/>
      <c r="B51" s="496"/>
      <c r="C51" s="496"/>
      <c r="D51" s="496"/>
      <c r="E51" s="496"/>
      <c r="F51" s="496"/>
      <c r="G51" s="473"/>
      <c r="H51" s="473"/>
      <c r="I51" s="496"/>
      <c r="J51" s="496"/>
      <c r="K51" s="498"/>
      <c r="L51" s="497"/>
      <c r="M51" s="497"/>
      <c r="N51" s="472"/>
    </row>
    <row r="52" spans="1:14" ht="12.75">
      <c r="A52" s="495"/>
      <c r="B52" s="496"/>
      <c r="C52" s="496"/>
      <c r="D52" s="496"/>
      <c r="E52" s="496"/>
      <c r="F52" s="496"/>
      <c r="G52" s="473"/>
      <c r="H52" s="473"/>
      <c r="I52" s="499"/>
      <c r="J52" s="496"/>
      <c r="K52" s="472"/>
      <c r="L52" s="496"/>
      <c r="M52" s="496"/>
      <c r="N52" s="472"/>
    </row>
    <row r="53" spans="1:14" ht="12.75">
      <c r="A53" s="495"/>
      <c r="B53" s="496"/>
      <c r="C53" s="496"/>
      <c r="D53" s="496"/>
      <c r="E53" s="496"/>
      <c r="F53" s="496"/>
      <c r="G53" s="473"/>
      <c r="H53" s="473"/>
      <c r="I53" s="496"/>
      <c r="J53" s="496"/>
      <c r="K53" s="472"/>
      <c r="L53" s="496"/>
      <c r="M53" s="496"/>
      <c r="N53" s="472"/>
    </row>
    <row r="54" spans="1:14" ht="12.75">
      <c r="A54" s="495"/>
      <c r="B54" s="496"/>
      <c r="C54" s="496"/>
      <c r="D54" s="496"/>
      <c r="E54" s="496"/>
      <c r="F54" s="496"/>
      <c r="G54" s="473"/>
      <c r="H54" s="473"/>
      <c r="I54" s="496"/>
      <c r="J54" s="496"/>
      <c r="K54" s="472"/>
      <c r="L54" s="496"/>
      <c r="M54" s="496"/>
      <c r="N54" s="472"/>
    </row>
    <row r="55" spans="1:14" ht="12.75">
      <c r="A55" s="495"/>
      <c r="B55" s="496"/>
      <c r="C55" s="496"/>
      <c r="D55" s="496"/>
      <c r="E55" s="496"/>
      <c r="F55" s="496"/>
      <c r="G55" s="473"/>
      <c r="H55" s="473"/>
      <c r="I55" s="496"/>
      <c r="J55" s="496"/>
      <c r="K55" s="472"/>
      <c r="L55" s="496"/>
      <c r="M55" s="496"/>
      <c r="N55" s="472"/>
    </row>
    <row r="56" spans="1:14" ht="12.75">
      <c r="A56" s="495"/>
      <c r="B56" s="496"/>
      <c r="C56" s="496"/>
      <c r="D56" s="496"/>
      <c r="E56" s="496"/>
      <c r="F56" s="496"/>
      <c r="G56" s="473"/>
      <c r="H56" s="473"/>
      <c r="I56" s="496"/>
      <c r="J56" s="496"/>
      <c r="K56" s="472"/>
      <c r="L56" s="496"/>
      <c r="M56" s="496"/>
      <c r="N56" s="472"/>
    </row>
  </sheetData>
  <sheetProtection/>
  <mergeCells count="4">
    <mergeCell ref="J2:M2"/>
    <mergeCell ref="J1:M1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5" r:id="rId1"/>
  <headerFooter alignWithMargins="0">
    <oddHeader>&amp;R22. melléklet a 15/2014.(VI.3.)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24">
      <selection activeCell="C107" sqref="C107"/>
    </sheetView>
  </sheetViews>
  <sheetFormatPr defaultColWidth="9.00390625" defaultRowHeight="12.75"/>
  <cols>
    <col min="1" max="1" width="9.50390625" style="216" customWidth="1"/>
    <col min="2" max="2" width="91.625" style="216" customWidth="1"/>
    <col min="3" max="3" width="21.625" style="217" customWidth="1"/>
    <col min="4" max="4" width="9.00390625" style="229" customWidth="1"/>
    <col min="5" max="16384" width="9.375" style="229" customWidth="1"/>
  </cols>
  <sheetData>
    <row r="1" spans="1:3" ht="15.75" customHeight="1">
      <c r="A1" s="568" t="s">
        <v>8</v>
      </c>
      <c r="B1" s="568"/>
      <c r="C1" s="568"/>
    </row>
    <row r="2" spans="1:3" ht="15.75" customHeight="1" thickBot="1">
      <c r="A2" s="567" t="s">
        <v>114</v>
      </c>
      <c r="B2" s="567"/>
      <c r="C2" s="151" t="s">
        <v>157</v>
      </c>
    </row>
    <row r="3" spans="1:3" ht="37.5" customHeight="1" thickBot="1">
      <c r="A3" s="22" t="s">
        <v>62</v>
      </c>
      <c r="B3" s="23" t="s">
        <v>10</v>
      </c>
      <c r="C3" s="31" t="s">
        <v>178</v>
      </c>
    </row>
    <row r="4" spans="1:3" s="230" customFormat="1" ht="12" customHeight="1" thickBot="1">
      <c r="A4" s="224">
        <v>1</v>
      </c>
      <c r="B4" s="225">
        <v>2</v>
      </c>
      <c r="C4" s="226">
        <v>3</v>
      </c>
    </row>
    <row r="5" spans="1:3" s="231" customFormat="1" ht="12" customHeight="1" thickBot="1">
      <c r="A5" s="19" t="s">
        <v>11</v>
      </c>
      <c r="B5" s="20" t="s">
        <v>179</v>
      </c>
      <c r="C5" s="142">
        <f>+C6+C7+C8+C9+C10+C11</f>
        <v>212950</v>
      </c>
    </row>
    <row r="6" spans="1:3" s="231" customFormat="1" ht="12" customHeight="1">
      <c r="A6" s="14" t="s">
        <v>87</v>
      </c>
      <c r="B6" s="232" t="s">
        <v>180</v>
      </c>
      <c r="C6" s="145"/>
    </row>
    <row r="7" spans="1:3" s="231" customFormat="1" ht="12" customHeight="1">
      <c r="A7" s="13" t="s">
        <v>88</v>
      </c>
      <c r="B7" s="233" t="s">
        <v>181</v>
      </c>
      <c r="C7" s="144"/>
    </row>
    <row r="8" spans="1:3" s="231" customFormat="1" ht="12" customHeight="1">
      <c r="A8" s="13" t="s">
        <v>89</v>
      </c>
      <c r="B8" s="233" t="s">
        <v>182</v>
      </c>
      <c r="C8" s="144">
        <v>212950</v>
      </c>
    </row>
    <row r="9" spans="1:3" s="231" customFormat="1" ht="12" customHeight="1">
      <c r="A9" s="13" t="s">
        <v>90</v>
      </c>
      <c r="B9" s="233" t="s">
        <v>183</v>
      </c>
      <c r="C9" s="144"/>
    </row>
    <row r="10" spans="1:3" s="231" customFormat="1" ht="12" customHeight="1">
      <c r="A10" s="13" t="s">
        <v>111</v>
      </c>
      <c r="B10" s="233" t="s">
        <v>184</v>
      </c>
      <c r="C10" s="144"/>
    </row>
    <row r="11" spans="1:3" s="231" customFormat="1" ht="12" customHeight="1" thickBot="1">
      <c r="A11" s="15" t="s">
        <v>91</v>
      </c>
      <c r="B11" s="234" t="s">
        <v>185</v>
      </c>
      <c r="C11" s="144"/>
    </row>
    <row r="12" spans="1:3" s="231" customFormat="1" ht="12" customHeight="1" thickBot="1">
      <c r="A12" s="19" t="s">
        <v>12</v>
      </c>
      <c r="B12" s="137" t="s">
        <v>186</v>
      </c>
      <c r="C12" s="142">
        <f>+C13+C14+C15+C16+C17</f>
        <v>19320</v>
      </c>
    </row>
    <row r="13" spans="1:3" s="231" customFormat="1" ht="12" customHeight="1">
      <c r="A13" s="14" t="s">
        <v>93</v>
      </c>
      <c r="B13" s="232" t="s">
        <v>187</v>
      </c>
      <c r="C13" s="145"/>
    </row>
    <row r="14" spans="1:3" s="231" customFormat="1" ht="12" customHeight="1">
      <c r="A14" s="13" t="s">
        <v>94</v>
      </c>
      <c r="B14" s="233" t="s">
        <v>188</v>
      </c>
      <c r="C14" s="144"/>
    </row>
    <row r="15" spans="1:3" s="231" customFormat="1" ht="12" customHeight="1">
      <c r="A15" s="13" t="s">
        <v>95</v>
      </c>
      <c r="B15" s="233" t="s">
        <v>401</v>
      </c>
      <c r="C15" s="144"/>
    </row>
    <row r="16" spans="1:3" s="231" customFormat="1" ht="12" customHeight="1">
      <c r="A16" s="13" t="s">
        <v>96</v>
      </c>
      <c r="B16" s="233" t="s">
        <v>402</v>
      </c>
      <c r="C16" s="144"/>
    </row>
    <row r="17" spans="1:3" s="231" customFormat="1" ht="12" customHeight="1">
      <c r="A17" s="13" t="s">
        <v>97</v>
      </c>
      <c r="B17" s="233" t="s">
        <v>189</v>
      </c>
      <c r="C17" s="518">
        <v>19320</v>
      </c>
    </row>
    <row r="18" spans="1:3" s="231" customFormat="1" ht="12" customHeight="1" thickBot="1">
      <c r="A18" s="15" t="s">
        <v>106</v>
      </c>
      <c r="B18" s="234" t="s">
        <v>190</v>
      </c>
      <c r="C18" s="146">
        <v>18990</v>
      </c>
    </row>
    <row r="19" spans="1:3" s="231" customFormat="1" ht="12" customHeight="1" thickBot="1">
      <c r="A19" s="19" t="s">
        <v>13</v>
      </c>
      <c r="B19" s="20" t="s">
        <v>191</v>
      </c>
      <c r="C19" s="142">
        <f>+C20+C21+C22+C23+C24</f>
        <v>0</v>
      </c>
    </row>
    <row r="20" spans="1:3" s="231" customFormat="1" ht="12" customHeight="1">
      <c r="A20" s="14" t="s">
        <v>76</v>
      </c>
      <c r="B20" s="232" t="s">
        <v>192</v>
      </c>
      <c r="C20" s="145"/>
    </row>
    <row r="21" spans="1:3" s="231" customFormat="1" ht="12" customHeight="1">
      <c r="A21" s="13" t="s">
        <v>77</v>
      </c>
      <c r="B21" s="233" t="s">
        <v>193</v>
      </c>
      <c r="C21" s="144"/>
    </row>
    <row r="22" spans="1:3" s="231" customFormat="1" ht="12" customHeight="1">
      <c r="A22" s="13" t="s">
        <v>78</v>
      </c>
      <c r="B22" s="233" t="s">
        <v>403</v>
      </c>
      <c r="C22" s="144"/>
    </row>
    <row r="23" spans="1:3" s="231" customFormat="1" ht="12" customHeight="1">
      <c r="A23" s="13" t="s">
        <v>79</v>
      </c>
      <c r="B23" s="233" t="s">
        <v>404</v>
      </c>
      <c r="C23" s="144"/>
    </row>
    <row r="24" spans="1:3" s="231" customFormat="1" ht="12" customHeight="1">
      <c r="A24" s="13" t="s">
        <v>123</v>
      </c>
      <c r="B24" s="233" t="s">
        <v>194</v>
      </c>
      <c r="C24" s="144"/>
    </row>
    <row r="25" spans="1:3" s="231" customFormat="1" ht="12" customHeight="1" thickBot="1">
      <c r="A25" s="15" t="s">
        <v>124</v>
      </c>
      <c r="B25" s="234" t="s">
        <v>195</v>
      </c>
      <c r="C25" s="146"/>
    </row>
    <row r="26" spans="1:3" s="231" customFormat="1" ht="12" customHeight="1" thickBot="1">
      <c r="A26" s="19" t="s">
        <v>125</v>
      </c>
      <c r="B26" s="20" t="s">
        <v>196</v>
      </c>
      <c r="C26" s="148">
        <f>+C27+C30+C31+C32</f>
        <v>0</v>
      </c>
    </row>
    <row r="27" spans="1:3" s="231" customFormat="1" ht="12" customHeight="1">
      <c r="A27" s="14" t="s">
        <v>197</v>
      </c>
      <c r="B27" s="232" t="s">
        <v>203</v>
      </c>
      <c r="C27" s="227">
        <f>+C28+C29</f>
        <v>0</v>
      </c>
    </row>
    <row r="28" spans="1:3" s="231" customFormat="1" ht="12" customHeight="1">
      <c r="A28" s="13" t="s">
        <v>198</v>
      </c>
      <c r="B28" s="233" t="s">
        <v>204</v>
      </c>
      <c r="C28" s="144"/>
    </row>
    <row r="29" spans="1:3" s="231" customFormat="1" ht="12" customHeight="1">
      <c r="A29" s="13" t="s">
        <v>199</v>
      </c>
      <c r="B29" s="233" t="s">
        <v>205</v>
      </c>
      <c r="C29" s="144"/>
    </row>
    <row r="30" spans="1:3" s="231" customFormat="1" ht="12" customHeight="1">
      <c r="A30" s="13" t="s">
        <v>200</v>
      </c>
      <c r="B30" s="233" t="s">
        <v>206</v>
      </c>
      <c r="C30" s="144"/>
    </row>
    <row r="31" spans="1:3" s="231" customFormat="1" ht="12" customHeight="1">
      <c r="A31" s="13" t="s">
        <v>201</v>
      </c>
      <c r="B31" s="233" t="s">
        <v>207</v>
      </c>
      <c r="C31" s="144"/>
    </row>
    <row r="32" spans="1:3" s="231" customFormat="1" ht="12" customHeight="1" thickBot="1">
      <c r="A32" s="15" t="s">
        <v>202</v>
      </c>
      <c r="B32" s="234" t="s">
        <v>208</v>
      </c>
      <c r="C32" s="146"/>
    </row>
    <row r="33" spans="1:3" s="231" customFormat="1" ht="12" customHeight="1" thickBot="1">
      <c r="A33" s="19" t="s">
        <v>15</v>
      </c>
      <c r="B33" s="20" t="s">
        <v>209</v>
      </c>
      <c r="C33" s="142">
        <f>SUM(C34:C43)</f>
        <v>223840</v>
      </c>
    </row>
    <row r="34" spans="1:3" s="231" customFormat="1" ht="12" customHeight="1">
      <c r="A34" s="14" t="s">
        <v>80</v>
      </c>
      <c r="B34" s="232" t="s">
        <v>212</v>
      </c>
      <c r="C34" s="145">
        <v>13306</v>
      </c>
    </row>
    <row r="35" spans="1:3" s="231" customFormat="1" ht="12" customHeight="1">
      <c r="A35" s="13" t="s">
        <v>81</v>
      </c>
      <c r="B35" s="233" t="s">
        <v>213</v>
      </c>
      <c r="C35" s="144">
        <v>36904</v>
      </c>
    </row>
    <row r="36" spans="1:3" s="231" customFormat="1" ht="12" customHeight="1">
      <c r="A36" s="13" t="s">
        <v>82</v>
      </c>
      <c r="B36" s="233" t="s">
        <v>214</v>
      </c>
      <c r="C36" s="144">
        <v>206</v>
      </c>
    </row>
    <row r="37" spans="1:3" s="231" customFormat="1" ht="12" customHeight="1">
      <c r="A37" s="13" t="s">
        <v>127</v>
      </c>
      <c r="B37" s="233" t="s">
        <v>215</v>
      </c>
      <c r="C37" s="144">
        <v>13897</v>
      </c>
    </row>
    <row r="38" spans="1:3" s="231" customFormat="1" ht="12" customHeight="1">
      <c r="A38" s="13" t="s">
        <v>128</v>
      </c>
      <c r="B38" s="233" t="s">
        <v>216</v>
      </c>
      <c r="C38" s="144">
        <v>147000</v>
      </c>
    </row>
    <row r="39" spans="1:3" s="231" customFormat="1" ht="12" customHeight="1">
      <c r="A39" s="13" t="s">
        <v>129</v>
      </c>
      <c r="B39" s="233" t="s">
        <v>217</v>
      </c>
      <c r="C39" s="144">
        <v>7667</v>
      </c>
    </row>
    <row r="40" spans="1:3" s="231" customFormat="1" ht="12" customHeight="1">
      <c r="A40" s="13" t="s">
        <v>130</v>
      </c>
      <c r="B40" s="233" t="s">
        <v>218</v>
      </c>
      <c r="C40" s="144">
        <v>4540</v>
      </c>
    </row>
    <row r="41" spans="1:3" s="231" customFormat="1" ht="12" customHeight="1">
      <c r="A41" s="13" t="s">
        <v>131</v>
      </c>
      <c r="B41" s="233" t="s">
        <v>219</v>
      </c>
      <c r="C41" s="144">
        <v>40</v>
      </c>
    </row>
    <row r="42" spans="1:3" s="231" customFormat="1" ht="12" customHeight="1">
      <c r="A42" s="13" t="s">
        <v>210</v>
      </c>
      <c r="B42" s="233" t="s">
        <v>220</v>
      </c>
      <c r="C42" s="147"/>
    </row>
    <row r="43" spans="1:3" s="231" customFormat="1" ht="12" customHeight="1" thickBot="1">
      <c r="A43" s="15" t="s">
        <v>211</v>
      </c>
      <c r="B43" s="234" t="s">
        <v>221</v>
      </c>
      <c r="C43" s="221">
        <v>280</v>
      </c>
    </row>
    <row r="44" spans="1:3" s="231" customFormat="1" ht="12" customHeight="1" thickBot="1">
      <c r="A44" s="19" t="s">
        <v>16</v>
      </c>
      <c r="B44" s="20" t="s">
        <v>222</v>
      </c>
      <c r="C44" s="142">
        <f>SUM(C45:C49)</f>
        <v>18748</v>
      </c>
    </row>
    <row r="45" spans="1:3" s="231" customFormat="1" ht="12" customHeight="1">
      <c r="A45" s="14" t="s">
        <v>83</v>
      </c>
      <c r="B45" s="232" t="s">
        <v>226</v>
      </c>
      <c r="C45" s="278"/>
    </row>
    <row r="46" spans="1:3" s="231" customFormat="1" ht="12" customHeight="1">
      <c r="A46" s="13" t="s">
        <v>84</v>
      </c>
      <c r="B46" s="233" t="s">
        <v>227</v>
      </c>
      <c r="C46" s="147">
        <v>18048</v>
      </c>
    </row>
    <row r="47" spans="1:3" s="231" customFormat="1" ht="12" customHeight="1">
      <c r="A47" s="13" t="s">
        <v>223</v>
      </c>
      <c r="B47" s="233" t="s">
        <v>228</v>
      </c>
      <c r="C47" s="518">
        <v>700</v>
      </c>
    </row>
    <row r="48" spans="1:3" s="231" customFormat="1" ht="12" customHeight="1">
      <c r="A48" s="13" t="s">
        <v>224</v>
      </c>
      <c r="B48" s="233" t="s">
        <v>229</v>
      </c>
      <c r="C48" s="147"/>
    </row>
    <row r="49" spans="1:3" s="231" customFormat="1" ht="12" customHeight="1" thickBot="1">
      <c r="A49" s="15" t="s">
        <v>225</v>
      </c>
      <c r="B49" s="234" t="s">
        <v>230</v>
      </c>
      <c r="C49" s="221"/>
    </row>
    <row r="50" spans="1:3" s="231" customFormat="1" ht="12" customHeight="1" thickBot="1">
      <c r="A50" s="19" t="s">
        <v>132</v>
      </c>
      <c r="B50" s="20" t="s">
        <v>231</v>
      </c>
      <c r="C50" s="142">
        <f>SUM(C51:C53)</f>
        <v>115614</v>
      </c>
    </row>
    <row r="51" spans="1:3" s="231" customFormat="1" ht="12" customHeight="1">
      <c r="A51" s="14" t="s">
        <v>85</v>
      </c>
      <c r="B51" s="232" t="s">
        <v>232</v>
      </c>
      <c r="C51" s="145"/>
    </row>
    <row r="52" spans="1:3" s="231" customFormat="1" ht="12" customHeight="1">
      <c r="A52" s="13" t="s">
        <v>86</v>
      </c>
      <c r="B52" s="233" t="s">
        <v>405</v>
      </c>
      <c r="C52" s="147">
        <v>20000</v>
      </c>
    </row>
    <row r="53" spans="1:3" s="231" customFormat="1" ht="12" customHeight="1">
      <c r="A53" s="13" t="s">
        <v>236</v>
      </c>
      <c r="B53" s="233" t="s">
        <v>234</v>
      </c>
      <c r="C53" s="518">
        <v>95614</v>
      </c>
    </row>
    <row r="54" spans="1:3" s="231" customFormat="1" ht="12" customHeight="1" thickBot="1">
      <c r="A54" s="15" t="s">
        <v>237</v>
      </c>
      <c r="B54" s="234" t="s">
        <v>235</v>
      </c>
      <c r="C54" s="221">
        <v>47822</v>
      </c>
    </row>
    <row r="55" spans="1:3" s="231" customFormat="1" ht="12" customHeight="1" thickBot="1">
      <c r="A55" s="19" t="s">
        <v>18</v>
      </c>
      <c r="B55" s="137" t="s">
        <v>238</v>
      </c>
      <c r="C55" s="142">
        <f>SUM(C56:C58)</f>
        <v>113109</v>
      </c>
    </row>
    <row r="56" spans="1:3" s="231" customFormat="1" ht="12" customHeight="1">
      <c r="A56" s="14" t="s">
        <v>133</v>
      </c>
      <c r="B56" s="232" t="s">
        <v>240</v>
      </c>
      <c r="C56" s="147"/>
    </row>
    <row r="57" spans="1:3" s="231" customFormat="1" ht="12" customHeight="1">
      <c r="A57" s="13" t="s">
        <v>134</v>
      </c>
      <c r="B57" s="233" t="s">
        <v>406</v>
      </c>
      <c r="C57" s="147"/>
    </row>
    <row r="58" spans="1:3" s="231" customFormat="1" ht="12" customHeight="1">
      <c r="A58" s="13" t="s">
        <v>158</v>
      </c>
      <c r="B58" s="233" t="s">
        <v>241</v>
      </c>
      <c r="C58" s="147">
        <v>113109</v>
      </c>
    </row>
    <row r="59" spans="1:3" s="231" customFormat="1" ht="12" customHeight="1" thickBot="1">
      <c r="A59" s="15" t="s">
        <v>239</v>
      </c>
      <c r="B59" s="234" t="s">
        <v>242</v>
      </c>
      <c r="C59" s="147">
        <v>113109</v>
      </c>
    </row>
    <row r="60" spans="1:3" s="231" customFormat="1" ht="12" customHeight="1" thickBot="1">
      <c r="A60" s="19" t="s">
        <v>19</v>
      </c>
      <c r="B60" s="20" t="s">
        <v>243</v>
      </c>
      <c r="C60" s="148">
        <f>+C5+C12+C19+C26+C33+C44+C50+C55</f>
        <v>703581</v>
      </c>
    </row>
    <row r="61" spans="1:3" s="231" customFormat="1" ht="12" customHeight="1" thickBot="1">
      <c r="A61" s="235" t="s">
        <v>244</v>
      </c>
      <c r="B61" s="137" t="s">
        <v>245</v>
      </c>
      <c r="C61" s="142">
        <f>SUM(C62:C64)</f>
        <v>91367</v>
      </c>
    </row>
    <row r="62" spans="1:3" s="231" customFormat="1" ht="12" customHeight="1">
      <c r="A62" s="14" t="s">
        <v>278</v>
      </c>
      <c r="B62" s="232" t="s">
        <v>246</v>
      </c>
      <c r="C62" s="147">
        <v>16367</v>
      </c>
    </row>
    <row r="63" spans="1:3" s="231" customFormat="1" ht="12" customHeight="1">
      <c r="A63" s="13" t="s">
        <v>287</v>
      </c>
      <c r="B63" s="233" t="s">
        <v>247</v>
      </c>
      <c r="C63" s="147">
        <v>75000</v>
      </c>
    </row>
    <row r="64" spans="1:3" s="231" customFormat="1" ht="12" customHeight="1" thickBot="1">
      <c r="A64" s="15" t="s">
        <v>288</v>
      </c>
      <c r="B64" s="236" t="s">
        <v>248</v>
      </c>
      <c r="C64" s="147"/>
    </row>
    <row r="65" spans="1:3" s="231" customFormat="1" ht="12" customHeight="1" thickBot="1">
      <c r="A65" s="235" t="s">
        <v>249</v>
      </c>
      <c r="B65" s="137" t="s">
        <v>250</v>
      </c>
      <c r="C65" s="142">
        <f>SUM(C66:C69)</f>
        <v>0</v>
      </c>
    </row>
    <row r="66" spans="1:3" s="231" customFormat="1" ht="12" customHeight="1">
      <c r="A66" s="14" t="s">
        <v>112</v>
      </c>
      <c r="B66" s="232" t="s">
        <v>251</v>
      </c>
      <c r="C66" s="147"/>
    </row>
    <row r="67" spans="1:3" s="231" customFormat="1" ht="12" customHeight="1">
      <c r="A67" s="13" t="s">
        <v>113</v>
      </c>
      <c r="B67" s="233" t="s">
        <v>252</v>
      </c>
      <c r="C67" s="147"/>
    </row>
    <row r="68" spans="1:3" s="231" customFormat="1" ht="12" customHeight="1">
      <c r="A68" s="13" t="s">
        <v>279</v>
      </c>
      <c r="B68" s="233" t="s">
        <v>253</v>
      </c>
      <c r="C68" s="147"/>
    </row>
    <row r="69" spans="1:3" s="231" customFormat="1" ht="12" customHeight="1" thickBot="1">
      <c r="A69" s="15" t="s">
        <v>280</v>
      </c>
      <c r="B69" s="234" t="s">
        <v>254</v>
      </c>
      <c r="C69" s="147"/>
    </row>
    <row r="70" spans="1:3" s="231" customFormat="1" ht="12" customHeight="1" thickBot="1">
      <c r="A70" s="235" t="s">
        <v>255</v>
      </c>
      <c r="B70" s="137" t="s">
        <v>256</v>
      </c>
      <c r="C70" s="142">
        <f>SUM(C71:C72)</f>
        <v>14570</v>
      </c>
    </row>
    <row r="71" spans="1:3" s="231" customFormat="1" ht="12" customHeight="1">
      <c r="A71" s="14" t="s">
        <v>281</v>
      </c>
      <c r="B71" s="232" t="s">
        <v>257</v>
      </c>
      <c r="C71" s="147">
        <v>14570</v>
      </c>
    </row>
    <row r="72" spans="1:3" s="231" customFormat="1" ht="12" customHeight="1" thickBot="1">
      <c r="A72" s="15" t="s">
        <v>282</v>
      </c>
      <c r="B72" s="234" t="s">
        <v>258</v>
      </c>
      <c r="C72" s="147"/>
    </row>
    <row r="73" spans="1:3" s="231" customFormat="1" ht="12" customHeight="1" thickBot="1">
      <c r="A73" s="235" t="s">
        <v>259</v>
      </c>
      <c r="B73" s="137" t="s">
        <v>260</v>
      </c>
      <c r="C73" s="142">
        <f>SUM(C74:C76)</f>
        <v>0</v>
      </c>
    </row>
    <row r="74" spans="1:3" s="231" customFormat="1" ht="12" customHeight="1">
      <c r="A74" s="14" t="s">
        <v>283</v>
      </c>
      <c r="B74" s="232" t="s">
        <v>261</v>
      </c>
      <c r="C74" s="147"/>
    </row>
    <row r="75" spans="1:3" s="231" customFormat="1" ht="12" customHeight="1">
      <c r="A75" s="13" t="s">
        <v>284</v>
      </c>
      <c r="B75" s="233" t="s">
        <v>262</v>
      </c>
      <c r="C75" s="147"/>
    </row>
    <row r="76" spans="1:3" s="231" customFormat="1" ht="12" customHeight="1" thickBot="1">
      <c r="A76" s="15" t="s">
        <v>285</v>
      </c>
      <c r="B76" s="234" t="s">
        <v>263</v>
      </c>
      <c r="C76" s="147"/>
    </row>
    <row r="77" spans="1:3" s="231" customFormat="1" ht="12" customHeight="1" thickBot="1">
      <c r="A77" s="235" t="s">
        <v>264</v>
      </c>
      <c r="B77" s="137" t="s">
        <v>286</v>
      </c>
      <c r="C77" s="142">
        <f>SUM(C78:C81)</f>
        <v>0</v>
      </c>
    </row>
    <row r="78" spans="1:3" s="231" customFormat="1" ht="12" customHeight="1">
      <c r="A78" s="237" t="s">
        <v>265</v>
      </c>
      <c r="B78" s="232" t="s">
        <v>266</v>
      </c>
      <c r="C78" s="147"/>
    </row>
    <row r="79" spans="1:3" s="231" customFormat="1" ht="12" customHeight="1">
      <c r="A79" s="238" t="s">
        <v>267</v>
      </c>
      <c r="B79" s="233" t="s">
        <v>268</v>
      </c>
      <c r="C79" s="147"/>
    </row>
    <row r="80" spans="1:3" s="231" customFormat="1" ht="12" customHeight="1">
      <c r="A80" s="238" t="s">
        <v>269</v>
      </c>
      <c r="B80" s="233" t="s">
        <v>270</v>
      </c>
      <c r="C80" s="147"/>
    </row>
    <row r="81" spans="1:3" s="231" customFormat="1" ht="12" customHeight="1" thickBot="1">
      <c r="A81" s="239" t="s">
        <v>271</v>
      </c>
      <c r="B81" s="234" t="s">
        <v>272</v>
      </c>
      <c r="C81" s="147"/>
    </row>
    <row r="82" spans="1:3" s="231" customFormat="1" ht="13.5" customHeight="1" thickBot="1">
      <c r="A82" s="235" t="s">
        <v>273</v>
      </c>
      <c r="B82" s="137" t="s">
        <v>274</v>
      </c>
      <c r="C82" s="279"/>
    </row>
    <row r="83" spans="1:3" s="231" customFormat="1" ht="15.75" customHeight="1" thickBot="1">
      <c r="A83" s="235" t="s">
        <v>275</v>
      </c>
      <c r="B83" s="240" t="s">
        <v>276</v>
      </c>
      <c r="C83" s="148">
        <f>+C61+C65+C70+C73+C77+C82</f>
        <v>105937</v>
      </c>
    </row>
    <row r="84" spans="1:3" s="231" customFormat="1" ht="16.5" customHeight="1" thickBot="1">
      <c r="A84" s="241" t="s">
        <v>289</v>
      </c>
      <c r="B84" s="242" t="s">
        <v>277</v>
      </c>
      <c r="C84" s="148">
        <f>+C60+C83</f>
        <v>809518</v>
      </c>
    </row>
    <row r="85" spans="1:3" s="231" customFormat="1" ht="83.25" customHeight="1">
      <c r="A85" s="4"/>
      <c r="B85" s="5"/>
      <c r="C85" s="149"/>
    </row>
    <row r="86" spans="1:3" ht="16.5" customHeight="1">
      <c r="A86" s="568" t="s">
        <v>39</v>
      </c>
      <c r="B86" s="568"/>
      <c r="C86" s="568"/>
    </row>
    <row r="87" spans="1:3" s="243" customFormat="1" ht="16.5" customHeight="1" thickBot="1">
      <c r="A87" s="570" t="s">
        <v>115</v>
      </c>
      <c r="B87" s="570"/>
      <c r="C87" s="89" t="s">
        <v>157</v>
      </c>
    </row>
    <row r="88" spans="1:3" ht="37.5" customHeight="1" thickBot="1">
      <c r="A88" s="22" t="s">
        <v>62</v>
      </c>
      <c r="B88" s="23" t="s">
        <v>40</v>
      </c>
      <c r="C88" s="31" t="s">
        <v>178</v>
      </c>
    </row>
    <row r="89" spans="1:3" s="230" customFormat="1" ht="12" customHeight="1" thickBot="1">
      <c r="A89" s="27">
        <v>1</v>
      </c>
      <c r="B89" s="28">
        <v>2</v>
      </c>
      <c r="C89" s="29">
        <v>3</v>
      </c>
    </row>
    <row r="90" spans="1:3" ht="12" customHeight="1" thickBot="1">
      <c r="A90" s="21" t="s">
        <v>11</v>
      </c>
      <c r="B90" s="26" t="s">
        <v>292</v>
      </c>
      <c r="C90" s="141">
        <f>SUM(C91:C95)</f>
        <v>702359</v>
      </c>
    </row>
    <row r="91" spans="1:3" ht="12" customHeight="1">
      <c r="A91" s="16" t="s">
        <v>87</v>
      </c>
      <c r="B91" s="9" t="s">
        <v>41</v>
      </c>
      <c r="C91" s="520">
        <v>250874</v>
      </c>
    </row>
    <row r="92" spans="1:3" ht="12" customHeight="1">
      <c r="A92" s="13" t="s">
        <v>88</v>
      </c>
      <c r="B92" s="7" t="s">
        <v>135</v>
      </c>
      <c r="C92" s="147">
        <v>67087</v>
      </c>
    </row>
    <row r="93" spans="1:3" ht="12" customHeight="1">
      <c r="A93" s="13" t="s">
        <v>89</v>
      </c>
      <c r="B93" s="7" t="s">
        <v>110</v>
      </c>
      <c r="C93" s="519">
        <v>325715</v>
      </c>
    </row>
    <row r="94" spans="1:3" ht="12" customHeight="1">
      <c r="A94" s="13" t="s">
        <v>90</v>
      </c>
      <c r="B94" s="10" t="s">
        <v>136</v>
      </c>
      <c r="C94" s="146">
        <v>13500</v>
      </c>
    </row>
    <row r="95" spans="1:3" ht="12" customHeight="1">
      <c r="A95" s="13" t="s">
        <v>101</v>
      </c>
      <c r="B95" s="18" t="s">
        <v>137</v>
      </c>
      <c r="C95" s="221">
        <v>45183</v>
      </c>
    </row>
    <row r="96" spans="1:3" ht="12" customHeight="1">
      <c r="A96" s="13" t="s">
        <v>91</v>
      </c>
      <c r="B96" s="7" t="s">
        <v>293</v>
      </c>
      <c r="C96" s="221"/>
    </row>
    <row r="97" spans="1:3" ht="12" customHeight="1">
      <c r="A97" s="13" t="s">
        <v>92</v>
      </c>
      <c r="B97" s="91" t="s">
        <v>294</v>
      </c>
      <c r="C97" s="221"/>
    </row>
    <row r="98" spans="1:3" ht="12" customHeight="1">
      <c r="A98" s="13" t="s">
        <v>102</v>
      </c>
      <c r="B98" s="92" t="s">
        <v>295</v>
      </c>
      <c r="C98" s="221"/>
    </row>
    <row r="99" spans="1:3" ht="12" customHeight="1">
      <c r="A99" s="13" t="s">
        <v>103</v>
      </c>
      <c r="B99" s="92" t="s">
        <v>296</v>
      </c>
      <c r="C99" s="221"/>
    </row>
    <row r="100" spans="1:3" ht="12" customHeight="1">
      <c r="A100" s="13" t="s">
        <v>104</v>
      </c>
      <c r="B100" s="91" t="s">
        <v>297</v>
      </c>
      <c r="C100" s="221"/>
    </row>
    <row r="101" spans="1:3" ht="12" customHeight="1">
      <c r="A101" s="13" t="s">
        <v>105</v>
      </c>
      <c r="B101" s="91" t="s">
        <v>298</v>
      </c>
      <c r="C101" s="221"/>
    </row>
    <row r="102" spans="1:3" ht="12" customHeight="1">
      <c r="A102" s="13" t="s">
        <v>107</v>
      </c>
      <c r="B102" s="92" t="s">
        <v>299</v>
      </c>
      <c r="C102" s="221">
        <v>21566</v>
      </c>
    </row>
    <row r="103" spans="1:3" ht="12" customHeight="1">
      <c r="A103" s="12" t="s">
        <v>138</v>
      </c>
      <c r="B103" s="93" t="s">
        <v>300</v>
      </c>
      <c r="C103" s="221"/>
    </row>
    <row r="104" spans="1:3" ht="12" customHeight="1">
      <c r="A104" s="13" t="s">
        <v>290</v>
      </c>
      <c r="B104" s="93" t="s">
        <v>301</v>
      </c>
      <c r="C104" s="221"/>
    </row>
    <row r="105" spans="1:3" ht="12" customHeight="1" thickBot="1">
      <c r="A105" s="17" t="s">
        <v>291</v>
      </c>
      <c r="B105" s="94" t="s">
        <v>302</v>
      </c>
      <c r="C105" s="529">
        <v>23617</v>
      </c>
    </row>
    <row r="106" spans="1:3" ht="12" customHeight="1" thickBot="1">
      <c r="A106" s="19" t="s">
        <v>12</v>
      </c>
      <c r="B106" s="25" t="s">
        <v>303</v>
      </c>
      <c r="C106" s="142">
        <f>+C107+C109+C111</f>
        <v>151212</v>
      </c>
    </row>
    <row r="107" spans="1:3" ht="12" customHeight="1">
      <c r="A107" s="14" t="s">
        <v>93</v>
      </c>
      <c r="B107" s="7" t="s">
        <v>156</v>
      </c>
      <c r="C107" s="521">
        <v>134332</v>
      </c>
    </row>
    <row r="108" spans="1:3" ht="12" customHeight="1">
      <c r="A108" s="14" t="s">
        <v>94</v>
      </c>
      <c r="B108" s="11" t="s">
        <v>307</v>
      </c>
      <c r="C108" s="278">
        <v>125324</v>
      </c>
    </row>
    <row r="109" spans="1:3" ht="12" customHeight="1">
      <c r="A109" s="14" t="s">
        <v>95</v>
      </c>
      <c r="B109" s="11" t="s">
        <v>139</v>
      </c>
      <c r="C109" s="144">
        <v>11492</v>
      </c>
    </row>
    <row r="110" spans="1:3" ht="12" customHeight="1">
      <c r="A110" s="14" t="s">
        <v>96</v>
      </c>
      <c r="B110" s="11" t="s">
        <v>308</v>
      </c>
      <c r="C110" s="130"/>
    </row>
    <row r="111" spans="1:3" ht="12" customHeight="1">
      <c r="A111" s="14" t="s">
        <v>97</v>
      </c>
      <c r="B111" s="139" t="s">
        <v>159</v>
      </c>
      <c r="C111" s="530">
        <v>5388</v>
      </c>
    </row>
    <row r="112" spans="1:3" ht="12" customHeight="1">
      <c r="A112" s="14" t="s">
        <v>106</v>
      </c>
      <c r="B112" s="138" t="s">
        <v>407</v>
      </c>
      <c r="C112" s="530"/>
    </row>
    <row r="113" spans="1:3" ht="12" customHeight="1">
      <c r="A113" s="14" t="s">
        <v>108</v>
      </c>
      <c r="B113" s="228" t="s">
        <v>313</v>
      </c>
      <c r="C113" s="530"/>
    </row>
    <row r="114" spans="1:3" ht="15.75">
      <c r="A114" s="14" t="s">
        <v>140</v>
      </c>
      <c r="B114" s="92" t="s">
        <v>296</v>
      </c>
      <c r="C114" s="530"/>
    </row>
    <row r="115" spans="1:3" ht="12" customHeight="1">
      <c r="A115" s="14" t="s">
        <v>141</v>
      </c>
      <c r="B115" s="92" t="s">
        <v>312</v>
      </c>
      <c r="C115" s="530">
        <v>350</v>
      </c>
    </row>
    <row r="116" spans="1:3" ht="12" customHeight="1">
      <c r="A116" s="14" t="s">
        <v>142</v>
      </c>
      <c r="B116" s="92" t="s">
        <v>311</v>
      </c>
      <c r="C116" s="130"/>
    </row>
    <row r="117" spans="1:3" ht="12" customHeight="1">
      <c r="A117" s="14" t="s">
        <v>304</v>
      </c>
      <c r="B117" s="92" t="s">
        <v>299</v>
      </c>
      <c r="C117" s="130"/>
    </row>
    <row r="118" spans="1:3" ht="12" customHeight="1">
      <c r="A118" s="14" t="s">
        <v>305</v>
      </c>
      <c r="B118" s="92" t="s">
        <v>310</v>
      </c>
      <c r="C118" s="130"/>
    </row>
    <row r="119" spans="1:3" ht="16.5" thickBot="1">
      <c r="A119" s="12" t="s">
        <v>306</v>
      </c>
      <c r="B119" s="92" t="s">
        <v>309</v>
      </c>
      <c r="C119" s="131">
        <v>4438</v>
      </c>
    </row>
    <row r="120" spans="1:3" ht="12" customHeight="1" thickBot="1">
      <c r="A120" s="19" t="s">
        <v>13</v>
      </c>
      <c r="B120" s="87" t="s">
        <v>314</v>
      </c>
      <c r="C120" s="142">
        <f>+C121+C122</f>
        <v>0</v>
      </c>
    </row>
    <row r="121" spans="1:3" ht="12" customHeight="1">
      <c r="A121" s="14" t="s">
        <v>76</v>
      </c>
      <c r="B121" s="8" t="s">
        <v>51</v>
      </c>
      <c r="C121" s="145"/>
    </row>
    <row r="122" spans="1:3" ht="12" customHeight="1" thickBot="1">
      <c r="A122" s="15" t="s">
        <v>77</v>
      </c>
      <c r="B122" s="11" t="s">
        <v>52</v>
      </c>
      <c r="C122" s="146"/>
    </row>
    <row r="123" spans="1:3" ht="12" customHeight="1" thickBot="1">
      <c r="A123" s="19" t="s">
        <v>14</v>
      </c>
      <c r="B123" s="87" t="s">
        <v>315</v>
      </c>
      <c r="C123" s="142">
        <f>+C90+C106+C120</f>
        <v>853571</v>
      </c>
    </row>
    <row r="124" spans="1:3" ht="12" customHeight="1" thickBot="1">
      <c r="A124" s="19" t="s">
        <v>15</v>
      </c>
      <c r="B124" s="87" t="s">
        <v>316</v>
      </c>
      <c r="C124" s="142">
        <f>+C125+C126+C127</f>
        <v>83360</v>
      </c>
    </row>
    <row r="125" spans="1:3" ht="12" customHeight="1">
      <c r="A125" s="14" t="s">
        <v>80</v>
      </c>
      <c r="B125" s="8" t="s">
        <v>317</v>
      </c>
      <c r="C125" s="130">
        <v>1996</v>
      </c>
    </row>
    <row r="126" spans="1:3" ht="12" customHeight="1">
      <c r="A126" s="14" t="s">
        <v>81</v>
      </c>
      <c r="B126" s="8" t="s">
        <v>318</v>
      </c>
      <c r="C126" s="130">
        <v>75000</v>
      </c>
    </row>
    <row r="127" spans="1:3" ht="12" customHeight="1" thickBot="1">
      <c r="A127" s="12" t="s">
        <v>82</v>
      </c>
      <c r="B127" s="6" t="s">
        <v>319</v>
      </c>
      <c r="C127" s="530">
        <v>6364</v>
      </c>
    </row>
    <row r="128" spans="1:3" ht="12" customHeight="1" thickBot="1">
      <c r="A128" s="19" t="s">
        <v>16</v>
      </c>
      <c r="B128" s="87" t="s">
        <v>366</v>
      </c>
      <c r="C128" s="142">
        <f>+C129+C130+C131+C132</f>
        <v>0</v>
      </c>
    </row>
    <row r="129" spans="1:3" ht="12" customHeight="1">
      <c r="A129" s="14" t="s">
        <v>83</v>
      </c>
      <c r="B129" s="8" t="s">
        <v>320</v>
      </c>
      <c r="C129" s="130"/>
    </row>
    <row r="130" spans="1:3" ht="12" customHeight="1">
      <c r="A130" s="14" t="s">
        <v>84</v>
      </c>
      <c r="B130" s="8" t="s">
        <v>321</v>
      </c>
      <c r="C130" s="130"/>
    </row>
    <row r="131" spans="1:3" ht="12" customHeight="1">
      <c r="A131" s="14" t="s">
        <v>223</v>
      </c>
      <c r="B131" s="8" t="s">
        <v>322</v>
      </c>
      <c r="C131" s="130"/>
    </row>
    <row r="132" spans="1:3" ht="12" customHeight="1" thickBot="1">
      <c r="A132" s="12" t="s">
        <v>224</v>
      </c>
      <c r="B132" s="6" t="s">
        <v>323</v>
      </c>
      <c r="C132" s="130"/>
    </row>
    <row r="133" spans="1:3" ht="12" customHeight="1" thickBot="1">
      <c r="A133" s="19" t="s">
        <v>17</v>
      </c>
      <c r="B133" s="87" t="s">
        <v>324</v>
      </c>
      <c r="C133" s="148">
        <f>+C134+C135+C136+C137</f>
        <v>0</v>
      </c>
    </row>
    <row r="134" spans="1:3" ht="12" customHeight="1">
      <c r="A134" s="14" t="s">
        <v>85</v>
      </c>
      <c r="B134" s="8" t="s">
        <v>325</v>
      </c>
      <c r="C134" s="130"/>
    </row>
    <row r="135" spans="1:3" ht="12" customHeight="1">
      <c r="A135" s="14" t="s">
        <v>86</v>
      </c>
      <c r="B135" s="8" t="s">
        <v>335</v>
      </c>
      <c r="C135" s="130"/>
    </row>
    <row r="136" spans="1:3" ht="12" customHeight="1">
      <c r="A136" s="14" t="s">
        <v>236</v>
      </c>
      <c r="B136" s="8" t="s">
        <v>326</v>
      </c>
      <c r="C136" s="130"/>
    </row>
    <row r="137" spans="1:3" ht="12" customHeight="1" thickBot="1">
      <c r="A137" s="12" t="s">
        <v>237</v>
      </c>
      <c r="B137" s="6" t="s">
        <v>327</v>
      </c>
      <c r="C137" s="130"/>
    </row>
    <row r="138" spans="1:3" ht="12" customHeight="1" thickBot="1">
      <c r="A138" s="19" t="s">
        <v>18</v>
      </c>
      <c r="B138" s="87" t="s">
        <v>328</v>
      </c>
      <c r="C138" s="150">
        <f>+C139+C140+C141+C142</f>
        <v>0</v>
      </c>
    </row>
    <row r="139" spans="1:3" ht="12" customHeight="1">
      <c r="A139" s="14" t="s">
        <v>133</v>
      </c>
      <c r="B139" s="8" t="s">
        <v>329</v>
      </c>
      <c r="C139" s="130"/>
    </row>
    <row r="140" spans="1:3" ht="12" customHeight="1">
      <c r="A140" s="14" t="s">
        <v>134</v>
      </c>
      <c r="B140" s="8" t="s">
        <v>330</v>
      </c>
      <c r="C140" s="130"/>
    </row>
    <row r="141" spans="1:3" ht="12" customHeight="1">
      <c r="A141" s="14" t="s">
        <v>158</v>
      </c>
      <c r="B141" s="8" t="s">
        <v>331</v>
      </c>
      <c r="C141" s="130"/>
    </row>
    <row r="142" spans="1:3" ht="12" customHeight="1" thickBot="1">
      <c r="A142" s="14" t="s">
        <v>239</v>
      </c>
      <c r="B142" s="8" t="s">
        <v>332</v>
      </c>
      <c r="C142" s="130"/>
    </row>
    <row r="143" spans="1:9" ht="15" customHeight="1" thickBot="1">
      <c r="A143" s="19" t="s">
        <v>19</v>
      </c>
      <c r="B143" s="87" t="s">
        <v>333</v>
      </c>
      <c r="C143" s="244">
        <f>+C124+C128+C133+C138</f>
        <v>83360</v>
      </c>
      <c r="F143" s="245"/>
      <c r="G143" s="246"/>
      <c r="H143" s="246"/>
      <c r="I143" s="246"/>
    </row>
    <row r="144" spans="1:3" s="231" customFormat="1" ht="12.75" customHeight="1" thickBot="1">
      <c r="A144" s="140" t="s">
        <v>20</v>
      </c>
      <c r="B144" s="215" t="s">
        <v>334</v>
      </c>
      <c r="C144" s="244">
        <f>+C123+C143</f>
        <v>936931</v>
      </c>
    </row>
    <row r="145" ht="7.5" customHeight="1"/>
    <row r="146" spans="1:3" ht="15.75">
      <c r="A146" s="569" t="s">
        <v>336</v>
      </c>
      <c r="B146" s="569"/>
      <c r="C146" s="569"/>
    </row>
    <row r="147" spans="1:3" ht="15" customHeight="1" thickBot="1">
      <c r="A147" s="567" t="s">
        <v>116</v>
      </c>
      <c r="B147" s="567"/>
      <c r="C147" s="151" t="s">
        <v>157</v>
      </c>
    </row>
    <row r="148" spans="1:4" ht="13.5" customHeight="1" thickBot="1">
      <c r="A148" s="19">
        <v>1</v>
      </c>
      <c r="B148" s="25" t="s">
        <v>337</v>
      </c>
      <c r="C148" s="142">
        <f>+C60-C123</f>
        <v>-149990</v>
      </c>
      <c r="D148" s="247"/>
    </row>
    <row r="149" spans="1:3" ht="27.75" customHeight="1" thickBot="1">
      <c r="A149" s="19" t="s">
        <v>12</v>
      </c>
      <c r="B149" s="25" t="s">
        <v>338</v>
      </c>
      <c r="C149" s="142">
        <f>+C83-C143</f>
        <v>22577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ÖNKÉNT VÁLLALT FELADATAINAK MÉRLEGE
&amp;R&amp;"Times New Roman CE,Félkövér dőlt"&amp;11 3. melléklet  a  15/2014.(VI.3.) önkormányzati rendelethez</oddHeader>
  </headerFooter>
  <rowBreaks count="1" manualBreakCount="1">
    <brk id="8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C1">
      <selection activeCell="C10" sqref="C10"/>
    </sheetView>
  </sheetViews>
  <sheetFormatPr defaultColWidth="9.00390625" defaultRowHeight="12.75"/>
  <cols>
    <col min="1" max="1" width="6.875" style="41" customWidth="1"/>
    <col min="2" max="2" width="55.125" style="95" customWidth="1"/>
    <col min="3" max="3" width="16.375" style="41" customWidth="1"/>
    <col min="4" max="4" width="55.125" style="41" customWidth="1"/>
    <col min="5" max="5" width="16.375" style="41" customWidth="1"/>
    <col min="6" max="6" width="4.875" style="41" customWidth="1"/>
    <col min="7" max="16384" width="9.375" style="41" customWidth="1"/>
  </cols>
  <sheetData>
    <row r="1" spans="2:6" ht="39.75" customHeight="1">
      <c r="B1" s="162" t="s">
        <v>119</v>
      </c>
      <c r="C1" s="163"/>
      <c r="D1" s="163"/>
      <c r="E1" s="163"/>
      <c r="F1" s="573"/>
    </row>
    <row r="2" spans="5:6" ht="14.25" thickBot="1">
      <c r="E2" s="164" t="s">
        <v>55</v>
      </c>
      <c r="F2" s="573"/>
    </row>
    <row r="3" spans="1:6" ht="18" customHeight="1" thickBot="1">
      <c r="A3" s="571" t="s">
        <v>62</v>
      </c>
      <c r="B3" s="165" t="s">
        <v>48</v>
      </c>
      <c r="C3" s="166"/>
      <c r="D3" s="165" t="s">
        <v>49</v>
      </c>
      <c r="E3" s="167"/>
      <c r="F3" s="573"/>
    </row>
    <row r="4" spans="1:6" s="168" customFormat="1" ht="35.25" customHeight="1" thickBot="1">
      <c r="A4" s="572"/>
      <c r="B4" s="96" t="s">
        <v>56</v>
      </c>
      <c r="C4" s="97" t="s">
        <v>178</v>
      </c>
      <c r="D4" s="96" t="s">
        <v>56</v>
      </c>
      <c r="E4" s="37" t="s">
        <v>178</v>
      </c>
      <c r="F4" s="573"/>
    </row>
    <row r="5" spans="1:6" s="173" customFormat="1" ht="12" customHeight="1" thickBot="1">
      <c r="A5" s="169">
        <v>1</v>
      </c>
      <c r="B5" s="170">
        <v>2</v>
      </c>
      <c r="C5" s="171" t="s">
        <v>13</v>
      </c>
      <c r="D5" s="170" t="s">
        <v>14</v>
      </c>
      <c r="E5" s="172" t="s">
        <v>15</v>
      </c>
      <c r="F5" s="573"/>
    </row>
    <row r="6" spans="1:6" ht="12.75" customHeight="1">
      <c r="A6" s="174" t="s">
        <v>11</v>
      </c>
      <c r="B6" s="175" t="s">
        <v>339</v>
      </c>
      <c r="C6" s="531">
        <v>1009863</v>
      </c>
      <c r="D6" s="175" t="s">
        <v>57</v>
      </c>
      <c r="E6" s="543">
        <v>911428</v>
      </c>
      <c r="F6" s="573"/>
    </row>
    <row r="7" spans="1:6" ht="12.75" customHeight="1">
      <c r="A7" s="176" t="s">
        <v>12</v>
      </c>
      <c r="B7" s="177" t="s">
        <v>340</v>
      </c>
      <c r="C7" s="545">
        <v>429131</v>
      </c>
      <c r="D7" s="177" t="s">
        <v>135</v>
      </c>
      <c r="E7" s="544">
        <v>220446</v>
      </c>
      <c r="F7" s="573"/>
    </row>
    <row r="8" spans="1:6" ht="12.75" customHeight="1">
      <c r="A8" s="176" t="s">
        <v>13</v>
      </c>
      <c r="B8" s="177" t="s">
        <v>368</v>
      </c>
      <c r="C8" s="53">
        <v>18990</v>
      </c>
      <c r="D8" s="177" t="s">
        <v>162</v>
      </c>
      <c r="E8" s="544">
        <v>863315</v>
      </c>
      <c r="F8" s="573"/>
    </row>
    <row r="9" spans="1:6" ht="12.75" customHeight="1">
      <c r="A9" s="176" t="s">
        <v>14</v>
      </c>
      <c r="B9" s="177" t="s">
        <v>126</v>
      </c>
      <c r="C9" s="53">
        <v>358083</v>
      </c>
      <c r="D9" s="177" t="s">
        <v>136</v>
      </c>
      <c r="E9" s="158">
        <v>265500</v>
      </c>
      <c r="F9" s="573"/>
    </row>
    <row r="10" spans="1:6" ht="12.75" customHeight="1">
      <c r="A10" s="176" t="s">
        <v>15</v>
      </c>
      <c r="B10" s="178" t="s">
        <v>341</v>
      </c>
      <c r="C10" s="545">
        <v>149779</v>
      </c>
      <c r="D10" s="177" t="s">
        <v>137</v>
      </c>
      <c r="E10" s="54">
        <v>173535</v>
      </c>
      <c r="F10" s="573"/>
    </row>
    <row r="11" spans="1:6" ht="12.75" customHeight="1">
      <c r="A11" s="176" t="s">
        <v>16</v>
      </c>
      <c r="B11" s="177" t="s">
        <v>342</v>
      </c>
      <c r="C11" s="532">
        <v>47822</v>
      </c>
      <c r="D11" s="177" t="s">
        <v>42</v>
      </c>
      <c r="E11" s="544">
        <v>123801</v>
      </c>
      <c r="F11" s="573"/>
    </row>
    <row r="12" spans="1:6" ht="12.75" customHeight="1">
      <c r="A12" s="176" t="s">
        <v>17</v>
      </c>
      <c r="B12" s="177" t="s">
        <v>221</v>
      </c>
      <c r="C12" s="545">
        <v>399016</v>
      </c>
      <c r="D12" s="35"/>
      <c r="E12" s="158"/>
      <c r="F12" s="573"/>
    </row>
    <row r="13" spans="1:6" ht="12.75" customHeight="1">
      <c r="A13" s="176" t="s">
        <v>18</v>
      </c>
      <c r="B13" s="35"/>
      <c r="C13" s="153"/>
      <c r="D13" s="35"/>
      <c r="E13" s="158"/>
      <c r="F13" s="573"/>
    </row>
    <row r="14" spans="1:6" ht="12.75" customHeight="1">
      <c r="A14" s="176" t="s">
        <v>19</v>
      </c>
      <c r="B14" s="248"/>
      <c r="C14" s="154"/>
      <c r="D14" s="35"/>
      <c r="E14" s="158"/>
      <c r="F14" s="573"/>
    </row>
    <row r="15" spans="1:6" ht="12.75" customHeight="1">
      <c r="A15" s="176" t="s">
        <v>20</v>
      </c>
      <c r="B15" s="35"/>
      <c r="C15" s="153"/>
      <c r="D15" s="35"/>
      <c r="E15" s="158"/>
      <c r="F15" s="573"/>
    </row>
    <row r="16" spans="1:6" ht="12.75" customHeight="1">
      <c r="A16" s="176" t="s">
        <v>21</v>
      </c>
      <c r="B16" s="35"/>
      <c r="C16" s="153"/>
      <c r="D16" s="35"/>
      <c r="E16" s="158"/>
      <c r="F16" s="573"/>
    </row>
    <row r="17" spans="1:6" ht="12.75" customHeight="1" thickBot="1">
      <c r="A17" s="176" t="s">
        <v>22</v>
      </c>
      <c r="B17" s="43"/>
      <c r="C17" s="155"/>
      <c r="D17" s="35"/>
      <c r="E17" s="159"/>
      <c r="F17" s="573"/>
    </row>
    <row r="18" spans="1:6" ht="15.75" customHeight="1" thickBot="1">
      <c r="A18" s="179" t="s">
        <v>23</v>
      </c>
      <c r="B18" s="88" t="s">
        <v>369</v>
      </c>
      <c r="C18" s="156">
        <f>+C6+C7+C9+C10+C12+C13+C14+C15+C16+C17</f>
        <v>2345872</v>
      </c>
      <c r="D18" s="88" t="s">
        <v>349</v>
      </c>
      <c r="E18" s="160">
        <f>SUM(E6:E17)</f>
        <v>2558025</v>
      </c>
      <c r="F18" s="573"/>
    </row>
    <row r="19" spans="1:6" ht="12.75" customHeight="1">
      <c r="A19" s="180" t="s">
        <v>24</v>
      </c>
      <c r="B19" s="181" t="s">
        <v>344</v>
      </c>
      <c r="C19" s="283">
        <f>+C20+C21+C22+C23</f>
        <v>254876</v>
      </c>
      <c r="D19" s="182" t="s">
        <v>143</v>
      </c>
      <c r="E19" s="161"/>
      <c r="F19" s="573"/>
    </row>
    <row r="20" spans="1:6" ht="12.75" customHeight="1">
      <c r="A20" s="183" t="s">
        <v>25</v>
      </c>
      <c r="B20" s="182" t="s">
        <v>154</v>
      </c>
      <c r="C20" s="53">
        <v>254876</v>
      </c>
      <c r="D20" s="182" t="s">
        <v>348</v>
      </c>
      <c r="E20" s="54">
        <v>75000</v>
      </c>
      <c r="F20" s="573"/>
    </row>
    <row r="21" spans="1:6" ht="12.75" customHeight="1">
      <c r="A21" s="183" t="s">
        <v>26</v>
      </c>
      <c r="B21" s="182" t="s">
        <v>155</v>
      </c>
      <c r="C21" s="53"/>
      <c r="D21" s="182" t="s">
        <v>117</v>
      </c>
      <c r="E21" s="54">
        <v>6364</v>
      </c>
      <c r="F21" s="573"/>
    </row>
    <row r="22" spans="1:6" ht="12.75" customHeight="1">
      <c r="A22" s="183" t="s">
        <v>27</v>
      </c>
      <c r="B22" s="182" t="s">
        <v>160</v>
      </c>
      <c r="C22" s="53"/>
      <c r="D22" s="182" t="s">
        <v>118</v>
      </c>
      <c r="E22" s="54"/>
      <c r="F22" s="573"/>
    </row>
    <row r="23" spans="1:6" ht="12.75" customHeight="1">
      <c r="A23" s="183" t="s">
        <v>28</v>
      </c>
      <c r="B23" s="182" t="s">
        <v>161</v>
      </c>
      <c r="C23" s="53"/>
      <c r="D23" s="181" t="s">
        <v>163</v>
      </c>
      <c r="E23" s="54"/>
      <c r="F23" s="573"/>
    </row>
    <row r="24" spans="1:6" ht="12.75" customHeight="1">
      <c r="A24" s="183" t="s">
        <v>29</v>
      </c>
      <c r="B24" s="182" t="s">
        <v>345</v>
      </c>
      <c r="C24" s="184">
        <f>+C25+C26</f>
        <v>75000</v>
      </c>
      <c r="D24" s="182" t="s">
        <v>144</v>
      </c>
      <c r="E24" s="54"/>
      <c r="F24" s="573"/>
    </row>
    <row r="25" spans="1:6" ht="12.75" customHeight="1">
      <c r="A25" s="180" t="s">
        <v>30</v>
      </c>
      <c r="B25" s="181" t="s">
        <v>343</v>
      </c>
      <c r="C25" s="157">
        <v>75000</v>
      </c>
      <c r="D25" s="175" t="s">
        <v>145</v>
      </c>
      <c r="E25" s="161"/>
      <c r="F25" s="573"/>
    </row>
    <row r="26" spans="1:6" ht="12.75" customHeight="1" thickBot="1">
      <c r="A26" s="183" t="s">
        <v>31</v>
      </c>
      <c r="B26" s="182" t="s">
        <v>410</v>
      </c>
      <c r="C26" s="53"/>
      <c r="D26" s="35"/>
      <c r="E26" s="54"/>
      <c r="F26" s="573"/>
    </row>
    <row r="27" spans="1:6" ht="15.75" customHeight="1" thickBot="1">
      <c r="A27" s="179" t="s">
        <v>32</v>
      </c>
      <c r="B27" s="88" t="s">
        <v>346</v>
      </c>
      <c r="C27" s="156">
        <f>+C19+C24</f>
        <v>329876</v>
      </c>
      <c r="D27" s="88" t="s">
        <v>350</v>
      </c>
      <c r="E27" s="160">
        <f>SUM(E19:E26)</f>
        <v>81364</v>
      </c>
      <c r="F27" s="573"/>
    </row>
    <row r="28" spans="1:6" ht="13.5" thickBot="1">
      <c r="A28" s="179" t="s">
        <v>33</v>
      </c>
      <c r="B28" s="185" t="s">
        <v>347</v>
      </c>
      <c r="C28" s="186">
        <f>+C18+C27</f>
        <v>2675748</v>
      </c>
      <c r="D28" s="185" t="s">
        <v>351</v>
      </c>
      <c r="E28" s="186">
        <f>+E18+E27</f>
        <v>2639389</v>
      </c>
      <c r="F28" s="573"/>
    </row>
    <row r="29" spans="1:6" ht="13.5" thickBot="1">
      <c r="A29" s="179" t="s">
        <v>34</v>
      </c>
      <c r="B29" s="185" t="s">
        <v>121</v>
      </c>
      <c r="C29" s="186">
        <f>IF(C18-E18&lt;0,E18-C18,"-")</f>
        <v>212153</v>
      </c>
      <c r="D29" s="185" t="s">
        <v>122</v>
      </c>
      <c r="E29" s="186" t="str">
        <f>IF(C18-E18&gt;0,C18-E18,"-")</f>
        <v>-</v>
      </c>
      <c r="F29" s="573"/>
    </row>
    <row r="30" spans="1:6" ht="13.5" thickBot="1">
      <c r="A30" s="179" t="s">
        <v>35</v>
      </c>
      <c r="B30" s="185" t="s">
        <v>164</v>
      </c>
      <c r="C30" s="186">
        <f>IF(C18+C19-E28&lt;0,E28-(C18+C19),"-")</f>
        <v>38641</v>
      </c>
      <c r="D30" s="185" t="s">
        <v>165</v>
      </c>
      <c r="E30" s="186" t="str">
        <f>IF(C18+C19-E28&gt;0,C18+C19-E28,"-")</f>
        <v>-</v>
      </c>
      <c r="F30" s="573"/>
    </row>
    <row r="31" spans="2:4" ht="18.75">
      <c r="B31" s="574"/>
      <c r="C31" s="574"/>
      <c r="D31" s="574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4. melléklet a 15/2014.(VI.3.) önkormányzati rendelethez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7">
      <selection activeCell="C11" sqref="C11"/>
    </sheetView>
  </sheetViews>
  <sheetFormatPr defaultColWidth="9.00390625" defaultRowHeight="12.75"/>
  <cols>
    <col min="1" max="1" width="6.875" style="41" customWidth="1"/>
    <col min="2" max="2" width="55.125" style="95" customWidth="1"/>
    <col min="3" max="3" width="16.375" style="41" customWidth="1"/>
    <col min="4" max="4" width="55.125" style="41" customWidth="1"/>
    <col min="5" max="5" width="16.375" style="41" customWidth="1"/>
    <col min="6" max="6" width="4.875" style="41" customWidth="1"/>
    <col min="7" max="16384" width="9.375" style="41" customWidth="1"/>
  </cols>
  <sheetData>
    <row r="1" spans="2:6" ht="31.5">
      <c r="B1" s="162" t="s">
        <v>120</v>
      </c>
      <c r="C1" s="163"/>
      <c r="D1" s="163"/>
      <c r="E1" s="163"/>
      <c r="F1" s="573"/>
    </row>
    <row r="2" spans="5:6" ht="14.25" thickBot="1">
      <c r="E2" s="164" t="s">
        <v>55</v>
      </c>
      <c r="F2" s="573"/>
    </row>
    <row r="3" spans="1:6" ht="13.5" thickBot="1">
      <c r="A3" s="575" t="s">
        <v>62</v>
      </c>
      <c r="B3" s="165" t="s">
        <v>48</v>
      </c>
      <c r="C3" s="166"/>
      <c r="D3" s="165" t="s">
        <v>49</v>
      </c>
      <c r="E3" s="167"/>
      <c r="F3" s="573"/>
    </row>
    <row r="4" spans="1:6" s="168" customFormat="1" ht="24.75" thickBot="1">
      <c r="A4" s="576"/>
      <c r="B4" s="96" t="s">
        <v>56</v>
      </c>
      <c r="C4" s="97" t="s">
        <v>178</v>
      </c>
      <c r="D4" s="96" t="s">
        <v>56</v>
      </c>
      <c r="E4" s="97" t="s">
        <v>178</v>
      </c>
      <c r="F4" s="573"/>
    </row>
    <row r="5" spans="1:6" s="168" customFormat="1" ht="13.5" thickBot="1">
      <c r="A5" s="169">
        <v>1</v>
      </c>
      <c r="B5" s="170">
        <v>2</v>
      </c>
      <c r="C5" s="171">
        <v>3</v>
      </c>
      <c r="D5" s="170">
        <v>4</v>
      </c>
      <c r="E5" s="172">
        <v>5</v>
      </c>
      <c r="F5" s="573"/>
    </row>
    <row r="6" spans="1:6" ht="12.75" customHeight="1">
      <c r="A6" s="174" t="s">
        <v>11</v>
      </c>
      <c r="B6" s="175" t="s">
        <v>352</v>
      </c>
      <c r="C6" s="152"/>
      <c r="D6" s="175" t="s">
        <v>156</v>
      </c>
      <c r="E6" s="543">
        <v>175137</v>
      </c>
      <c r="F6" s="573"/>
    </row>
    <row r="7" spans="1:6" ht="12.75">
      <c r="A7" s="176" t="s">
        <v>12</v>
      </c>
      <c r="B7" s="177" t="s">
        <v>353</v>
      </c>
      <c r="C7" s="153"/>
      <c r="D7" s="177" t="s">
        <v>358</v>
      </c>
      <c r="E7" s="54">
        <v>125324</v>
      </c>
      <c r="F7" s="573"/>
    </row>
    <row r="8" spans="1:6" ht="12.75" customHeight="1">
      <c r="A8" s="176" t="s">
        <v>13</v>
      </c>
      <c r="B8" s="177" t="s">
        <v>4</v>
      </c>
      <c r="C8" s="545">
        <v>18748</v>
      </c>
      <c r="D8" s="177" t="s">
        <v>139</v>
      </c>
      <c r="E8" s="54">
        <v>13033</v>
      </c>
      <c r="F8" s="573"/>
    </row>
    <row r="9" spans="1:6" ht="12.75" customHeight="1">
      <c r="A9" s="176" t="s">
        <v>14</v>
      </c>
      <c r="B9" s="177" t="s">
        <v>354</v>
      </c>
      <c r="C9" s="53">
        <v>125437</v>
      </c>
      <c r="D9" s="177" t="s">
        <v>359</v>
      </c>
      <c r="E9" s="54"/>
      <c r="F9" s="573"/>
    </row>
    <row r="10" spans="1:6" ht="12.75" customHeight="1">
      <c r="A10" s="176" t="s">
        <v>15</v>
      </c>
      <c r="B10" s="177" t="s">
        <v>355</v>
      </c>
      <c r="C10" s="53">
        <v>110475</v>
      </c>
      <c r="D10" s="177" t="s">
        <v>159</v>
      </c>
      <c r="E10" s="54">
        <v>13128</v>
      </c>
      <c r="F10" s="573"/>
    </row>
    <row r="11" spans="1:6" ht="12.75" customHeight="1">
      <c r="A11" s="176" t="s">
        <v>16</v>
      </c>
      <c r="B11" s="177" t="s">
        <v>356</v>
      </c>
      <c r="C11" s="546">
        <v>6383</v>
      </c>
      <c r="D11" s="35"/>
      <c r="E11" s="158"/>
      <c r="F11" s="573"/>
    </row>
    <row r="12" spans="1:6" ht="12.75" customHeight="1">
      <c r="A12" s="176" t="s">
        <v>17</v>
      </c>
      <c r="B12" s="35"/>
      <c r="C12" s="153"/>
      <c r="D12" s="35"/>
      <c r="E12" s="158"/>
      <c r="F12" s="573"/>
    </row>
    <row r="13" spans="1:6" ht="12.75" customHeight="1">
      <c r="A13" s="176" t="s">
        <v>18</v>
      </c>
      <c r="B13" s="35"/>
      <c r="C13" s="153"/>
      <c r="D13" s="35"/>
      <c r="E13" s="158"/>
      <c r="F13" s="573"/>
    </row>
    <row r="14" spans="1:6" ht="12.75" customHeight="1">
      <c r="A14" s="176" t="s">
        <v>19</v>
      </c>
      <c r="B14" s="35"/>
      <c r="C14" s="154"/>
      <c r="D14" s="35"/>
      <c r="E14" s="158"/>
      <c r="F14" s="573"/>
    </row>
    <row r="15" spans="1:6" ht="12.75">
      <c r="A15" s="176" t="s">
        <v>20</v>
      </c>
      <c r="B15" s="35"/>
      <c r="C15" s="154"/>
      <c r="D15" s="35"/>
      <c r="E15" s="158"/>
      <c r="F15" s="573"/>
    </row>
    <row r="16" spans="1:6" ht="12.75" customHeight="1" thickBot="1">
      <c r="A16" s="218" t="s">
        <v>21</v>
      </c>
      <c r="B16" s="249"/>
      <c r="C16" s="220"/>
      <c r="D16" s="219" t="s">
        <v>42</v>
      </c>
      <c r="E16" s="204">
        <v>3770</v>
      </c>
      <c r="F16" s="573"/>
    </row>
    <row r="17" spans="1:6" ht="15.75" customHeight="1" thickBot="1">
      <c r="A17" s="179" t="s">
        <v>22</v>
      </c>
      <c r="B17" s="88" t="s">
        <v>370</v>
      </c>
      <c r="C17" s="156">
        <f>+C6+C8+C9+C11+C12+C13+C14+C15+C16</f>
        <v>150568</v>
      </c>
      <c r="D17" s="88" t="s">
        <v>371</v>
      </c>
      <c r="E17" s="160">
        <f>+E6+E8+E10+E11+E12+E13+E14+E15+E16</f>
        <v>205068</v>
      </c>
      <c r="F17" s="573"/>
    </row>
    <row r="18" spans="1:6" ht="12.75" customHeight="1">
      <c r="A18" s="174" t="s">
        <v>23</v>
      </c>
      <c r="B18" s="189" t="s">
        <v>177</v>
      </c>
      <c r="C18" s="196">
        <f>+C19+C20+C21+C22+C23</f>
        <v>3770</v>
      </c>
      <c r="D18" s="182" t="s">
        <v>143</v>
      </c>
      <c r="E18" s="52"/>
      <c r="F18" s="573"/>
    </row>
    <row r="19" spans="1:6" ht="12.75" customHeight="1">
      <c r="A19" s="176" t="s">
        <v>24</v>
      </c>
      <c r="B19" s="190" t="s">
        <v>166</v>
      </c>
      <c r="C19" s="53">
        <v>3770</v>
      </c>
      <c r="D19" s="182" t="s">
        <v>146</v>
      </c>
      <c r="E19" s="54"/>
      <c r="F19" s="573"/>
    </row>
    <row r="20" spans="1:6" ht="12.75" customHeight="1">
      <c r="A20" s="174" t="s">
        <v>25</v>
      </c>
      <c r="B20" s="190" t="s">
        <v>167</v>
      </c>
      <c r="C20" s="53"/>
      <c r="D20" s="182" t="s">
        <v>117</v>
      </c>
      <c r="E20" s="54"/>
      <c r="F20" s="573"/>
    </row>
    <row r="21" spans="1:6" ht="12.75" customHeight="1">
      <c r="A21" s="176" t="s">
        <v>26</v>
      </c>
      <c r="B21" s="190" t="s">
        <v>168</v>
      </c>
      <c r="C21" s="53"/>
      <c r="D21" s="182" t="s">
        <v>118</v>
      </c>
      <c r="E21" s="54">
        <v>1996</v>
      </c>
      <c r="F21" s="573"/>
    </row>
    <row r="22" spans="1:6" ht="12.75" customHeight="1">
      <c r="A22" s="174" t="s">
        <v>27</v>
      </c>
      <c r="B22" s="190" t="s">
        <v>169</v>
      </c>
      <c r="C22" s="53"/>
      <c r="D22" s="181" t="s">
        <v>163</v>
      </c>
      <c r="E22" s="54"/>
      <c r="F22" s="573"/>
    </row>
    <row r="23" spans="1:6" ht="12.75" customHeight="1">
      <c r="A23" s="176" t="s">
        <v>28</v>
      </c>
      <c r="B23" s="191" t="s">
        <v>170</v>
      </c>
      <c r="C23" s="53"/>
      <c r="D23" s="182" t="s">
        <v>147</v>
      </c>
      <c r="E23" s="54"/>
      <c r="F23" s="573"/>
    </row>
    <row r="24" spans="1:6" ht="12.75" customHeight="1">
      <c r="A24" s="174" t="s">
        <v>29</v>
      </c>
      <c r="B24" s="192" t="s">
        <v>171</v>
      </c>
      <c r="C24" s="184">
        <f>+C25+C26+C27+C28+C29</f>
        <v>16367</v>
      </c>
      <c r="D24" s="193" t="s">
        <v>145</v>
      </c>
      <c r="E24" s="54"/>
      <c r="F24" s="573"/>
    </row>
    <row r="25" spans="1:6" ht="12.75" customHeight="1">
      <c r="A25" s="176" t="s">
        <v>30</v>
      </c>
      <c r="B25" s="191" t="s">
        <v>172</v>
      </c>
      <c r="C25" s="53">
        <v>16367</v>
      </c>
      <c r="D25" s="193" t="s">
        <v>360</v>
      </c>
      <c r="E25" s="54"/>
      <c r="F25" s="573"/>
    </row>
    <row r="26" spans="1:6" ht="12.75" customHeight="1">
      <c r="A26" s="174" t="s">
        <v>31</v>
      </c>
      <c r="B26" s="191" t="s">
        <v>173</v>
      </c>
      <c r="C26" s="53"/>
      <c r="D26" s="188"/>
      <c r="E26" s="54"/>
      <c r="F26" s="573"/>
    </row>
    <row r="27" spans="1:6" ht="12.75" customHeight="1">
      <c r="A27" s="176" t="s">
        <v>32</v>
      </c>
      <c r="B27" s="190" t="s">
        <v>174</v>
      </c>
      <c r="C27" s="53"/>
      <c r="D27" s="86"/>
      <c r="E27" s="54"/>
      <c r="F27" s="573"/>
    </row>
    <row r="28" spans="1:6" ht="12.75" customHeight="1">
      <c r="A28" s="174" t="s">
        <v>33</v>
      </c>
      <c r="B28" s="194" t="s">
        <v>175</v>
      </c>
      <c r="C28" s="53"/>
      <c r="D28" s="35"/>
      <c r="E28" s="54"/>
      <c r="F28" s="573"/>
    </row>
    <row r="29" spans="1:6" ht="12.75" customHeight="1" thickBot="1">
      <c r="A29" s="176" t="s">
        <v>34</v>
      </c>
      <c r="B29" s="195" t="s">
        <v>176</v>
      </c>
      <c r="C29" s="53"/>
      <c r="D29" s="86"/>
      <c r="E29" s="54"/>
      <c r="F29" s="573"/>
    </row>
    <row r="30" spans="1:6" ht="21.75" customHeight="1" thickBot="1">
      <c r="A30" s="179" t="s">
        <v>35</v>
      </c>
      <c r="B30" s="88" t="s">
        <v>357</v>
      </c>
      <c r="C30" s="156">
        <f>+C18+C24</f>
        <v>20137</v>
      </c>
      <c r="D30" s="88" t="s">
        <v>361</v>
      </c>
      <c r="E30" s="160">
        <f>SUM(E18:E29)</f>
        <v>1996</v>
      </c>
      <c r="F30" s="573"/>
    </row>
    <row r="31" spans="1:6" ht="13.5" thickBot="1">
      <c r="A31" s="179" t="s">
        <v>36</v>
      </c>
      <c r="B31" s="185" t="s">
        <v>362</v>
      </c>
      <c r="C31" s="186">
        <f>+C17+C30</f>
        <v>170705</v>
      </c>
      <c r="D31" s="185" t="s">
        <v>363</v>
      </c>
      <c r="E31" s="186">
        <f>+E17+E30</f>
        <v>207064</v>
      </c>
      <c r="F31" s="573"/>
    </row>
    <row r="32" spans="1:6" ht="13.5" thickBot="1">
      <c r="A32" s="179" t="s">
        <v>37</v>
      </c>
      <c r="B32" s="185" t="s">
        <v>121</v>
      </c>
      <c r="C32" s="186">
        <f>IF(C17-E17&lt;0,E17-C17,"-")</f>
        <v>54500</v>
      </c>
      <c r="D32" s="185" t="s">
        <v>122</v>
      </c>
      <c r="E32" s="186" t="str">
        <f>IF(C17-E17&gt;0,C17-E17,"-")</f>
        <v>-</v>
      </c>
      <c r="F32" s="573"/>
    </row>
    <row r="33" spans="1:6" ht="13.5" thickBot="1">
      <c r="A33" s="179" t="s">
        <v>38</v>
      </c>
      <c r="B33" s="185" t="s">
        <v>164</v>
      </c>
      <c r="C33" s="186">
        <f>IF(C17+C18-E31&lt;0,E31-(C17+C18),"-")</f>
        <v>52726</v>
      </c>
      <c r="D33" s="185" t="s">
        <v>165</v>
      </c>
      <c r="E33" s="186" t="str">
        <f>IF(C17+C18-E31&gt;0,C17+C18-E31,"-")</f>
        <v>-</v>
      </c>
      <c r="F33" s="573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&amp;R5. melléklet a  15/2014.(VI.3.)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4"/>
  <sheetViews>
    <sheetView workbookViewId="0" topLeftCell="A1">
      <selection activeCell="H23" sqref="H23"/>
    </sheetView>
  </sheetViews>
  <sheetFormatPr defaultColWidth="9.00390625" defaultRowHeight="12.75"/>
  <cols>
    <col min="1" max="1" width="47.125" style="33" customWidth="1"/>
    <col min="2" max="2" width="15.625" style="32" customWidth="1"/>
    <col min="3" max="3" width="16.375" style="32" customWidth="1"/>
    <col min="4" max="4" width="18.00390625" style="32" customWidth="1"/>
    <col min="5" max="5" width="16.625" style="32" customWidth="1"/>
    <col min="6" max="6" width="18.875" style="41" customWidth="1"/>
    <col min="7" max="8" width="12.875" style="32" customWidth="1"/>
    <col min="9" max="9" width="13.875" style="32" customWidth="1"/>
    <col min="10" max="16384" width="9.375" style="32" customWidth="1"/>
  </cols>
  <sheetData>
    <row r="1" spans="1:6" ht="25.5" customHeight="1">
      <c r="A1" s="577" t="s">
        <v>0</v>
      </c>
      <c r="B1" s="577"/>
      <c r="C1" s="577"/>
      <c r="D1" s="577"/>
      <c r="E1" s="577"/>
      <c r="F1" s="577"/>
    </row>
    <row r="2" spans="1:6" ht="22.5" customHeight="1" thickBot="1">
      <c r="A2" s="95"/>
      <c r="B2" s="41"/>
      <c r="C2" s="41"/>
      <c r="D2" s="41"/>
      <c r="E2" s="41"/>
      <c r="F2" s="36" t="s">
        <v>55</v>
      </c>
    </row>
    <row r="3" spans="1:6" s="34" customFormat="1" ht="44.25" customHeight="1" thickBot="1">
      <c r="A3" s="96" t="s">
        <v>59</v>
      </c>
      <c r="B3" s="97" t="s">
        <v>60</v>
      </c>
      <c r="C3" s="97" t="s">
        <v>61</v>
      </c>
      <c r="D3" s="97" t="s">
        <v>364</v>
      </c>
      <c r="E3" s="97" t="s">
        <v>178</v>
      </c>
      <c r="F3" s="37" t="s">
        <v>365</v>
      </c>
    </row>
    <row r="4" spans="1:6" s="41" customFormat="1" ht="12" customHeight="1" thickBot="1">
      <c r="A4" s="38">
        <v>1</v>
      </c>
      <c r="B4" s="39">
        <v>2</v>
      </c>
      <c r="C4" s="39">
        <v>3</v>
      </c>
      <c r="D4" s="39">
        <v>4</v>
      </c>
      <c r="E4" s="39">
        <v>5</v>
      </c>
      <c r="F4" s="40" t="s">
        <v>75</v>
      </c>
    </row>
    <row r="5" spans="1:6" ht="15.75" customHeight="1">
      <c r="A5" s="508" t="s">
        <v>411</v>
      </c>
      <c r="B5" s="533">
        <v>118984</v>
      </c>
      <c r="C5" s="280" t="s">
        <v>412</v>
      </c>
      <c r="D5" s="24">
        <v>0</v>
      </c>
      <c r="E5" s="534">
        <v>118984</v>
      </c>
      <c r="F5" s="42">
        <f aca="true" t="shared" si="0" ref="F5:F23">B5-D5-E5</f>
        <v>0</v>
      </c>
    </row>
    <row r="6" spans="1:6" ht="15.75" customHeight="1">
      <c r="A6" s="509" t="s">
        <v>414</v>
      </c>
      <c r="B6" s="506">
        <v>3175</v>
      </c>
      <c r="C6" s="280" t="s">
        <v>415</v>
      </c>
      <c r="D6" s="24"/>
      <c r="E6" s="24">
        <v>3175</v>
      </c>
      <c r="F6" s="42">
        <f t="shared" si="0"/>
        <v>0</v>
      </c>
    </row>
    <row r="7" spans="1:6" ht="15.75" customHeight="1">
      <c r="A7" s="509" t="s">
        <v>416</v>
      </c>
      <c r="B7" s="506">
        <v>5080</v>
      </c>
      <c r="C7" s="280" t="s">
        <v>415</v>
      </c>
      <c r="D7" s="24"/>
      <c r="E7" s="24">
        <v>5080</v>
      </c>
      <c r="F7" s="42">
        <f t="shared" si="0"/>
        <v>0</v>
      </c>
    </row>
    <row r="8" spans="1:6" ht="15.75" customHeight="1">
      <c r="A8" s="510" t="s">
        <v>417</v>
      </c>
      <c r="B8" s="506">
        <v>3810</v>
      </c>
      <c r="C8" s="280" t="s">
        <v>415</v>
      </c>
      <c r="D8" s="24"/>
      <c r="E8" s="24">
        <v>3810</v>
      </c>
      <c r="F8" s="42">
        <f t="shared" si="0"/>
        <v>0</v>
      </c>
    </row>
    <row r="9" spans="1:6" ht="15.75" customHeight="1">
      <c r="A9" s="509" t="s">
        <v>418</v>
      </c>
      <c r="B9" s="506">
        <v>3494</v>
      </c>
      <c r="C9" s="280" t="s">
        <v>412</v>
      </c>
      <c r="D9" s="24"/>
      <c r="E9" s="24">
        <v>3494</v>
      </c>
      <c r="F9" s="42">
        <f t="shared" si="0"/>
        <v>0</v>
      </c>
    </row>
    <row r="10" spans="1:6" ht="25.5" customHeight="1">
      <c r="A10" s="510" t="s">
        <v>419</v>
      </c>
      <c r="B10" s="506">
        <v>12490</v>
      </c>
      <c r="C10" s="280" t="s">
        <v>415</v>
      </c>
      <c r="D10" s="24"/>
      <c r="E10" s="24">
        <v>12490</v>
      </c>
      <c r="F10" s="42">
        <f t="shared" si="0"/>
        <v>0</v>
      </c>
    </row>
    <row r="11" spans="1:6" ht="15.75" customHeight="1">
      <c r="A11" s="511" t="s">
        <v>413</v>
      </c>
      <c r="B11" s="507">
        <v>98262</v>
      </c>
      <c r="C11" s="281" t="s">
        <v>412</v>
      </c>
      <c r="D11" s="48">
        <v>91922</v>
      </c>
      <c r="E11" s="48">
        <v>6340</v>
      </c>
      <c r="F11" s="42">
        <f t="shared" si="0"/>
        <v>0</v>
      </c>
    </row>
    <row r="12" spans="1:6" ht="15.75" customHeight="1">
      <c r="A12" s="509" t="s">
        <v>421</v>
      </c>
      <c r="B12" s="506">
        <v>30</v>
      </c>
      <c r="C12" s="280" t="s">
        <v>415</v>
      </c>
      <c r="D12" s="24"/>
      <c r="E12" s="24">
        <v>30</v>
      </c>
      <c r="F12" s="42">
        <f t="shared" si="0"/>
        <v>0</v>
      </c>
    </row>
    <row r="13" spans="1:6" ht="15.75" customHeight="1">
      <c r="A13" s="509" t="s">
        <v>437</v>
      </c>
      <c r="B13" s="506">
        <v>1170</v>
      </c>
      <c r="C13" s="280" t="s">
        <v>415</v>
      </c>
      <c r="D13" s="24"/>
      <c r="E13" s="24">
        <v>1170</v>
      </c>
      <c r="F13" s="284">
        <f t="shared" si="0"/>
        <v>0</v>
      </c>
    </row>
    <row r="14" spans="1:6" ht="15.75" customHeight="1">
      <c r="A14" s="509" t="s">
        <v>422</v>
      </c>
      <c r="B14" s="506">
        <v>902</v>
      </c>
      <c r="C14" s="280" t="s">
        <v>415</v>
      </c>
      <c r="D14" s="24"/>
      <c r="E14" s="24">
        <v>902</v>
      </c>
      <c r="F14" s="42">
        <f t="shared" si="0"/>
        <v>0</v>
      </c>
    </row>
    <row r="15" spans="1:6" ht="15.75" customHeight="1">
      <c r="A15" s="509" t="s">
        <v>423</v>
      </c>
      <c r="B15" s="506">
        <v>635</v>
      </c>
      <c r="C15" s="280" t="s">
        <v>415</v>
      </c>
      <c r="D15" s="24"/>
      <c r="E15" s="24">
        <v>635</v>
      </c>
      <c r="F15" s="42">
        <f t="shared" si="0"/>
        <v>0</v>
      </c>
    </row>
    <row r="16" spans="1:6" ht="15.75" customHeight="1">
      <c r="A16" s="509" t="s">
        <v>424</v>
      </c>
      <c r="B16" s="506">
        <v>1016</v>
      </c>
      <c r="C16" s="280" t="s">
        <v>415</v>
      </c>
      <c r="D16" s="24"/>
      <c r="E16" s="24">
        <v>1016</v>
      </c>
      <c r="F16" s="42">
        <f t="shared" si="0"/>
        <v>0</v>
      </c>
    </row>
    <row r="17" spans="1:6" ht="15.75" customHeight="1">
      <c r="A17" s="510" t="s">
        <v>425</v>
      </c>
      <c r="B17" s="506">
        <v>1651</v>
      </c>
      <c r="C17" s="280" t="s">
        <v>415</v>
      </c>
      <c r="D17" s="24"/>
      <c r="E17" s="24">
        <v>1651</v>
      </c>
      <c r="F17" s="42">
        <f t="shared" si="0"/>
        <v>0</v>
      </c>
    </row>
    <row r="18" spans="1:6" ht="15.75" customHeight="1">
      <c r="A18" s="509" t="s">
        <v>426</v>
      </c>
      <c r="B18" s="506">
        <v>762</v>
      </c>
      <c r="C18" s="280" t="s">
        <v>415</v>
      </c>
      <c r="D18" s="24"/>
      <c r="E18" s="24">
        <v>762</v>
      </c>
      <c r="F18" s="42">
        <f t="shared" si="0"/>
        <v>0</v>
      </c>
    </row>
    <row r="19" spans="1:6" ht="15.75" customHeight="1">
      <c r="A19" s="510" t="s">
        <v>427</v>
      </c>
      <c r="B19" s="506">
        <v>300</v>
      </c>
      <c r="C19" s="280" t="s">
        <v>415</v>
      </c>
      <c r="D19" s="24"/>
      <c r="E19" s="24">
        <v>300</v>
      </c>
      <c r="F19" s="42">
        <f t="shared" si="0"/>
        <v>0</v>
      </c>
    </row>
    <row r="20" spans="1:6" ht="15.75" customHeight="1">
      <c r="A20" s="512" t="s">
        <v>428</v>
      </c>
      <c r="B20" s="507">
        <v>6422</v>
      </c>
      <c r="C20" s="281" t="s">
        <v>415</v>
      </c>
      <c r="D20" s="48"/>
      <c r="E20" s="48">
        <v>6422</v>
      </c>
      <c r="F20" s="42">
        <f t="shared" si="0"/>
        <v>0</v>
      </c>
    </row>
    <row r="21" spans="1:6" ht="26.25" customHeight="1">
      <c r="A21" s="512" t="s">
        <v>420</v>
      </c>
      <c r="B21" s="535">
        <v>1943</v>
      </c>
      <c r="C21" s="281" t="s">
        <v>415</v>
      </c>
      <c r="D21" s="48"/>
      <c r="E21" s="536">
        <v>1943</v>
      </c>
      <c r="F21" s="49">
        <f t="shared" si="0"/>
        <v>0</v>
      </c>
    </row>
    <row r="22" spans="1:6" ht="17.25" customHeight="1">
      <c r="A22" s="547" t="s">
        <v>550</v>
      </c>
      <c r="B22" s="548">
        <v>550</v>
      </c>
      <c r="C22" s="549" t="s">
        <v>415</v>
      </c>
      <c r="D22" s="550"/>
      <c r="E22" s="550">
        <v>550</v>
      </c>
      <c r="F22" s="50">
        <f t="shared" si="0"/>
        <v>0</v>
      </c>
    </row>
    <row r="23" spans="1:6" ht="39" customHeight="1" thickBot="1">
      <c r="A23" s="551" t="s">
        <v>551</v>
      </c>
      <c r="B23" s="552">
        <v>6383</v>
      </c>
      <c r="C23" s="553" t="s">
        <v>415</v>
      </c>
      <c r="D23" s="554"/>
      <c r="E23" s="554">
        <v>6383</v>
      </c>
      <c r="F23" s="44">
        <f t="shared" si="0"/>
        <v>0</v>
      </c>
    </row>
    <row r="24" spans="1:6" s="47" customFormat="1" ht="18" customHeight="1" thickBot="1">
      <c r="A24" s="98" t="s">
        <v>58</v>
      </c>
      <c r="B24" s="45">
        <f>SUM(B5:B23)</f>
        <v>267059</v>
      </c>
      <c r="C24" s="84"/>
      <c r="D24" s="45">
        <f>SUM(D5:D23)</f>
        <v>91922</v>
      </c>
      <c r="E24" s="45">
        <f>SUM(E5:E23)</f>
        <v>175137</v>
      </c>
      <c r="F24" s="46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300" verticalDpi="300" orientation="landscape" paperSize="9" scale="95" r:id="rId1"/>
  <headerFooter alignWithMargins="0">
    <oddHeader>&amp;R&amp;"Times New Roman CE,Félkövér dőlt"&amp;11 6. melléklet a  15/2014.(VI.3.)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22" sqref="C122"/>
    </sheetView>
  </sheetViews>
  <sheetFormatPr defaultColWidth="9.00390625" defaultRowHeight="12.75"/>
  <cols>
    <col min="1" max="1" width="19.50390625" style="286" customWidth="1"/>
    <col min="2" max="2" width="72.00390625" style="287" customWidth="1"/>
    <col min="3" max="3" width="25.00390625" style="288" customWidth="1"/>
    <col min="4" max="16384" width="9.375" style="2" customWidth="1"/>
  </cols>
  <sheetData>
    <row r="1" spans="1:3" s="1" customFormat="1" ht="16.5" customHeight="1" thickBot="1">
      <c r="A1" s="103"/>
      <c r="B1" s="105"/>
      <c r="C1" s="128"/>
    </row>
    <row r="2" spans="1:3" s="56" customFormat="1" ht="21" customHeight="1">
      <c r="A2" s="222" t="s">
        <v>56</v>
      </c>
      <c r="B2" s="197" t="s">
        <v>543</v>
      </c>
      <c r="C2" s="199" t="s">
        <v>44</v>
      </c>
    </row>
    <row r="3" spans="1:3" s="56" customFormat="1" ht="16.5" thickBot="1">
      <c r="A3" s="106" t="s">
        <v>148</v>
      </c>
      <c r="B3" s="198" t="s">
        <v>373</v>
      </c>
      <c r="C3" s="200">
        <v>1</v>
      </c>
    </row>
    <row r="4" spans="1:3" s="57" customFormat="1" ht="15.75" customHeight="1" thickBot="1">
      <c r="A4" s="107"/>
      <c r="B4" s="107"/>
      <c r="C4" s="108" t="s">
        <v>45</v>
      </c>
    </row>
    <row r="5" spans="1:3" ht="13.5" thickBot="1">
      <c r="A5" s="223" t="s">
        <v>150</v>
      </c>
      <c r="B5" s="109" t="s">
        <v>46</v>
      </c>
      <c r="C5" s="201" t="s">
        <v>47</v>
      </c>
    </row>
    <row r="6" spans="1:3" s="51" customFormat="1" ht="12.75" customHeight="1" thickBot="1">
      <c r="A6" s="99">
        <v>1</v>
      </c>
      <c r="B6" s="100">
        <v>2</v>
      </c>
      <c r="C6" s="101">
        <v>3</v>
      </c>
    </row>
    <row r="7" spans="1:3" s="51" customFormat="1" ht="15.75" customHeight="1" thickBot="1">
      <c r="A7" s="111"/>
      <c r="B7" s="112" t="s">
        <v>48</v>
      </c>
      <c r="C7" s="202"/>
    </row>
    <row r="8" spans="1:3" s="51" customFormat="1" ht="12" customHeight="1" thickBot="1">
      <c r="A8" s="27" t="s">
        <v>11</v>
      </c>
      <c r="B8" s="20" t="s">
        <v>179</v>
      </c>
      <c r="C8" s="142">
        <f>+C9+C10+C11+C12+C13+C14</f>
        <v>1009863</v>
      </c>
    </row>
    <row r="9" spans="1:3" s="58" customFormat="1" ht="12" customHeight="1">
      <c r="A9" s="250" t="s">
        <v>87</v>
      </c>
      <c r="B9" s="232" t="s">
        <v>180</v>
      </c>
      <c r="C9" s="145">
        <v>253915</v>
      </c>
    </row>
    <row r="10" spans="1:3" s="59" customFormat="1" ht="12" customHeight="1">
      <c r="A10" s="251" t="s">
        <v>88</v>
      </c>
      <c r="B10" s="233" t="s">
        <v>181</v>
      </c>
      <c r="C10" s="144">
        <v>192207</v>
      </c>
    </row>
    <row r="11" spans="1:3" s="59" customFormat="1" ht="12" customHeight="1">
      <c r="A11" s="251" t="s">
        <v>89</v>
      </c>
      <c r="B11" s="233" t="s">
        <v>182</v>
      </c>
      <c r="C11" s="144">
        <v>530684</v>
      </c>
    </row>
    <row r="12" spans="1:3" s="59" customFormat="1" ht="12" customHeight="1">
      <c r="A12" s="251" t="s">
        <v>90</v>
      </c>
      <c r="B12" s="233" t="s">
        <v>183</v>
      </c>
      <c r="C12" s="144">
        <v>23953</v>
      </c>
    </row>
    <row r="13" spans="1:3" s="59" customFormat="1" ht="12" customHeight="1">
      <c r="A13" s="251" t="s">
        <v>111</v>
      </c>
      <c r="B13" s="233" t="s">
        <v>184</v>
      </c>
      <c r="C13" s="285">
        <v>9104</v>
      </c>
    </row>
    <row r="14" spans="1:3" s="58" customFormat="1" ht="12" customHeight="1" thickBot="1">
      <c r="A14" s="252" t="s">
        <v>91</v>
      </c>
      <c r="B14" s="234" t="s">
        <v>185</v>
      </c>
      <c r="C14" s="277"/>
    </row>
    <row r="15" spans="1:3" s="58" customFormat="1" ht="12" customHeight="1" thickBot="1">
      <c r="A15" s="27" t="s">
        <v>12</v>
      </c>
      <c r="B15" s="137" t="s">
        <v>186</v>
      </c>
      <c r="C15" s="142">
        <f>+C16+C17+C18+C19+C20</f>
        <v>406150</v>
      </c>
    </row>
    <row r="16" spans="1:3" s="58" customFormat="1" ht="12" customHeight="1">
      <c r="A16" s="250" t="s">
        <v>93</v>
      </c>
      <c r="B16" s="232" t="s">
        <v>187</v>
      </c>
      <c r="C16" s="145"/>
    </row>
    <row r="17" spans="1:3" s="58" customFormat="1" ht="12" customHeight="1">
      <c r="A17" s="251" t="s">
        <v>94</v>
      </c>
      <c r="B17" s="233" t="s">
        <v>188</v>
      </c>
      <c r="C17" s="144"/>
    </row>
    <row r="18" spans="1:3" s="58" customFormat="1" ht="12" customHeight="1">
      <c r="A18" s="251" t="s">
        <v>95</v>
      </c>
      <c r="B18" s="233" t="s">
        <v>401</v>
      </c>
      <c r="C18" s="518"/>
    </row>
    <row r="19" spans="1:3" s="58" customFormat="1" ht="12" customHeight="1">
      <c r="A19" s="251" t="s">
        <v>96</v>
      </c>
      <c r="B19" s="233" t="s">
        <v>402</v>
      </c>
      <c r="C19" s="144"/>
    </row>
    <row r="20" spans="1:3" s="58" customFormat="1" ht="12" customHeight="1">
      <c r="A20" s="251" t="s">
        <v>97</v>
      </c>
      <c r="B20" s="233" t="s">
        <v>189</v>
      </c>
      <c r="C20" s="518">
        <v>406150</v>
      </c>
    </row>
    <row r="21" spans="1:3" s="59" customFormat="1" ht="12" customHeight="1" thickBot="1">
      <c r="A21" s="252" t="s">
        <v>106</v>
      </c>
      <c r="B21" s="234" t="s">
        <v>190</v>
      </c>
      <c r="C21" s="146"/>
    </row>
    <row r="22" spans="1:3" s="59" customFormat="1" ht="12" customHeight="1" thickBot="1">
      <c r="A22" s="27" t="s">
        <v>13</v>
      </c>
      <c r="B22" s="20" t="s">
        <v>191</v>
      </c>
      <c r="C22" s="142">
        <f>+C23+C24+C25+C26+C27</f>
        <v>6383</v>
      </c>
    </row>
    <row r="23" spans="1:3" s="59" customFormat="1" ht="12" customHeight="1">
      <c r="A23" s="250" t="s">
        <v>76</v>
      </c>
      <c r="B23" s="232" t="s">
        <v>192</v>
      </c>
      <c r="C23" s="145"/>
    </row>
    <row r="24" spans="1:3" s="58" customFormat="1" ht="12" customHeight="1">
      <c r="A24" s="251" t="s">
        <v>77</v>
      </c>
      <c r="B24" s="233" t="s">
        <v>193</v>
      </c>
      <c r="C24" s="144"/>
    </row>
    <row r="25" spans="1:3" s="59" customFormat="1" ht="12" customHeight="1">
      <c r="A25" s="251" t="s">
        <v>78</v>
      </c>
      <c r="B25" s="233" t="s">
        <v>403</v>
      </c>
      <c r="C25" s="144"/>
    </row>
    <row r="26" spans="1:3" s="59" customFormat="1" ht="12" customHeight="1">
      <c r="A26" s="251" t="s">
        <v>79</v>
      </c>
      <c r="B26" s="233" t="s">
        <v>404</v>
      </c>
      <c r="C26" s="144"/>
    </row>
    <row r="27" spans="1:3" s="59" customFormat="1" ht="12" customHeight="1">
      <c r="A27" s="251" t="s">
        <v>123</v>
      </c>
      <c r="B27" s="233" t="s">
        <v>194</v>
      </c>
      <c r="C27" s="518">
        <v>6383</v>
      </c>
    </row>
    <row r="28" spans="1:3" s="59" customFormat="1" ht="12" customHeight="1" thickBot="1">
      <c r="A28" s="252" t="s">
        <v>124</v>
      </c>
      <c r="B28" s="234" t="s">
        <v>195</v>
      </c>
      <c r="C28" s="146"/>
    </row>
    <row r="29" spans="1:3" s="59" customFormat="1" ht="12" customHeight="1" thickBot="1">
      <c r="A29" s="27" t="s">
        <v>125</v>
      </c>
      <c r="B29" s="20" t="s">
        <v>196</v>
      </c>
      <c r="C29" s="148">
        <f>+C30+C33+C34+C35</f>
        <v>358083</v>
      </c>
    </row>
    <row r="30" spans="1:3" s="59" customFormat="1" ht="12" customHeight="1">
      <c r="A30" s="250" t="s">
        <v>197</v>
      </c>
      <c r="B30" s="232" t="s">
        <v>203</v>
      </c>
      <c r="C30" s="227">
        <f>+C31+C32</f>
        <v>322576</v>
      </c>
    </row>
    <row r="31" spans="1:3" s="59" customFormat="1" ht="12" customHeight="1">
      <c r="A31" s="251" t="s">
        <v>198</v>
      </c>
      <c r="B31" s="233" t="s">
        <v>204</v>
      </c>
      <c r="C31" s="144">
        <v>128000</v>
      </c>
    </row>
    <row r="32" spans="1:3" s="59" customFormat="1" ht="12" customHeight="1">
      <c r="A32" s="251" t="s">
        <v>199</v>
      </c>
      <c r="B32" s="233" t="s">
        <v>205</v>
      </c>
      <c r="C32" s="144">
        <v>194576</v>
      </c>
    </row>
    <row r="33" spans="1:3" s="59" customFormat="1" ht="12" customHeight="1">
      <c r="A33" s="251" t="s">
        <v>200</v>
      </c>
      <c r="B33" s="233" t="s">
        <v>206</v>
      </c>
      <c r="C33" s="144">
        <v>25507</v>
      </c>
    </row>
    <row r="34" spans="1:3" s="59" customFormat="1" ht="12" customHeight="1">
      <c r="A34" s="251" t="s">
        <v>201</v>
      </c>
      <c r="B34" s="233" t="s">
        <v>207</v>
      </c>
      <c r="C34" s="144">
        <v>3500</v>
      </c>
    </row>
    <row r="35" spans="1:3" s="59" customFormat="1" ht="12" customHeight="1" thickBot="1">
      <c r="A35" s="252" t="s">
        <v>202</v>
      </c>
      <c r="B35" s="234" t="s">
        <v>208</v>
      </c>
      <c r="C35" s="146">
        <v>6500</v>
      </c>
    </row>
    <row r="36" spans="1:3" s="59" customFormat="1" ht="12" customHeight="1" thickBot="1">
      <c r="A36" s="27" t="s">
        <v>15</v>
      </c>
      <c r="B36" s="20" t="s">
        <v>209</v>
      </c>
      <c r="C36" s="142">
        <f>SUM(C37:C46)</f>
        <v>25900</v>
      </c>
    </row>
    <row r="37" spans="1:3" s="59" customFormat="1" ht="12" customHeight="1">
      <c r="A37" s="250" t="s">
        <v>80</v>
      </c>
      <c r="B37" s="232" t="s">
        <v>212</v>
      </c>
      <c r="C37" s="145"/>
    </row>
    <row r="38" spans="1:3" s="59" customFormat="1" ht="12" customHeight="1">
      <c r="A38" s="251" t="s">
        <v>81</v>
      </c>
      <c r="B38" s="233" t="s">
        <v>213</v>
      </c>
      <c r="C38" s="144"/>
    </row>
    <row r="39" spans="1:3" s="59" customFormat="1" ht="12" customHeight="1">
      <c r="A39" s="251" t="s">
        <v>82</v>
      </c>
      <c r="B39" s="233" t="s">
        <v>214</v>
      </c>
      <c r="C39" s="144">
        <v>653</v>
      </c>
    </row>
    <row r="40" spans="1:3" s="59" customFormat="1" ht="12" customHeight="1">
      <c r="A40" s="251" t="s">
        <v>127</v>
      </c>
      <c r="B40" s="233" t="s">
        <v>215</v>
      </c>
      <c r="C40" s="147">
        <v>21759</v>
      </c>
    </row>
    <row r="41" spans="1:3" s="59" customFormat="1" ht="12" customHeight="1">
      <c r="A41" s="251" t="s">
        <v>128</v>
      </c>
      <c r="B41" s="233" t="s">
        <v>216</v>
      </c>
      <c r="C41" s="144"/>
    </row>
    <row r="42" spans="1:3" s="59" customFormat="1" ht="12" customHeight="1">
      <c r="A42" s="251" t="s">
        <v>129</v>
      </c>
      <c r="B42" s="233" t="s">
        <v>217</v>
      </c>
      <c r="C42" s="144">
        <v>3188</v>
      </c>
    </row>
    <row r="43" spans="1:3" s="59" customFormat="1" ht="12" customHeight="1">
      <c r="A43" s="251" t="s">
        <v>130</v>
      </c>
      <c r="B43" s="233" t="s">
        <v>218</v>
      </c>
      <c r="C43" s="144"/>
    </row>
    <row r="44" spans="1:3" s="59" customFormat="1" ht="12" customHeight="1">
      <c r="A44" s="251" t="s">
        <v>131</v>
      </c>
      <c r="B44" s="233" t="s">
        <v>219</v>
      </c>
      <c r="C44" s="144">
        <v>300</v>
      </c>
    </row>
    <row r="45" spans="1:3" s="59" customFormat="1" ht="12" customHeight="1">
      <c r="A45" s="251" t="s">
        <v>210</v>
      </c>
      <c r="B45" s="233" t="s">
        <v>220</v>
      </c>
      <c r="C45" s="147"/>
    </row>
    <row r="46" spans="1:3" s="59" customFormat="1" ht="12" customHeight="1" thickBot="1">
      <c r="A46" s="252" t="s">
        <v>211</v>
      </c>
      <c r="B46" s="234" t="s">
        <v>221</v>
      </c>
      <c r="C46" s="221"/>
    </row>
    <row r="47" spans="1:3" s="59" customFormat="1" ht="12" customHeight="1" thickBot="1">
      <c r="A47" s="27" t="s">
        <v>16</v>
      </c>
      <c r="B47" s="20" t="s">
        <v>222</v>
      </c>
      <c r="C47" s="142">
        <f>SUM(C48:C52)</f>
        <v>18748</v>
      </c>
    </row>
    <row r="48" spans="1:3" s="59" customFormat="1" ht="12" customHeight="1">
      <c r="A48" s="250" t="s">
        <v>83</v>
      </c>
      <c r="B48" s="232" t="s">
        <v>226</v>
      </c>
      <c r="C48" s="278"/>
    </row>
    <row r="49" spans="1:3" s="59" customFormat="1" ht="12" customHeight="1">
      <c r="A49" s="251" t="s">
        <v>84</v>
      </c>
      <c r="B49" s="233" t="s">
        <v>227</v>
      </c>
      <c r="C49" s="147">
        <v>18048</v>
      </c>
    </row>
    <row r="50" spans="1:3" s="59" customFormat="1" ht="12" customHeight="1">
      <c r="A50" s="251" t="s">
        <v>223</v>
      </c>
      <c r="B50" s="233" t="s">
        <v>228</v>
      </c>
      <c r="C50" s="518">
        <v>700</v>
      </c>
    </row>
    <row r="51" spans="1:3" s="59" customFormat="1" ht="12" customHeight="1">
      <c r="A51" s="251" t="s">
        <v>224</v>
      </c>
      <c r="B51" s="233" t="s">
        <v>229</v>
      </c>
      <c r="C51" s="147"/>
    </row>
    <row r="52" spans="1:3" s="59" customFormat="1" ht="12" customHeight="1" thickBot="1">
      <c r="A52" s="252" t="s">
        <v>225</v>
      </c>
      <c r="B52" s="234" t="s">
        <v>230</v>
      </c>
      <c r="C52" s="221"/>
    </row>
    <row r="53" spans="1:3" s="59" customFormat="1" ht="12" customHeight="1" thickBot="1">
      <c r="A53" s="27" t="s">
        <v>132</v>
      </c>
      <c r="B53" s="20" t="s">
        <v>231</v>
      </c>
      <c r="C53" s="142">
        <f>SUM(C54:C56)</f>
        <v>68122</v>
      </c>
    </row>
    <row r="54" spans="1:3" s="59" customFormat="1" ht="12" customHeight="1">
      <c r="A54" s="250" t="s">
        <v>85</v>
      </c>
      <c r="B54" s="232" t="s">
        <v>232</v>
      </c>
      <c r="C54" s="145"/>
    </row>
    <row r="55" spans="1:3" s="59" customFormat="1" ht="12" customHeight="1">
      <c r="A55" s="251" t="s">
        <v>86</v>
      </c>
      <c r="B55" s="233" t="s">
        <v>405</v>
      </c>
      <c r="C55" s="147">
        <v>20000</v>
      </c>
    </row>
    <row r="56" spans="1:3" s="59" customFormat="1" ht="12" customHeight="1">
      <c r="A56" s="251" t="s">
        <v>236</v>
      </c>
      <c r="B56" s="233" t="s">
        <v>234</v>
      </c>
      <c r="C56" s="147">
        <v>48122</v>
      </c>
    </row>
    <row r="57" spans="1:3" s="59" customFormat="1" ht="12" customHeight="1" thickBot="1">
      <c r="A57" s="252" t="s">
        <v>237</v>
      </c>
      <c r="B57" s="234" t="s">
        <v>235</v>
      </c>
      <c r="C57" s="221">
        <v>47822</v>
      </c>
    </row>
    <row r="58" spans="1:3" s="59" customFormat="1" ht="12" customHeight="1" thickBot="1">
      <c r="A58" s="27" t="s">
        <v>18</v>
      </c>
      <c r="B58" s="137" t="s">
        <v>238</v>
      </c>
      <c r="C58" s="142">
        <f>SUM(C59:C61)</f>
        <v>125137</v>
      </c>
    </row>
    <row r="59" spans="1:3" s="59" customFormat="1" ht="12" customHeight="1">
      <c r="A59" s="250" t="s">
        <v>133</v>
      </c>
      <c r="B59" s="232" t="s">
        <v>240</v>
      </c>
      <c r="C59" s="147"/>
    </row>
    <row r="60" spans="1:3" s="59" customFormat="1" ht="12" customHeight="1">
      <c r="A60" s="251" t="s">
        <v>134</v>
      </c>
      <c r="B60" s="233" t="s">
        <v>406</v>
      </c>
      <c r="C60" s="147"/>
    </row>
    <row r="61" spans="1:3" s="59" customFormat="1" ht="12" customHeight="1">
      <c r="A61" s="251" t="s">
        <v>158</v>
      </c>
      <c r="B61" s="233" t="s">
        <v>241</v>
      </c>
      <c r="C61" s="147">
        <v>125137</v>
      </c>
    </row>
    <row r="62" spans="1:3" s="59" customFormat="1" ht="12" customHeight="1" thickBot="1">
      <c r="A62" s="252" t="s">
        <v>239</v>
      </c>
      <c r="B62" s="234" t="s">
        <v>242</v>
      </c>
      <c r="C62" s="147">
        <v>113109</v>
      </c>
    </row>
    <row r="63" spans="1:3" s="59" customFormat="1" ht="12" customHeight="1" thickBot="1">
      <c r="A63" s="27" t="s">
        <v>19</v>
      </c>
      <c r="B63" s="20" t="s">
        <v>243</v>
      </c>
      <c r="C63" s="148">
        <f>+C8+C15+C22+C29+C36+C47+C53+C58</f>
        <v>2018386</v>
      </c>
    </row>
    <row r="64" spans="1:3" s="59" customFormat="1" ht="12" customHeight="1" thickBot="1">
      <c r="A64" s="253" t="s">
        <v>367</v>
      </c>
      <c r="B64" s="137" t="s">
        <v>245</v>
      </c>
      <c r="C64" s="142">
        <f>SUM(C65:C67)</f>
        <v>91367</v>
      </c>
    </row>
    <row r="65" spans="1:3" s="59" customFormat="1" ht="12" customHeight="1">
      <c r="A65" s="250" t="s">
        <v>278</v>
      </c>
      <c r="B65" s="232" t="s">
        <v>246</v>
      </c>
      <c r="C65" s="147">
        <v>16367</v>
      </c>
    </row>
    <row r="66" spans="1:3" s="59" customFormat="1" ht="12" customHeight="1">
      <c r="A66" s="251" t="s">
        <v>287</v>
      </c>
      <c r="B66" s="233" t="s">
        <v>247</v>
      </c>
      <c r="C66" s="147">
        <v>75000</v>
      </c>
    </row>
    <row r="67" spans="1:3" s="59" customFormat="1" ht="12" customHeight="1" thickBot="1">
      <c r="A67" s="252" t="s">
        <v>288</v>
      </c>
      <c r="B67" s="236" t="s">
        <v>248</v>
      </c>
      <c r="C67" s="147">
        <v>0</v>
      </c>
    </row>
    <row r="68" spans="1:3" s="59" customFormat="1" ht="12" customHeight="1" thickBot="1">
      <c r="A68" s="253" t="s">
        <v>249</v>
      </c>
      <c r="B68" s="137" t="s">
        <v>250</v>
      </c>
      <c r="C68" s="142">
        <f>SUM(C69:C72)</f>
        <v>0</v>
      </c>
    </row>
    <row r="69" spans="1:3" s="59" customFormat="1" ht="12" customHeight="1">
      <c r="A69" s="250" t="s">
        <v>112</v>
      </c>
      <c r="B69" s="232" t="s">
        <v>251</v>
      </c>
      <c r="C69" s="147"/>
    </row>
    <row r="70" spans="1:3" s="59" customFormat="1" ht="12" customHeight="1">
      <c r="A70" s="251" t="s">
        <v>113</v>
      </c>
      <c r="B70" s="233" t="s">
        <v>252</v>
      </c>
      <c r="C70" s="147"/>
    </row>
    <row r="71" spans="1:3" s="59" customFormat="1" ht="12" customHeight="1">
      <c r="A71" s="251" t="s">
        <v>279</v>
      </c>
      <c r="B71" s="233" t="s">
        <v>253</v>
      </c>
      <c r="C71" s="147"/>
    </row>
    <row r="72" spans="1:3" s="59" customFormat="1" ht="12" customHeight="1" thickBot="1">
      <c r="A72" s="252" t="s">
        <v>280</v>
      </c>
      <c r="B72" s="234" t="s">
        <v>254</v>
      </c>
      <c r="C72" s="147"/>
    </row>
    <row r="73" spans="1:3" s="59" customFormat="1" ht="12" customHeight="1" thickBot="1">
      <c r="A73" s="253" t="s">
        <v>255</v>
      </c>
      <c r="B73" s="137" t="s">
        <v>256</v>
      </c>
      <c r="C73" s="142">
        <f>SUM(C74:C75)</f>
        <v>227606</v>
      </c>
    </row>
    <row r="74" spans="1:3" s="59" customFormat="1" ht="12" customHeight="1">
      <c r="A74" s="250" t="s">
        <v>281</v>
      </c>
      <c r="B74" s="232" t="s">
        <v>257</v>
      </c>
      <c r="C74" s="147">
        <v>227606</v>
      </c>
    </row>
    <row r="75" spans="1:3" s="59" customFormat="1" ht="12" customHeight="1" thickBot="1">
      <c r="A75" s="252" t="s">
        <v>282</v>
      </c>
      <c r="B75" s="234" t="s">
        <v>258</v>
      </c>
      <c r="C75" s="147"/>
    </row>
    <row r="76" spans="1:3" s="58" customFormat="1" ht="12" customHeight="1" thickBot="1">
      <c r="A76" s="253" t="s">
        <v>259</v>
      </c>
      <c r="B76" s="137" t="s">
        <v>260</v>
      </c>
      <c r="C76" s="142">
        <f>SUM(C77:C79)</f>
        <v>0</v>
      </c>
    </row>
    <row r="77" spans="1:3" s="59" customFormat="1" ht="12" customHeight="1">
      <c r="A77" s="250" t="s">
        <v>283</v>
      </c>
      <c r="B77" s="232" t="s">
        <v>261</v>
      </c>
      <c r="C77" s="147"/>
    </row>
    <row r="78" spans="1:3" s="59" customFormat="1" ht="12" customHeight="1">
      <c r="A78" s="251" t="s">
        <v>284</v>
      </c>
      <c r="B78" s="233" t="s">
        <v>262</v>
      </c>
      <c r="C78" s="147"/>
    </row>
    <row r="79" spans="1:3" s="59" customFormat="1" ht="12" customHeight="1" thickBot="1">
      <c r="A79" s="252" t="s">
        <v>285</v>
      </c>
      <c r="B79" s="234" t="s">
        <v>263</v>
      </c>
      <c r="C79" s="147"/>
    </row>
    <row r="80" spans="1:3" s="59" customFormat="1" ht="12" customHeight="1" thickBot="1">
      <c r="A80" s="253" t="s">
        <v>264</v>
      </c>
      <c r="B80" s="137" t="s">
        <v>286</v>
      </c>
      <c r="C80" s="142">
        <f>SUM(C81:C84)</f>
        <v>0</v>
      </c>
    </row>
    <row r="81" spans="1:3" s="59" customFormat="1" ht="12" customHeight="1">
      <c r="A81" s="254" t="s">
        <v>265</v>
      </c>
      <c r="B81" s="232" t="s">
        <v>266</v>
      </c>
      <c r="C81" s="147"/>
    </row>
    <row r="82" spans="1:3" s="59" customFormat="1" ht="12" customHeight="1">
      <c r="A82" s="255" t="s">
        <v>267</v>
      </c>
      <c r="B82" s="233" t="s">
        <v>268</v>
      </c>
      <c r="C82" s="147"/>
    </row>
    <row r="83" spans="1:3" s="59" customFormat="1" ht="12" customHeight="1">
      <c r="A83" s="255" t="s">
        <v>269</v>
      </c>
      <c r="B83" s="233" t="s">
        <v>270</v>
      </c>
      <c r="C83" s="147"/>
    </row>
    <row r="84" spans="1:3" s="58" customFormat="1" ht="12" customHeight="1" thickBot="1">
      <c r="A84" s="256" t="s">
        <v>271</v>
      </c>
      <c r="B84" s="234" t="s">
        <v>272</v>
      </c>
      <c r="C84" s="147"/>
    </row>
    <row r="85" spans="1:3" s="58" customFormat="1" ht="12" customHeight="1" thickBot="1">
      <c r="A85" s="253" t="s">
        <v>273</v>
      </c>
      <c r="B85" s="137" t="s">
        <v>274</v>
      </c>
      <c r="C85" s="279"/>
    </row>
    <row r="86" spans="1:3" s="58" customFormat="1" ht="12" customHeight="1" thickBot="1">
      <c r="A86" s="253" t="s">
        <v>275</v>
      </c>
      <c r="B86" s="240" t="s">
        <v>276</v>
      </c>
      <c r="C86" s="148">
        <f>+C64+C68+C73+C76+C80+C85</f>
        <v>318973</v>
      </c>
    </row>
    <row r="87" spans="1:3" s="58" customFormat="1" ht="12" customHeight="1" thickBot="1">
      <c r="A87" s="257" t="s">
        <v>289</v>
      </c>
      <c r="B87" s="242" t="s">
        <v>395</v>
      </c>
      <c r="C87" s="148">
        <f>+C63+C86</f>
        <v>2337359</v>
      </c>
    </row>
    <row r="88" spans="1:3" s="59" customFormat="1" ht="15" customHeight="1">
      <c r="A88" s="117"/>
      <c r="B88" s="118"/>
      <c r="C88" s="207"/>
    </row>
    <row r="89" spans="1:3" ht="13.5" thickBot="1">
      <c r="A89" s="258"/>
      <c r="B89" s="120"/>
      <c r="C89" s="208"/>
    </row>
    <row r="90" spans="1:3" s="51" customFormat="1" ht="16.5" customHeight="1" thickBot="1">
      <c r="A90" s="121"/>
      <c r="B90" s="122" t="s">
        <v>49</v>
      </c>
      <c r="C90" s="209"/>
    </row>
    <row r="91" spans="1:3" s="60" customFormat="1" ht="12" customHeight="1" thickBot="1">
      <c r="A91" s="224" t="s">
        <v>11</v>
      </c>
      <c r="B91" s="26" t="s">
        <v>292</v>
      </c>
      <c r="C91" s="141">
        <f>SUM(C92:C96)</f>
        <v>671514</v>
      </c>
    </row>
    <row r="92" spans="1:3" ht="12" customHeight="1">
      <c r="A92" s="259" t="s">
        <v>87</v>
      </c>
      <c r="B92" s="9" t="s">
        <v>41</v>
      </c>
      <c r="C92" s="520">
        <v>242899</v>
      </c>
    </row>
    <row r="93" spans="1:3" ht="12" customHeight="1">
      <c r="A93" s="251" t="s">
        <v>88</v>
      </c>
      <c r="B93" s="7" t="s">
        <v>135</v>
      </c>
      <c r="C93" s="518">
        <v>35865</v>
      </c>
    </row>
    <row r="94" spans="1:3" ht="12" customHeight="1">
      <c r="A94" s="251" t="s">
        <v>89</v>
      </c>
      <c r="B94" s="7" t="s">
        <v>110</v>
      </c>
      <c r="C94" s="519">
        <v>205715</v>
      </c>
    </row>
    <row r="95" spans="1:3" ht="12" customHeight="1">
      <c r="A95" s="251" t="s">
        <v>90</v>
      </c>
      <c r="B95" s="10" t="s">
        <v>136</v>
      </c>
      <c r="C95" s="221">
        <v>13500</v>
      </c>
    </row>
    <row r="96" spans="1:3" ht="12" customHeight="1">
      <c r="A96" s="251" t="s">
        <v>101</v>
      </c>
      <c r="B96" s="18" t="s">
        <v>137</v>
      </c>
      <c r="C96" s="221">
        <v>173535</v>
      </c>
    </row>
    <row r="97" spans="1:3" ht="12" customHeight="1">
      <c r="A97" s="251" t="s">
        <v>91</v>
      </c>
      <c r="B97" s="7" t="s">
        <v>293</v>
      </c>
      <c r="C97" s="221">
        <v>10965</v>
      </c>
    </row>
    <row r="98" spans="1:3" ht="12" customHeight="1">
      <c r="A98" s="251" t="s">
        <v>92</v>
      </c>
      <c r="B98" s="91" t="s">
        <v>294</v>
      </c>
      <c r="C98" s="146"/>
    </row>
    <row r="99" spans="1:3" ht="12" customHeight="1">
      <c r="A99" s="251" t="s">
        <v>102</v>
      </c>
      <c r="B99" s="92" t="s">
        <v>295</v>
      </c>
      <c r="C99" s="146"/>
    </row>
    <row r="100" spans="1:3" ht="12" customHeight="1">
      <c r="A100" s="251" t="s">
        <v>103</v>
      </c>
      <c r="B100" s="92" t="s">
        <v>296</v>
      </c>
      <c r="C100" s="146"/>
    </row>
    <row r="101" spans="1:3" ht="12" customHeight="1">
      <c r="A101" s="251" t="s">
        <v>104</v>
      </c>
      <c r="B101" s="91" t="s">
        <v>297</v>
      </c>
      <c r="C101" s="146">
        <v>104040</v>
      </c>
    </row>
    <row r="102" spans="1:3" ht="12" customHeight="1">
      <c r="A102" s="251" t="s">
        <v>105</v>
      </c>
      <c r="B102" s="91" t="s">
        <v>298</v>
      </c>
      <c r="C102" s="146"/>
    </row>
    <row r="103" spans="1:3" ht="12" customHeight="1">
      <c r="A103" s="251" t="s">
        <v>107</v>
      </c>
      <c r="B103" s="92" t="s">
        <v>299</v>
      </c>
      <c r="C103" s="221">
        <v>21566</v>
      </c>
    </row>
    <row r="104" spans="1:3" ht="12" customHeight="1">
      <c r="A104" s="260" t="s">
        <v>138</v>
      </c>
      <c r="B104" s="93" t="s">
        <v>300</v>
      </c>
      <c r="C104" s="221"/>
    </row>
    <row r="105" spans="1:3" ht="12" customHeight="1">
      <c r="A105" s="251" t="s">
        <v>290</v>
      </c>
      <c r="B105" s="93" t="s">
        <v>301</v>
      </c>
      <c r="C105" s="221"/>
    </row>
    <row r="106" spans="1:3" ht="12" customHeight="1" thickBot="1">
      <c r="A106" s="261" t="s">
        <v>291</v>
      </c>
      <c r="B106" s="94" t="s">
        <v>302</v>
      </c>
      <c r="C106" s="529">
        <v>36964</v>
      </c>
    </row>
    <row r="107" spans="1:3" ht="12" customHeight="1" thickBot="1">
      <c r="A107" s="27" t="s">
        <v>12</v>
      </c>
      <c r="B107" s="25" t="s">
        <v>303</v>
      </c>
      <c r="C107" s="142">
        <f>+C108+C110+C112</f>
        <v>180886</v>
      </c>
    </row>
    <row r="108" spans="1:3" ht="12" customHeight="1">
      <c r="A108" s="250" t="s">
        <v>93</v>
      </c>
      <c r="B108" s="7" t="s">
        <v>156</v>
      </c>
      <c r="C108" s="521">
        <v>159756</v>
      </c>
    </row>
    <row r="109" spans="1:3" ht="12" customHeight="1">
      <c r="A109" s="250" t="s">
        <v>94</v>
      </c>
      <c r="B109" s="11" t="s">
        <v>307</v>
      </c>
      <c r="C109" s="278">
        <v>125324</v>
      </c>
    </row>
    <row r="110" spans="1:3" ht="12" customHeight="1">
      <c r="A110" s="250" t="s">
        <v>95</v>
      </c>
      <c r="B110" s="11" t="s">
        <v>139</v>
      </c>
      <c r="C110" s="147">
        <v>8002</v>
      </c>
    </row>
    <row r="111" spans="1:3" ht="12" customHeight="1">
      <c r="A111" s="250" t="s">
        <v>96</v>
      </c>
      <c r="B111" s="11" t="s">
        <v>308</v>
      </c>
      <c r="C111" s="530"/>
    </row>
    <row r="112" spans="1:3" ht="12" customHeight="1">
      <c r="A112" s="250" t="s">
        <v>97</v>
      </c>
      <c r="B112" s="139" t="s">
        <v>159</v>
      </c>
      <c r="C112" s="530">
        <v>13128</v>
      </c>
    </row>
    <row r="113" spans="1:3" ht="12" customHeight="1">
      <c r="A113" s="250" t="s">
        <v>106</v>
      </c>
      <c r="B113" s="138" t="s">
        <v>407</v>
      </c>
      <c r="C113" s="530"/>
    </row>
    <row r="114" spans="1:3" ht="12" customHeight="1">
      <c r="A114" s="250" t="s">
        <v>108</v>
      </c>
      <c r="B114" s="228" t="s">
        <v>313</v>
      </c>
      <c r="C114" s="530"/>
    </row>
    <row r="115" spans="1:3" ht="12" customHeight="1">
      <c r="A115" s="250" t="s">
        <v>140</v>
      </c>
      <c r="B115" s="92" t="s">
        <v>296</v>
      </c>
      <c r="C115" s="530"/>
    </row>
    <row r="116" spans="1:3" ht="12" customHeight="1">
      <c r="A116" s="250" t="s">
        <v>141</v>
      </c>
      <c r="B116" s="92" t="s">
        <v>312</v>
      </c>
      <c r="C116" s="530">
        <v>350</v>
      </c>
    </row>
    <row r="117" spans="1:3" ht="12" customHeight="1">
      <c r="A117" s="250" t="s">
        <v>142</v>
      </c>
      <c r="B117" s="92" t="s">
        <v>311</v>
      </c>
      <c r="C117" s="130"/>
    </row>
    <row r="118" spans="1:3" ht="12" customHeight="1">
      <c r="A118" s="250" t="s">
        <v>304</v>
      </c>
      <c r="B118" s="92" t="s">
        <v>299</v>
      </c>
      <c r="C118" s="130"/>
    </row>
    <row r="119" spans="1:3" ht="12" customHeight="1">
      <c r="A119" s="250" t="s">
        <v>305</v>
      </c>
      <c r="B119" s="92" t="s">
        <v>310</v>
      </c>
      <c r="C119" s="130"/>
    </row>
    <row r="120" spans="1:3" ht="12" customHeight="1" thickBot="1">
      <c r="A120" s="260" t="s">
        <v>306</v>
      </c>
      <c r="B120" s="92" t="s">
        <v>309</v>
      </c>
      <c r="C120" s="131">
        <v>12178</v>
      </c>
    </row>
    <row r="121" spans="1:3" ht="12" customHeight="1" thickBot="1">
      <c r="A121" s="27" t="s">
        <v>13</v>
      </c>
      <c r="B121" s="87" t="s">
        <v>314</v>
      </c>
      <c r="C121" s="142">
        <f>+C122+C123</f>
        <v>127571</v>
      </c>
    </row>
    <row r="122" spans="1:3" ht="12" customHeight="1">
      <c r="A122" s="250" t="s">
        <v>76</v>
      </c>
      <c r="B122" s="8" t="s">
        <v>51</v>
      </c>
      <c r="C122" s="521">
        <v>10486</v>
      </c>
    </row>
    <row r="123" spans="1:3" ht="12" customHeight="1" thickBot="1">
      <c r="A123" s="252" t="s">
        <v>77</v>
      </c>
      <c r="B123" s="11" t="s">
        <v>52</v>
      </c>
      <c r="C123" s="221">
        <v>117085</v>
      </c>
    </row>
    <row r="124" spans="1:3" ht="12" customHeight="1" thickBot="1">
      <c r="A124" s="27" t="s">
        <v>14</v>
      </c>
      <c r="B124" s="87" t="s">
        <v>315</v>
      </c>
      <c r="C124" s="142">
        <f>+C91+C107+C121</f>
        <v>979971</v>
      </c>
    </row>
    <row r="125" spans="1:3" ht="12" customHeight="1" thickBot="1">
      <c r="A125" s="27" t="s">
        <v>15</v>
      </c>
      <c r="B125" s="87" t="s">
        <v>316</v>
      </c>
      <c r="C125" s="142">
        <f>+C126+C127+C128</f>
        <v>83360</v>
      </c>
    </row>
    <row r="126" spans="1:3" s="60" customFormat="1" ht="12" customHeight="1">
      <c r="A126" s="250" t="s">
        <v>80</v>
      </c>
      <c r="B126" s="8" t="s">
        <v>317</v>
      </c>
      <c r="C126" s="130">
        <v>1996</v>
      </c>
    </row>
    <row r="127" spans="1:3" ht="12" customHeight="1">
      <c r="A127" s="250" t="s">
        <v>81</v>
      </c>
      <c r="B127" s="8" t="s">
        <v>318</v>
      </c>
      <c r="C127" s="130">
        <v>75000</v>
      </c>
    </row>
    <row r="128" spans="1:3" ht="12" customHeight="1" thickBot="1">
      <c r="A128" s="260" t="s">
        <v>82</v>
      </c>
      <c r="B128" s="6" t="s">
        <v>319</v>
      </c>
      <c r="C128" s="530">
        <v>6364</v>
      </c>
    </row>
    <row r="129" spans="1:3" ht="12" customHeight="1" thickBot="1">
      <c r="A129" s="27" t="s">
        <v>16</v>
      </c>
      <c r="B129" s="87" t="s">
        <v>366</v>
      </c>
      <c r="C129" s="142">
        <f>+C130+C131+C132+C133</f>
        <v>0</v>
      </c>
    </row>
    <row r="130" spans="1:3" ht="12" customHeight="1">
      <c r="A130" s="250" t="s">
        <v>83</v>
      </c>
      <c r="B130" s="8" t="s">
        <v>320</v>
      </c>
      <c r="C130" s="130"/>
    </row>
    <row r="131" spans="1:3" ht="12" customHeight="1">
      <c r="A131" s="250" t="s">
        <v>84</v>
      </c>
      <c r="B131" s="8" t="s">
        <v>321</v>
      </c>
      <c r="C131" s="130"/>
    </row>
    <row r="132" spans="1:3" ht="12" customHeight="1">
      <c r="A132" s="250" t="s">
        <v>223</v>
      </c>
      <c r="B132" s="8" t="s">
        <v>322</v>
      </c>
      <c r="C132" s="130"/>
    </row>
    <row r="133" spans="1:3" s="60" customFormat="1" ht="12" customHeight="1" thickBot="1">
      <c r="A133" s="260" t="s">
        <v>224</v>
      </c>
      <c r="B133" s="6" t="s">
        <v>323</v>
      </c>
      <c r="C133" s="130"/>
    </row>
    <row r="134" spans="1:11" ht="12" customHeight="1" thickBot="1">
      <c r="A134" s="27" t="s">
        <v>17</v>
      </c>
      <c r="B134" s="87" t="s">
        <v>324</v>
      </c>
      <c r="C134" s="148">
        <f>+C135+C136+C137+C138</f>
        <v>0</v>
      </c>
      <c r="K134" s="129"/>
    </row>
    <row r="135" spans="1:3" ht="12.75">
      <c r="A135" s="250" t="s">
        <v>85</v>
      </c>
      <c r="B135" s="8" t="s">
        <v>325</v>
      </c>
      <c r="C135" s="130"/>
    </row>
    <row r="136" spans="1:3" ht="12" customHeight="1">
      <c r="A136" s="250" t="s">
        <v>86</v>
      </c>
      <c r="B136" s="8" t="s">
        <v>335</v>
      </c>
      <c r="C136" s="130"/>
    </row>
    <row r="137" spans="1:3" s="60" customFormat="1" ht="12" customHeight="1">
      <c r="A137" s="250" t="s">
        <v>236</v>
      </c>
      <c r="B137" s="8" t="s">
        <v>326</v>
      </c>
      <c r="C137" s="130"/>
    </row>
    <row r="138" spans="1:3" s="60" customFormat="1" ht="12" customHeight="1" thickBot="1">
      <c r="A138" s="260" t="s">
        <v>237</v>
      </c>
      <c r="B138" s="6" t="s">
        <v>327</v>
      </c>
      <c r="C138" s="130"/>
    </row>
    <row r="139" spans="1:3" s="60" customFormat="1" ht="12" customHeight="1" thickBot="1">
      <c r="A139" s="27" t="s">
        <v>18</v>
      </c>
      <c r="B139" s="87" t="s">
        <v>328</v>
      </c>
      <c r="C139" s="150">
        <f>+C140+C141+C142+C143</f>
        <v>0</v>
      </c>
    </row>
    <row r="140" spans="1:3" s="60" customFormat="1" ht="12" customHeight="1">
      <c r="A140" s="250" t="s">
        <v>133</v>
      </c>
      <c r="B140" s="8" t="s">
        <v>329</v>
      </c>
      <c r="C140" s="130"/>
    </row>
    <row r="141" spans="1:3" s="60" customFormat="1" ht="12" customHeight="1">
      <c r="A141" s="250" t="s">
        <v>134</v>
      </c>
      <c r="B141" s="8" t="s">
        <v>330</v>
      </c>
      <c r="C141" s="130"/>
    </row>
    <row r="142" spans="1:3" s="60" customFormat="1" ht="12" customHeight="1">
      <c r="A142" s="250" t="s">
        <v>158</v>
      </c>
      <c r="B142" s="8" t="s">
        <v>331</v>
      </c>
      <c r="C142" s="130"/>
    </row>
    <row r="143" spans="1:3" ht="12.75" customHeight="1" thickBot="1">
      <c r="A143" s="250" t="s">
        <v>239</v>
      </c>
      <c r="B143" s="8" t="s">
        <v>332</v>
      </c>
      <c r="C143" s="130"/>
    </row>
    <row r="144" spans="1:3" ht="12" customHeight="1" thickBot="1">
      <c r="A144" s="27" t="s">
        <v>19</v>
      </c>
      <c r="B144" s="87" t="s">
        <v>333</v>
      </c>
      <c r="C144" s="244">
        <f>+C125+C129+C134+C139</f>
        <v>83360</v>
      </c>
    </row>
    <row r="145" spans="1:3" ht="15" customHeight="1" thickBot="1">
      <c r="A145" s="262" t="s">
        <v>20</v>
      </c>
      <c r="B145" s="215" t="s">
        <v>334</v>
      </c>
      <c r="C145" s="244">
        <f>+C124+C144</f>
        <v>1063331</v>
      </c>
    </row>
    <row r="146" ht="13.5" thickBot="1"/>
    <row r="147" spans="1:3" ht="15" customHeight="1" thickBot="1">
      <c r="A147" s="126" t="s">
        <v>151</v>
      </c>
      <c r="B147" s="127"/>
      <c r="C147" s="85">
        <v>2</v>
      </c>
    </row>
    <row r="148" spans="1:3" ht="14.25" customHeight="1" thickBot="1">
      <c r="A148" s="126" t="s">
        <v>152</v>
      </c>
      <c r="B148" s="127"/>
      <c r="C148" s="85">
        <v>319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&amp;R7. melléklet a  15/2014.(VI.3.) önkmormányzati rendelethez</oddHeader>
  </headerFooter>
  <rowBreaks count="1" manualBreakCount="1">
    <brk id="8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88">
      <selection activeCell="E117" sqref="E117"/>
    </sheetView>
  </sheetViews>
  <sheetFormatPr defaultColWidth="9.00390625" defaultRowHeight="12.75"/>
  <cols>
    <col min="1" max="1" width="19.50390625" style="286" customWidth="1"/>
    <col min="2" max="2" width="72.00390625" style="287" customWidth="1"/>
    <col min="3" max="3" width="25.00390625" style="288" customWidth="1"/>
    <col min="4" max="16384" width="9.375" style="2" customWidth="1"/>
  </cols>
  <sheetData>
    <row r="1" spans="1:3" s="1" customFormat="1" ht="16.5" customHeight="1" thickBot="1">
      <c r="A1" s="103"/>
      <c r="B1" s="105"/>
      <c r="C1" s="128"/>
    </row>
    <row r="2" spans="1:3" s="56" customFormat="1" ht="21" customHeight="1">
      <c r="A2" s="222" t="s">
        <v>56</v>
      </c>
      <c r="B2" s="197" t="s">
        <v>544</v>
      </c>
      <c r="C2" s="199" t="s">
        <v>44</v>
      </c>
    </row>
    <row r="3" spans="1:3" s="56" customFormat="1" ht="16.5" thickBot="1">
      <c r="A3" s="106" t="s">
        <v>148</v>
      </c>
      <c r="B3" s="198" t="s">
        <v>408</v>
      </c>
      <c r="C3" s="200">
        <v>2</v>
      </c>
    </row>
    <row r="4" spans="1:3" s="57" customFormat="1" ht="15.75" customHeight="1" thickBot="1">
      <c r="A4" s="107"/>
      <c r="B4" s="107"/>
      <c r="C4" s="108" t="s">
        <v>45</v>
      </c>
    </row>
    <row r="5" spans="1:3" ht="13.5" thickBot="1">
      <c r="A5" s="223" t="s">
        <v>150</v>
      </c>
      <c r="B5" s="109" t="s">
        <v>46</v>
      </c>
      <c r="C5" s="201" t="s">
        <v>47</v>
      </c>
    </row>
    <row r="6" spans="1:3" s="51" customFormat="1" ht="12.75" customHeight="1" thickBot="1">
      <c r="A6" s="99">
        <v>1</v>
      </c>
      <c r="B6" s="100">
        <v>2</v>
      </c>
      <c r="C6" s="101">
        <v>3</v>
      </c>
    </row>
    <row r="7" spans="1:3" s="51" customFormat="1" ht="15.75" customHeight="1" thickBot="1">
      <c r="A7" s="111"/>
      <c r="B7" s="112" t="s">
        <v>48</v>
      </c>
      <c r="C7" s="202"/>
    </row>
    <row r="8" spans="1:3" s="51" customFormat="1" ht="12" customHeight="1" thickBot="1">
      <c r="A8" s="27" t="s">
        <v>11</v>
      </c>
      <c r="B8" s="20" t="s">
        <v>179</v>
      </c>
      <c r="C8" s="142">
        <f>+C9+C10+C11+C12+C13+C14</f>
        <v>796913</v>
      </c>
    </row>
    <row r="9" spans="1:3" s="58" customFormat="1" ht="12" customHeight="1">
      <c r="A9" s="250" t="s">
        <v>87</v>
      </c>
      <c r="B9" s="232" t="s">
        <v>180</v>
      </c>
      <c r="C9" s="145">
        <v>253915</v>
      </c>
    </row>
    <row r="10" spans="1:3" s="59" customFormat="1" ht="12" customHeight="1">
      <c r="A10" s="251" t="s">
        <v>88</v>
      </c>
      <c r="B10" s="233" t="s">
        <v>181</v>
      </c>
      <c r="C10" s="144">
        <v>192207</v>
      </c>
    </row>
    <row r="11" spans="1:3" s="59" customFormat="1" ht="12" customHeight="1">
      <c r="A11" s="251" t="s">
        <v>89</v>
      </c>
      <c r="B11" s="233" t="s">
        <v>182</v>
      </c>
      <c r="C11" s="144">
        <v>317734</v>
      </c>
    </row>
    <row r="12" spans="1:3" s="59" customFormat="1" ht="12" customHeight="1">
      <c r="A12" s="251" t="s">
        <v>90</v>
      </c>
      <c r="B12" s="233" t="s">
        <v>183</v>
      </c>
      <c r="C12" s="144">
        <v>23953</v>
      </c>
    </row>
    <row r="13" spans="1:3" s="59" customFormat="1" ht="12" customHeight="1">
      <c r="A13" s="251" t="s">
        <v>111</v>
      </c>
      <c r="B13" s="233" t="s">
        <v>184</v>
      </c>
      <c r="C13" s="285">
        <v>9104</v>
      </c>
    </row>
    <row r="14" spans="1:3" s="58" customFormat="1" ht="12" customHeight="1" thickBot="1">
      <c r="A14" s="252" t="s">
        <v>91</v>
      </c>
      <c r="B14" s="234" t="s">
        <v>185</v>
      </c>
      <c r="C14" s="277"/>
    </row>
    <row r="15" spans="1:3" s="58" customFormat="1" ht="12" customHeight="1" thickBot="1">
      <c r="A15" s="27" t="s">
        <v>12</v>
      </c>
      <c r="B15" s="137" t="s">
        <v>186</v>
      </c>
      <c r="C15" s="142">
        <f>+C16+C17+C18+C19+C20</f>
        <v>406150</v>
      </c>
    </row>
    <row r="16" spans="1:3" s="58" customFormat="1" ht="12" customHeight="1">
      <c r="A16" s="250" t="s">
        <v>93</v>
      </c>
      <c r="B16" s="232" t="s">
        <v>187</v>
      </c>
      <c r="C16" s="145"/>
    </row>
    <row r="17" spans="1:3" s="58" customFormat="1" ht="12" customHeight="1">
      <c r="A17" s="251" t="s">
        <v>94</v>
      </c>
      <c r="B17" s="233" t="s">
        <v>188</v>
      </c>
      <c r="C17" s="144"/>
    </row>
    <row r="18" spans="1:3" s="58" customFormat="1" ht="12" customHeight="1">
      <c r="A18" s="251" t="s">
        <v>95</v>
      </c>
      <c r="B18" s="233" t="s">
        <v>401</v>
      </c>
      <c r="C18" s="144"/>
    </row>
    <row r="19" spans="1:3" s="58" customFormat="1" ht="12" customHeight="1">
      <c r="A19" s="251" t="s">
        <v>96</v>
      </c>
      <c r="B19" s="233" t="s">
        <v>402</v>
      </c>
      <c r="C19" s="144"/>
    </row>
    <row r="20" spans="1:3" s="58" customFormat="1" ht="12" customHeight="1">
      <c r="A20" s="251" t="s">
        <v>97</v>
      </c>
      <c r="B20" s="233" t="s">
        <v>189</v>
      </c>
      <c r="C20" s="518">
        <v>406150</v>
      </c>
    </row>
    <row r="21" spans="1:3" s="59" customFormat="1" ht="12" customHeight="1" thickBot="1">
      <c r="A21" s="252" t="s">
        <v>106</v>
      </c>
      <c r="B21" s="234" t="s">
        <v>190</v>
      </c>
      <c r="C21" s="146"/>
    </row>
    <row r="22" spans="1:3" s="59" customFormat="1" ht="12" customHeight="1" thickBot="1">
      <c r="A22" s="27" t="s">
        <v>13</v>
      </c>
      <c r="B22" s="20" t="s">
        <v>191</v>
      </c>
      <c r="C22" s="142">
        <f>+C23+C24+C25+C26+C27</f>
        <v>6383</v>
      </c>
    </row>
    <row r="23" spans="1:3" s="59" customFormat="1" ht="12" customHeight="1">
      <c r="A23" s="250" t="s">
        <v>76</v>
      </c>
      <c r="B23" s="232" t="s">
        <v>192</v>
      </c>
      <c r="C23" s="145"/>
    </row>
    <row r="24" spans="1:3" s="58" customFormat="1" ht="12" customHeight="1">
      <c r="A24" s="251" t="s">
        <v>77</v>
      </c>
      <c r="B24" s="233" t="s">
        <v>193</v>
      </c>
      <c r="C24" s="144"/>
    </row>
    <row r="25" spans="1:3" s="59" customFormat="1" ht="12" customHeight="1">
      <c r="A25" s="251" t="s">
        <v>78</v>
      </c>
      <c r="B25" s="233" t="s">
        <v>403</v>
      </c>
      <c r="C25" s="144"/>
    </row>
    <row r="26" spans="1:3" s="59" customFormat="1" ht="12" customHeight="1">
      <c r="A26" s="251" t="s">
        <v>79</v>
      </c>
      <c r="B26" s="233" t="s">
        <v>404</v>
      </c>
      <c r="C26" s="144"/>
    </row>
    <row r="27" spans="1:3" s="59" customFormat="1" ht="12" customHeight="1">
      <c r="A27" s="251" t="s">
        <v>123</v>
      </c>
      <c r="B27" s="233" t="s">
        <v>194</v>
      </c>
      <c r="C27" s="518">
        <v>6383</v>
      </c>
    </row>
    <row r="28" spans="1:3" s="59" customFormat="1" ht="12" customHeight="1" thickBot="1">
      <c r="A28" s="252" t="s">
        <v>124</v>
      </c>
      <c r="B28" s="234" t="s">
        <v>195</v>
      </c>
      <c r="C28" s="146"/>
    </row>
    <row r="29" spans="1:3" s="59" customFormat="1" ht="12" customHeight="1" thickBot="1">
      <c r="A29" s="27" t="s">
        <v>125</v>
      </c>
      <c r="B29" s="20" t="s">
        <v>196</v>
      </c>
      <c r="C29" s="148">
        <f>+C30+C33+C34+C35</f>
        <v>358083</v>
      </c>
    </row>
    <row r="30" spans="1:3" s="59" customFormat="1" ht="12" customHeight="1">
      <c r="A30" s="250" t="s">
        <v>197</v>
      </c>
      <c r="B30" s="232" t="s">
        <v>203</v>
      </c>
      <c r="C30" s="227">
        <f>+C31+C32</f>
        <v>322576</v>
      </c>
    </row>
    <row r="31" spans="1:3" s="59" customFormat="1" ht="12" customHeight="1">
      <c r="A31" s="251" t="s">
        <v>198</v>
      </c>
      <c r="B31" s="233" t="s">
        <v>204</v>
      </c>
      <c r="C31" s="144">
        <v>128000</v>
      </c>
    </row>
    <row r="32" spans="1:3" s="59" customFormat="1" ht="12" customHeight="1">
      <c r="A32" s="251" t="s">
        <v>199</v>
      </c>
      <c r="B32" s="233" t="s">
        <v>205</v>
      </c>
      <c r="C32" s="144">
        <v>194576</v>
      </c>
    </row>
    <row r="33" spans="1:3" s="59" customFormat="1" ht="12" customHeight="1">
      <c r="A33" s="251" t="s">
        <v>200</v>
      </c>
      <c r="B33" s="233" t="s">
        <v>206</v>
      </c>
      <c r="C33" s="144">
        <v>25507</v>
      </c>
    </row>
    <row r="34" spans="1:3" s="59" customFormat="1" ht="12" customHeight="1">
      <c r="A34" s="251" t="s">
        <v>201</v>
      </c>
      <c r="B34" s="233" t="s">
        <v>207</v>
      </c>
      <c r="C34" s="144">
        <v>3500</v>
      </c>
    </row>
    <row r="35" spans="1:3" s="59" customFormat="1" ht="12" customHeight="1" thickBot="1">
      <c r="A35" s="252" t="s">
        <v>202</v>
      </c>
      <c r="B35" s="234" t="s">
        <v>208</v>
      </c>
      <c r="C35" s="146">
        <v>6500</v>
      </c>
    </row>
    <row r="36" spans="1:3" s="59" customFormat="1" ht="12" customHeight="1" thickBot="1">
      <c r="A36" s="27" t="s">
        <v>15</v>
      </c>
      <c r="B36" s="20" t="s">
        <v>209</v>
      </c>
      <c r="C36" s="142">
        <f>SUM(C37:C46)</f>
        <v>10903</v>
      </c>
    </row>
    <row r="37" spans="1:3" s="59" customFormat="1" ht="12" customHeight="1">
      <c r="A37" s="250" t="s">
        <v>80</v>
      </c>
      <c r="B37" s="232" t="s">
        <v>212</v>
      </c>
      <c r="C37" s="145"/>
    </row>
    <row r="38" spans="1:3" s="59" customFormat="1" ht="12" customHeight="1">
      <c r="A38" s="251" t="s">
        <v>81</v>
      </c>
      <c r="B38" s="233" t="s">
        <v>213</v>
      </c>
      <c r="C38" s="144"/>
    </row>
    <row r="39" spans="1:3" s="59" customFormat="1" ht="12" customHeight="1">
      <c r="A39" s="251" t="s">
        <v>82</v>
      </c>
      <c r="B39" s="233" t="s">
        <v>214</v>
      </c>
      <c r="C39" s="144">
        <v>653</v>
      </c>
    </row>
    <row r="40" spans="1:3" s="59" customFormat="1" ht="12" customHeight="1">
      <c r="A40" s="251" t="s">
        <v>127</v>
      </c>
      <c r="B40" s="233" t="s">
        <v>215</v>
      </c>
      <c r="C40" s="147">
        <v>9950</v>
      </c>
    </row>
    <row r="41" spans="1:3" s="59" customFormat="1" ht="12" customHeight="1">
      <c r="A41" s="251" t="s">
        <v>128</v>
      </c>
      <c r="B41" s="233" t="s">
        <v>216</v>
      </c>
      <c r="C41" s="144"/>
    </row>
    <row r="42" spans="1:3" s="59" customFormat="1" ht="12" customHeight="1">
      <c r="A42" s="251" t="s">
        <v>129</v>
      </c>
      <c r="B42" s="233" t="s">
        <v>217</v>
      </c>
      <c r="C42" s="144"/>
    </row>
    <row r="43" spans="1:3" s="59" customFormat="1" ht="12" customHeight="1">
      <c r="A43" s="251" t="s">
        <v>130</v>
      </c>
      <c r="B43" s="233" t="s">
        <v>218</v>
      </c>
      <c r="C43" s="144"/>
    </row>
    <row r="44" spans="1:3" s="59" customFormat="1" ht="12" customHeight="1">
      <c r="A44" s="251" t="s">
        <v>131</v>
      </c>
      <c r="B44" s="233" t="s">
        <v>219</v>
      </c>
      <c r="C44" s="144">
        <v>300</v>
      </c>
    </row>
    <row r="45" spans="1:3" s="59" customFormat="1" ht="12" customHeight="1">
      <c r="A45" s="251" t="s">
        <v>210</v>
      </c>
      <c r="B45" s="233" t="s">
        <v>220</v>
      </c>
      <c r="C45" s="147"/>
    </row>
    <row r="46" spans="1:3" s="59" customFormat="1" ht="12" customHeight="1" thickBot="1">
      <c r="A46" s="252" t="s">
        <v>211</v>
      </c>
      <c r="B46" s="234" t="s">
        <v>221</v>
      </c>
      <c r="C46" s="221"/>
    </row>
    <row r="47" spans="1:3" s="59" customFormat="1" ht="12" customHeight="1" thickBot="1">
      <c r="A47" s="27" t="s">
        <v>16</v>
      </c>
      <c r="B47" s="20" t="s">
        <v>222</v>
      </c>
      <c r="C47" s="142">
        <f>SUM(C48:C52)</f>
        <v>0</v>
      </c>
    </row>
    <row r="48" spans="1:3" s="59" customFormat="1" ht="12" customHeight="1">
      <c r="A48" s="250" t="s">
        <v>83</v>
      </c>
      <c r="B48" s="232" t="s">
        <v>226</v>
      </c>
      <c r="C48" s="278"/>
    </row>
    <row r="49" spans="1:3" s="59" customFormat="1" ht="12" customHeight="1">
      <c r="A49" s="251" t="s">
        <v>84</v>
      </c>
      <c r="B49" s="233" t="s">
        <v>227</v>
      </c>
      <c r="C49" s="147"/>
    </row>
    <row r="50" spans="1:3" s="59" customFormat="1" ht="12" customHeight="1">
      <c r="A50" s="251" t="s">
        <v>223</v>
      </c>
      <c r="B50" s="233" t="s">
        <v>228</v>
      </c>
      <c r="C50" s="147"/>
    </row>
    <row r="51" spans="1:3" s="59" customFormat="1" ht="12" customHeight="1">
      <c r="A51" s="251" t="s">
        <v>224</v>
      </c>
      <c r="B51" s="233" t="s">
        <v>229</v>
      </c>
      <c r="C51" s="147"/>
    </row>
    <row r="52" spans="1:3" s="59" customFormat="1" ht="12" customHeight="1" thickBot="1">
      <c r="A52" s="252" t="s">
        <v>225</v>
      </c>
      <c r="B52" s="234" t="s">
        <v>230</v>
      </c>
      <c r="C52" s="221"/>
    </row>
    <row r="53" spans="1:3" s="59" customFormat="1" ht="12" customHeight="1" thickBot="1">
      <c r="A53" s="27" t="s">
        <v>132</v>
      </c>
      <c r="B53" s="20" t="s">
        <v>231</v>
      </c>
      <c r="C53" s="142">
        <f>SUM(C54:C56)</f>
        <v>300</v>
      </c>
    </row>
    <row r="54" spans="1:3" s="59" customFormat="1" ht="12" customHeight="1">
      <c r="A54" s="250" t="s">
        <v>85</v>
      </c>
      <c r="B54" s="232" t="s">
        <v>232</v>
      </c>
      <c r="C54" s="145"/>
    </row>
    <row r="55" spans="1:3" s="59" customFormat="1" ht="12" customHeight="1">
      <c r="A55" s="251" t="s">
        <v>86</v>
      </c>
      <c r="B55" s="233" t="s">
        <v>405</v>
      </c>
      <c r="C55" s="144"/>
    </row>
    <row r="56" spans="1:3" s="59" customFormat="1" ht="12" customHeight="1">
      <c r="A56" s="251" t="s">
        <v>236</v>
      </c>
      <c r="B56" s="233" t="s">
        <v>234</v>
      </c>
      <c r="C56" s="144">
        <v>300</v>
      </c>
    </row>
    <row r="57" spans="1:3" s="59" customFormat="1" ht="12" customHeight="1" thickBot="1">
      <c r="A57" s="252" t="s">
        <v>237</v>
      </c>
      <c r="B57" s="234" t="s">
        <v>235</v>
      </c>
      <c r="C57" s="146"/>
    </row>
    <row r="58" spans="1:3" s="59" customFormat="1" ht="12" customHeight="1" thickBot="1">
      <c r="A58" s="27" t="s">
        <v>18</v>
      </c>
      <c r="B58" s="137" t="s">
        <v>238</v>
      </c>
      <c r="C58" s="142">
        <f>SUM(C59:C61)</f>
        <v>12028</v>
      </c>
    </row>
    <row r="59" spans="1:3" s="59" customFormat="1" ht="12" customHeight="1">
      <c r="A59" s="250" t="s">
        <v>133</v>
      </c>
      <c r="B59" s="232" t="s">
        <v>240</v>
      </c>
      <c r="C59" s="147"/>
    </row>
    <row r="60" spans="1:3" s="59" customFormat="1" ht="12" customHeight="1">
      <c r="A60" s="251" t="s">
        <v>134</v>
      </c>
      <c r="B60" s="233" t="s">
        <v>406</v>
      </c>
      <c r="C60" s="147"/>
    </row>
    <row r="61" spans="1:3" s="59" customFormat="1" ht="12" customHeight="1">
      <c r="A61" s="251" t="s">
        <v>158</v>
      </c>
      <c r="B61" s="233" t="s">
        <v>241</v>
      </c>
      <c r="C61" s="147">
        <v>12028</v>
      </c>
    </row>
    <row r="62" spans="1:3" s="59" customFormat="1" ht="12" customHeight="1" thickBot="1">
      <c r="A62" s="252" t="s">
        <v>239</v>
      </c>
      <c r="B62" s="234" t="s">
        <v>242</v>
      </c>
      <c r="C62" s="147"/>
    </row>
    <row r="63" spans="1:3" s="59" customFormat="1" ht="12" customHeight="1" thickBot="1">
      <c r="A63" s="27" t="s">
        <v>19</v>
      </c>
      <c r="B63" s="20" t="s">
        <v>243</v>
      </c>
      <c r="C63" s="148">
        <f>+C8+C15+C22+C29+C36+C47+C53+C58</f>
        <v>1590760</v>
      </c>
    </row>
    <row r="64" spans="1:3" s="59" customFormat="1" ht="12" customHeight="1" thickBot="1">
      <c r="A64" s="253" t="s">
        <v>367</v>
      </c>
      <c r="B64" s="137" t="s">
        <v>245</v>
      </c>
      <c r="C64" s="142">
        <f>SUM(C65:C67)</f>
        <v>0</v>
      </c>
    </row>
    <row r="65" spans="1:3" s="59" customFormat="1" ht="12" customHeight="1">
      <c r="A65" s="250" t="s">
        <v>278</v>
      </c>
      <c r="B65" s="232" t="s">
        <v>246</v>
      </c>
      <c r="C65" s="147"/>
    </row>
    <row r="66" spans="1:3" s="59" customFormat="1" ht="12" customHeight="1">
      <c r="A66" s="251" t="s">
        <v>287</v>
      </c>
      <c r="B66" s="233" t="s">
        <v>247</v>
      </c>
      <c r="C66" s="147"/>
    </row>
    <row r="67" spans="1:3" s="59" customFormat="1" ht="12" customHeight="1" thickBot="1">
      <c r="A67" s="252" t="s">
        <v>288</v>
      </c>
      <c r="B67" s="236" t="s">
        <v>248</v>
      </c>
      <c r="C67" s="147"/>
    </row>
    <row r="68" spans="1:3" s="59" customFormat="1" ht="12" customHeight="1" thickBot="1">
      <c r="A68" s="253" t="s">
        <v>249</v>
      </c>
      <c r="B68" s="137" t="s">
        <v>250</v>
      </c>
      <c r="C68" s="142">
        <f>SUM(C69:C72)</f>
        <v>0</v>
      </c>
    </row>
    <row r="69" spans="1:3" s="59" customFormat="1" ht="12" customHeight="1">
      <c r="A69" s="250" t="s">
        <v>112</v>
      </c>
      <c r="B69" s="232" t="s">
        <v>251</v>
      </c>
      <c r="C69" s="147"/>
    </row>
    <row r="70" spans="1:3" s="59" customFormat="1" ht="12" customHeight="1">
      <c r="A70" s="251" t="s">
        <v>113</v>
      </c>
      <c r="B70" s="233" t="s">
        <v>252</v>
      </c>
      <c r="C70" s="147"/>
    </row>
    <row r="71" spans="1:3" s="59" customFormat="1" ht="12" customHeight="1">
      <c r="A71" s="251" t="s">
        <v>279</v>
      </c>
      <c r="B71" s="233" t="s">
        <v>253</v>
      </c>
      <c r="C71" s="147"/>
    </row>
    <row r="72" spans="1:3" s="59" customFormat="1" ht="12" customHeight="1" thickBot="1">
      <c r="A72" s="252" t="s">
        <v>280</v>
      </c>
      <c r="B72" s="234" t="s">
        <v>254</v>
      </c>
      <c r="C72" s="147"/>
    </row>
    <row r="73" spans="1:3" s="59" customFormat="1" ht="12" customHeight="1" thickBot="1">
      <c r="A73" s="253" t="s">
        <v>255</v>
      </c>
      <c r="B73" s="137" t="s">
        <v>256</v>
      </c>
      <c r="C73" s="142">
        <f>SUM(C74:C75)</f>
        <v>227606</v>
      </c>
    </row>
    <row r="74" spans="1:3" s="59" customFormat="1" ht="12" customHeight="1">
      <c r="A74" s="250" t="s">
        <v>281</v>
      </c>
      <c r="B74" s="232" t="s">
        <v>257</v>
      </c>
      <c r="C74" s="147">
        <v>227606</v>
      </c>
    </row>
    <row r="75" spans="1:3" s="59" customFormat="1" ht="12" customHeight="1" thickBot="1">
      <c r="A75" s="252" t="s">
        <v>282</v>
      </c>
      <c r="B75" s="234" t="s">
        <v>258</v>
      </c>
      <c r="C75" s="147"/>
    </row>
    <row r="76" spans="1:3" s="58" customFormat="1" ht="12" customHeight="1" thickBot="1">
      <c r="A76" s="253" t="s">
        <v>259</v>
      </c>
      <c r="B76" s="137" t="s">
        <v>260</v>
      </c>
      <c r="C76" s="142">
        <f>SUM(C77:C79)</f>
        <v>0</v>
      </c>
    </row>
    <row r="77" spans="1:3" s="59" customFormat="1" ht="12" customHeight="1">
      <c r="A77" s="250" t="s">
        <v>283</v>
      </c>
      <c r="B77" s="232" t="s">
        <v>261</v>
      </c>
      <c r="C77" s="147"/>
    </row>
    <row r="78" spans="1:3" s="59" customFormat="1" ht="12" customHeight="1">
      <c r="A78" s="251" t="s">
        <v>284</v>
      </c>
      <c r="B78" s="233" t="s">
        <v>262</v>
      </c>
      <c r="C78" s="147"/>
    </row>
    <row r="79" spans="1:3" s="59" customFormat="1" ht="12" customHeight="1" thickBot="1">
      <c r="A79" s="252" t="s">
        <v>285</v>
      </c>
      <c r="B79" s="234" t="s">
        <v>263</v>
      </c>
      <c r="C79" s="147"/>
    </row>
    <row r="80" spans="1:3" s="59" customFormat="1" ht="12" customHeight="1" thickBot="1">
      <c r="A80" s="253" t="s">
        <v>264</v>
      </c>
      <c r="B80" s="137" t="s">
        <v>286</v>
      </c>
      <c r="C80" s="142">
        <f>SUM(C81:C84)</f>
        <v>0</v>
      </c>
    </row>
    <row r="81" spans="1:3" s="59" customFormat="1" ht="12" customHeight="1">
      <c r="A81" s="254" t="s">
        <v>265</v>
      </c>
      <c r="B81" s="232" t="s">
        <v>266</v>
      </c>
      <c r="C81" s="147"/>
    </row>
    <row r="82" spans="1:3" s="59" customFormat="1" ht="12" customHeight="1">
      <c r="A82" s="255" t="s">
        <v>267</v>
      </c>
      <c r="B82" s="233" t="s">
        <v>268</v>
      </c>
      <c r="C82" s="147"/>
    </row>
    <row r="83" spans="1:3" s="59" customFormat="1" ht="12" customHeight="1">
      <c r="A83" s="255" t="s">
        <v>269</v>
      </c>
      <c r="B83" s="233" t="s">
        <v>270</v>
      </c>
      <c r="C83" s="147"/>
    </row>
    <row r="84" spans="1:3" s="58" customFormat="1" ht="12" customHeight="1" thickBot="1">
      <c r="A84" s="256" t="s">
        <v>271</v>
      </c>
      <c r="B84" s="234" t="s">
        <v>272</v>
      </c>
      <c r="C84" s="147"/>
    </row>
    <row r="85" spans="1:3" s="58" customFormat="1" ht="12" customHeight="1" thickBot="1">
      <c r="A85" s="253" t="s">
        <v>273</v>
      </c>
      <c r="B85" s="137" t="s">
        <v>274</v>
      </c>
      <c r="C85" s="279"/>
    </row>
    <row r="86" spans="1:3" s="58" customFormat="1" ht="12" customHeight="1" thickBot="1">
      <c r="A86" s="253" t="s">
        <v>275</v>
      </c>
      <c r="B86" s="240" t="s">
        <v>276</v>
      </c>
      <c r="C86" s="148">
        <f>+C64+C68+C73+C76+C80+C85</f>
        <v>227606</v>
      </c>
    </row>
    <row r="87" spans="1:3" s="58" customFormat="1" ht="12" customHeight="1" thickBot="1">
      <c r="A87" s="257" t="s">
        <v>289</v>
      </c>
      <c r="B87" s="242" t="s">
        <v>395</v>
      </c>
      <c r="C87" s="148">
        <f>+C63+C86</f>
        <v>1818366</v>
      </c>
    </row>
    <row r="88" spans="1:3" s="59" customFormat="1" ht="15" customHeight="1">
      <c r="A88" s="117"/>
      <c r="B88" s="118"/>
      <c r="C88" s="207"/>
    </row>
    <row r="89" spans="1:3" ht="13.5" thickBot="1">
      <c r="A89" s="258"/>
      <c r="B89" s="120"/>
      <c r="C89" s="208"/>
    </row>
    <row r="90" spans="1:3" s="51" customFormat="1" ht="16.5" customHeight="1" thickBot="1">
      <c r="A90" s="121"/>
      <c r="B90" s="122" t="s">
        <v>49</v>
      </c>
      <c r="C90" s="209"/>
    </row>
    <row r="91" spans="1:3" s="60" customFormat="1" ht="12" customHeight="1" thickBot="1">
      <c r="A91" s="224" t="s">
        <v>11</v>
      </c>
      <c r="B91" s="26" t="s">
        <v>292</v>
      </c>
      <c r="C91" s="141">
        <f>SUM(C92:C96)</f>
        <v>537932</v>
      </c>
    </row>
    <row r="92" spans="1:3" ht="12" customHeight="1">
      <c r="A92" s="259" t="s">
        <v>87</v>
      </c>
      <c r="B92" s="9" t="s">
        <v>41</v>
      </c>
      <c r="C92" s="520">
        <v>235869</v>
      </c>
    </row>
    <row r="93" spans="1:3" ht="12" customHeight="1">
      <c r="A93" s="251" t="s">
        <v>88</v>
      </c>
      <c r="B93" s="7" t="s">
        <v>135</v>
      </c>
      <c r="C93" s="518">
        <v>33623</v>
      </c>
    </row>
    <row r="94" spans="1:3" ht="12" customHeight="1">
      <c r="A94" s="251" t="s">
        <v>89</v>
      </c>
      <c r="B94" s="7" t="s">
        <v>110</v>
      </c>
      <c r="C94" s="519">
        <v>140088</v>
      </c>
    </row>
    <row r="95" spans="1:3" ht="12" customHeight="1">
      <c r="A95" s="251" t="s">
        <v>90</v>
      </c>
      <c r="B95" s="10" t="s">
        <v>136</v>
      </c>
      <c r="C95" s="221"/>
    </row>
    <row r="96" spans="1:3" ht="12" customHeight="1">
      <c r="A96" s="251" t="s">
        <v>101</v>
      </c>
      <c r="B96" s="18" t="s">
        <v>137</v>
      </c>
      <c r="C96" s="221">
        <v>128352</v>
      </c>
    </row>
    <row r="97" spans="1:3" ht="12" customHeight="1">
      <c r="A97" s="251" t="s">
        <v>91</v>
      </c>
      <c r="B97" s="7" t="s">
        <v>293</v>
      </c>
      <c r="C97" s="221">
        <v>10965</v>
      </c>
    </row>
    <row r="98" spans="1:3" ht="12" customHeight="1">
      <c r="A98" s="251" t="s">
        <v>92</v>
      </c>
      <c r="B98" s="91" t="s">
        <v>294</v>
      </c>
      <c r="C98" s="146"/>
    </row>
    <row r="99" spans="1:3" ht="12" customHeight="1">
      <c r="A99" s="251" t="s">
        <v>102</v>
      </c>
      <c r="B99" s="92" t="s">
        <v>295</v>
      </c>
      <c r="C99" s="146"/>
    </row>
    <row r="100" spans="1:3" ht="12" customHeight="1">
      <c r="A100" s="251" t="s">
        <v>103</v>
      </c>
      <c r="B100" s="92" t="s">
        <v>296</v>
      </c>
      <c r="C100" s="146"/>
    </row>
    <row r="101" spans="1:3" ht="12" customHeight="1">
      <c r="A101" s="251" t="s">
        <v>104</v>
      </c>
      <c r="B101" s="91" t="s">
        <v>297</v>
      </c>
      <c r="C101" s="146">
        <v>104040</v>
      </c>
    </row>
    <row r="102" spans="1:3" ht="12" customHeight="1">
      <c r="A102" s="251" t="s">
        <v>105</v>
      </c>
      <c r="B102" s="91" t="s">
        <v>298</v>
      </c>
      <c r="C102" s="146"/>
    </row>
    <row r="103" spans="1:3" ht="12" customHeight="1">
      <c r="A103" s="251" t="s">
        <v>107</v>
      </c>
      <c r="B103" s="92" t="s">
        <v>299</v>
      </c>
      <c r="C103" s="146"/>
    </row>
    <row r="104" spans="1:3" ht="12" customHeight="1">
      <c r="A104" s="260" t="s">
        <v>138</v>
      </c>
      <c r="B104" s="93" t="s">
        <v>300</v>
      </c>
      <c r="C104" s="146"/>
    </row>
    <row r="105" spans="1:3" ht="12" customHeight="1">
      <c r="A105" s="251" t="s">
        <v>290</v>
      </c>
      <c r="B105" s="93" t="s">
        <v>301</v>
      </c>
      <c r="C105" s="146"/>
    </row>
    <row r="106" spans="1:3" ht="12" customHeight="1" thickBot="1">
      <c r="A106" s="261" t="s">
        <v>291</v>
      </c>
      <c r="B106" s="94" t="s">
        <v>302</v>
      </c>
      <c r="C106" s="529">
        <v>13347</v>
      </c>
    </row>
    <row r="107" spans="1:3" ht="12" customHeight="1" thickBot="1">
      <c r="A107" s="27" t="s">
        <v>12</v>
      </c>
      <c r="B107" s="25" t="s">
        <v>303</v>
      </c>
      <c r="C107" s="142">
        <f>+C108+C110+C112</f>
        <v>42722</v>
      </c>
    </row>
    <row r="108" spans="1:3" ht="12" customHeight="1">
      <c r="A108" s="250" t="s">
        <v>93</v>
      </c>
      <c r="B108" s="7" t="s">
        <v>156</v>
      </c>
      <c r="C108" s="521">
        <v>34432</v>
      </c>
    </row>
    <row r="109" spans="1:3" ht="12" customHeight="1">
      <c r="A109" s="250" t="s">
        <v>94</v>
      </c>
      <c r="B109" s="11" t="s">
        <v>307</v>
      </c>
      <c r="C109" s="145"/>
    </row>
    <row r="110" spans="1:3" ht="12" customHeight="1">
      <c r="A110" s="250" t="s">
        <v>95</v>
      </c>
      <c r="B110" s="11" t="s">
        <v>139</v>
      </c>
      <c r="C110" s="147">
        <v>550</v>
      </c>
    </row>
    <row r="111" spans="1:3" ht="12" customHeight="1">
      <c r="A111" s="250" t="s">
        <v>96</v>
      </c>
      <c r="B111" s="11" t="s">
        <v>308</v>
      </c>
      <c r="C111" s="130"/>
    </row>
    <row r="112" spans="1:3" ht="12" customHeight="1">
      <c r="A112" s="250" t="s">
        <v>97</v>
      </c>
      <c r="B112" s="139" t="s">
        <v>159</v>
      </c>
      <c r="C112" s="130">
        <v>7740</v>
      </c>
    </row>
    <row r="113" spans="1:3" ht="12" customHeight="1">
      <c r="A113" s="250" t="s">
        <v>106</v>
      </c>
      <c r="B113" s="138" t="s">
        <v>407</v>
      </c>
      <c r="C113" s="130"/>
    </row>
    <row r="114" spans="1:3" ht="12" customHeight="1">
      <c r="A114" s="250" t="s">
        <v>108</v>
      </c>
      <c r="B114" s="228" t="s">
        <v>313</v>
      </c>
      <c r="C114" s="130"/>
    </row>
    <row r="115" spans="1:3" ht="12" customHeight="1">
      <c r="A115" s="250" t="s">
        <v>140</v>
      </c>
      <c r="B115" s="92" t="s">
        <v>296</v>
      </c>
      <c r="C115" s="130"/>
    </row>
    <row r="116" spans="1:3" ht="12" customHeight="1">
      <c r="A116" s="250" t="s">
        <v>141</v>
      </c>
      <c r="B116" s="92" t="s">
        <v>312</v>
      </c>
      <c r="C116" s="130"/>
    </row>
    <row r="117" spans="1:3" ht="12" customHeight="1">
      <c r="A117" s="250" t="s">
        <v>142</v>
      </c>
      <c r="B117" s="92" t="s">
        <v>311</v>
      </c>
      <c r="C117" s="130"/>
    </row>
    <row r="118" spans="1:3" ht="12" customHeight="1">
      <c r="A118" s="250" t="s">
        <v>304</v>
      </c>
      <c r="B118" s="92" t="s">
        <v>299</v>
      </c>
      <c r="C118" s="130"/>
    </row>
    <row r="119" spans="1:3" ht="12" customHeight="1">
      <c r="A119" s="250" t="s">
        <v>305</v>
      </c>
      <c r="B119" s="92" t="s">
        <v>310</v>
      </c>
      <c r="C119" s="130"/>
    </row>
    <row r="120" spans="1:3" ht="12" customHeight="1" thickBot="1">
      <c r="A120" s="260" t="s">
        <v>306</v>
      </c>
      <c r="B120" s="92" t="s">
        <v>309</v>
      </c>
      <c r="C120" s="131">
        <v>7740</v>
      </c>
    </row>
    <row r="121" spans="1:3" ht="12" customHeight="1" thickBot="1">
      <c r="A121" s="27" t="s">
        <v>13</v>
      </c>
      <c r="B121" s="87" t="s">
        <v>314</v>
      </c>
      <c r="C121" s="142">
        <f>+C122+C123</f>
        <v>127571</v>
      </c>
    </row>
    <row r="122" spans="1:3" ht="12" customHeight="1">
      <c r="A122" s="250" t="s">
        <v>76</v>
      </c>
      <c r="B122" s="8" t="s">
        <v>51</v>
      </c>
      <c r="C122" s="521">
        <v>10486</v>
      </c>
    </row>
    <row r="123" spans="1:3" ht="12" customHeight="1" thickBot="1">
      <c r="A123" s="252" t="s">
        <v>77</v>
      </c>
      <c r="B123" s="11" t="s">
        <v>52</v>
      </c>
      <c r="C123" s="221">
        <v>117085</v>
      </c>
    </row>
    <row r="124" spans="1:3" ht="12" customHeight="1" thickBot="1">
      <c r="A124" s="27" t="s">
        <v>14</v>
      </c>
      <c r="B124" s="87" t="s">
        <v>315</v>
      </c>
      <c r="C124" s="142">
        <f>+C91+C107+C121</f>
        <v>708225</v>
      </c>
    </row>
    <row r="125" spans="1:3" ht="12" customHeight="1" thickBot="1">
      <c r="A125" s="27" t="s">
        <v>15</v>
      </c>
      <c r="B125" s="87" t="s">
        <v>316</v>
      </c>
      <c r="C125" s="142">
        <f>+C126+C127+C128</f>
        <v>0</v>
      </c>
    </row>
    <row r="126" spans="1:3" s="60" customFormat="1" ht="12" customHeight="1">
      <c r="A126" s="250" t="s">
        <v>80</v>
      </c>
      <c r="B126" s="8" t="s">
        <v>317</v>
      </c>
      <c r="C126" s="130"/>
    </row>
    <row r="127" spans="1:3" ht="12" customHeight="1">
      <c r="A127" s="250" t="s">
        <v>81</v>
      </c>
      <c r="B127" s="8" t="s">
        <v>318</v>
      </c>
      <c r="C127" s="130"/>
    </row>
    <row r="128" spans="1:3" ht="12" customHeight="1" thickBot="1">
      <c r="A128" s="260" t="s">
        <v>82</v>
      </c>
      <c r="B128" s="6" t="s">
        <v>319</v>
      </c>
      <c r="C128" s="130"/>
    </row>
    <row r="129" spans="1:3" ht="12" customHeight="1" thickBot="1">
      <c r="A129" s="27" t="s">
        <v>16</v>
      </c>
      <c r="B129" s="87" t="s">
        <v>366</v>
      </c>
      <c r="C129" s="142">
        <f>+C130+C131+C132+C133</f>
        <v>0</v>
      </c>
    </row>
    <row r="130" spans="1:3" ht="12" customHeight="1">
      <c r="A130" s="250" t="s">
        <v>83</v>
      </c>
      <c r="B130" s="8" t="s">
        <v>320</v>
      </c>
      <c r="C130" s="130"/>
    </row>
    <row r="131" spans="1:3" ht="12" customHeight="1">
      <c r="A131" s="250" t="s">
        <v>84</v>
      </c>
      <c r="B131" s="8" t="s">
        <v>321</v>
      </c>
      <c r="C131" s="130"/>
    </row>
    <row r="132" spans="1:3" ht="12" customHeight="1">
      <c r="A132" s="250" t="s">
        <v>223</v>
      </c>
      <c r="B132" s="8" t="s">
        <v>322</v>
      </c>
      <c r="C132" s="130"/>
    </row>
    <row r="133" spans="1:3" s="60" customFormat="1" ht="12" customHeight="1" thickBot="1">
      <c r="A133" s="260" t="s">
        <v>224</v>
      </c>
      <c r="B133" s="6" t="s">
        <v>323</v>
      </c>
      <c r="C133" s="130"/>
    </row>
    <row r="134" spans="1:11" ht="12" customHeight="1" thickBot="1">
      <c r="A134" s="27" t="s">
        <v>17</v>
      </c>
      <c r="B134" s="87" t="s">
        <v>324</v>
      </c>
      <c r="C134" s="148">
        <f>+C135+C136+C137+C138</f>
        <v>0</v>
      </c>
      <c r="K134" s="129"/>
    </row>
    <row r="135" spans="1:3" ht="12.75">
      <c r="A135" s="250" t="s">
        <v>85</v>
      </c>
      <c r="B135" s="8" t="s">
        <v>325</v>
      </c>
      <c r="C135" s="130"/>
    </row>
    <row r="136" spans="1:3" ht="12" customHeight="1">
      <c r="A136" s="250" t="s">
        <v>86</v>
      </c>
      <c r="B136" s="8" t="s">
        <v>335</v>
      </c>
      <c r="C136" s="130"/>
    </row>
    <row r="137" spans="1:3" s="60" customFormat="1" ht="12" customHeight="1">
      <c r="A137" s="250" t="s">
        <v>236</v>
      </c>
      <c r="B137" s="8" t="s">
        <v>326</v>
      </c>
      <c r="C137" s="130"/>
    </row>
    <row r="138" spans="1:3" s="60" customFormat="1" ht="12" customHeight="1" thickBot="1">
      <c r="A138" s="260" t="s">
        <v>237</v>
      </c>
      <c r="B138" s="6" t="s">
        <v>327</v>
      </c>
      <c r="C138" s="130"/>
    </row>
    <row r="139" spans="1:3" s="60" customFormat="1" ht="12" customHeight="1" thickBot="1">
      <c r="A139" s="27" t="s">
        <v>18</v>
      </c>
      <c r="B139" s="87" t="s">
        <v>328</v>
      </c>
      <c r="C139" s="150">
        <f>+C140+C141+C142+C143</f>
        <v>0</v>
      </c>
    </row>
    <row r="140" spans="1:3" s="60" customFormat="1" ht="12" customHeight="1">
      <c r="A140" s="250" t="s">
        <v>133</v>
      </c>
      <c r="B140" s="8" t="s">
        <v>329</v>
      </c>
      <c r="C140" s="130"/>
    </row>
    <row r="141" spans="1:3" s="60" customFormat="1" ht="12" customHeight="1">
      <c r="A141" s="250" t="s">
        <v>134</v>
      </c>
      <c r="B141" s="8" t="s">
        <v>330</v>
      </c>
      <c r="C141" s="130"/>
    </row>
    <row r="142" spans="1:3" s="60" customFormat="1" ht="12" customHeight="1">
      <c r="A142" s="250" t="s">
        <v>158</v>
      </c>
      <c r="B142" s="8" t="s">
        <v>331</v>
      </c>
      <c r="C142" s="130"/>
    </row>
    <row r="143" spans="1:3" ht="12.75" customHeight="1" thickBot="1">
      <c r="A143" s="250" t="s">
        <v>239</v>
      </c>
      <c r="B143" s="8" t="s">
        <v>332</v>
      </c>
      <c r="C143" s="130"/>
    </row>
    <row r="144" spans="1:3" ht="12" customHeight="1" thickBot="1">
      <c r="A144" s="27" t="s">
        <v>19</v>
      </c>
      <c r="B144" s="87" t="s">
        <v>333</v>
      </c>
      <c r="C144" s="244">
        <f>+C125+C129+C134+C139</f>
        <v>0</v>
      </c>
    </row>
    <row r="145" spans="1:3" ht="15" customHeight="1" thickBot="1">
      <c r="A145" s="262" t="s">
        <v>20</v>
      </c>
      <c r="B145" s="215" t="s">
        <v>334</v>
      </c>
      <c r="C145" s="244">
        <f>+C124+C144</f>
        <v>708225</v>
      </c>
    </row>
    <row r="146" ht="13.5" thickBot="1"/>
    <row r="147" spans="1:3" ht="15" customHeight="1" thickBot="1">
      <c r="A147" s="126" t="s">
        <v>151</v>
      </c>
      <c r="B147" s="127"/>
      <c r="C147" s="85">
        <v>2</v>
      </c>
    </row>
    <row r="148" spans="1:3" ht="14.25" customHeight="1" thickBot="1">
      <c r="A148" s="126" t="s">
        <v>152</v>
      </c>
      <c r="B148" s="127"/>
      <c r="C148" s="85">
        <v>319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&amp;R8. melléklet a 15/2014.(VI.3.) önkormányzati rendelethez</oddHeader>
  </headerFooter>
  <rowBreaks count="1" manualBreakCount="1">
    <brk id="8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12">
      <selection activeCell="F99" sqref="F99"/>
    </sheetView>
  </sheetViews>
  <sheetFormatPr defaultColWidth="9.00390625" defaultRowHeight="12.75"/>
  <cols>
    <col min="1" max="1" width="19.50390625" style="286" customWidth="1"/>
    <col min="2" max="2" width="72.00390625" style="287" customWidth="1"/>
    <col min="3" max="3" width="25.00390625" style="288" customWidth="1"/>
    <col min="4" max="16384" width="9.375" style="2" customWidth="1"/>
  </cols>
  <sheetData>
    <row r="1" spans="1:3" s="1" customFormat="1" ht="16.5" customHeight="1" thickBot="1">
      <c r="A1" s="103"/>
      <c r="B1" s="105"/>
      <c r="C1" s="128"/>
    </row>
    <row r="2" spans="1:3" s="56" customFormat="1" ht="21" customHeight="1">
      <c r="A2" s="222" t="s">
        <v>56</v>
      </c>
      <c r="B2" s="197" t="s">
        <v>544</v>
      </c>
      <c r="C2" s="199" t="s">
        <v>44</v>
      </c>
    </row>
    <row r="3" spans="1:3" s="56" customFormat="1" ht="16.5" thickBot="1">
      <c r="A3" s="106" t="s">
        <v>148</v>
      </c>
      <c r="B3" s="198" t="s">
        <v>409</v>
      </c>
      <c r="C3" s="200">
        <v>3</v>
      </c>
    </row>
    <row r="4" spans="1:3" s="57" customFormat="1" ht="15.75" customHeight="1" thickBot="1">
      <c r="A4" s="107"/>
      <c r="B4" s="107"/>
      <c r="C4" s="108" t="s">
        <v>45</v>
      </c>
    </row>
    <row r="5" spans="1:3" ht="13.5" thickBot="1">
      <c r="A5" s="223" t="s">
        <v>150</v>
      </c>
      <c r="B5" s="109" t="s">
        <v>46</v>
      </c>
      <c r="C5" s="201" t="s">
        <v>47</v>
      </c>
    </row>
    <row r="6" spans="1:3" s="51" customFormat="1" ht="12.75" customHeight="1" thickBot="1">
      <c r="A6" s="99">
        <v>1</v>
      </c>
      <c r="B6" s="100">
        <v>2</v>
      </c>
      <c r="C6" s="101">
        <v>3</v>
      </c>
    </row>
    <row r="7" spans="1:3" s="51" customFormat="1" ht="15.75" customHeight="1" thickBot="1">
      <c r="A7" s="111"/>
      <c r="B7" s="112" t="s">
        <v>48</v>
      </c>
      <c r="C7" s="202"/>
    </row>
    <row r="8" spans="1:3" s="51" customFormat="1" ht="12" customHeight="1" thickBot="1">
      <c r="A8" s="27" t="s">
        <v>11</v>
      </c>
      <c r="B8" s="20" t="s">
        <v>179</v>
      </c>
      <c r="C8" s="142">
        <f>+C9+C10+C11+C12+C13+C14</f>
        <v>212950</v>
      </c>
    </row>
    <row r="9" spans="1:3" s="58" customFormat="1" ht="12" customHeight="1">
      <c r="A9" s="250" t="s">
        <v>87</v>
      </c>
      <c r="B9" s="232" t="s">
        <v>180</v>
      </c>
      <c r="C9" s="145"/>
    </row>
    <row r="10" spans="1:3" s="59" customFormat="1" ht="12" customHeight="1">
      <c r="A10" s="251" t="s">
        <v>88</v>
      </c>
      <c r="B10" s="233" t="s">
        <v>181</v>
      </c>
      <c r="C10" s="144"/>
    </row>
    <row r="11" spans="1:3" s="59" customFormat="1" ht="12" customHeight="1">
      <c r="A11" s="251" t="s">
        <v>89</v>
      </c>
      <c r="B11" s="233" t="s">
        <v>182</v>
      </c>
      <c r="C11" s="144">
        <v>212950</v>
      </c>
    </row>
    <row r="12" spans="1:3" s="59" customFormat="1" ht="12" customHeight="1">
      <c r="A12" s="251" t="s">
        <v>90</v>
      </c>
      <c r="B12" s="233" t="s">
        <v>183</v>
      </c>
      <c r="C12" s="144"/>
    </row>
    <row r="13" spans="1:3" s="59" customFormat="1" ht="12" customHeight="1">
      <c r="A13" s="251" t="s">
        <v>111</v>
      </c>
      <c r="B13" s="233" t="s">
        <v>184</v>
      </c>
      <c r="C13" s="276"/>
    </row>
    <row r="14" spans="1:3" s="58" customFormat="1" ht="12" customHeight="1" thickBot="1">
      <c r="A14" s="252" t="s">
        <v>91</v>
      </c>
      <c r="B14" s="234" t="s">
        <v>185</v>
      </c>
      <c r="C14" s="277"/>
    </row>
    <row r="15" spans="1:3" s="58" customFormat="1" ht="12" customHeight="1" thickBot="1">
      <c r="A15" s="27" t="s">
        <v>12</v>
      </c>
      <c r="B15" s="137" t="s">
        <v>186</v>
      </c>
      <c r="C15" s="142">
        <f>+C16+C17+C18+C19+C20</f>
        <v>0</v>
      </c>
    </row>
    <row r="16" spans="1:3" s="58" customFormat="1" ht="12" customHeight="1">
      <c r="A16" s="250" t="s">
        <v>93</v>
      </c>
      <c r="B16" s="232" t="s">
        <v>187</v>
      </c>
      <c r="C16" s="145"/>
    </row>
    <row r="17" spans="1:3" s="58" customFormat="1" ht="12" customHeight="1">
      <c r="A17" s="251" t="s">
        <v>94</v>
      </c>
      <c r="B17" s="233" t="s">
        <v>188</v>
      </c>
      <c r="C17" s="144"/>
    </row>
    <row r="18" spans="1:3" s="58" customFormat="1" ht="12" customHeight="1">
      <c r="A18" s="251" t="s">
        <v>95</v>
      </c>
      <c r="B18" s="233" t="s">
        <v>401</v>
      </c>
      <c r="C18" s="144"/>
    </row>
    <row r="19" spans="1:3" s="58" customFormat="1" ht="12" customHeight="1">
      <c r="A19" s="251" t="s">
        <v>96</v>
      </c>
      <c r="B19" s="233" t="s">
        <v>402</v>
      </c>
      <c r="C19" s="144"/>
    </row>
    <row r="20" spans="1:3" s="58" customFormat="1" ht="12" customHeight="1">
      <c r="A20" s="251" t="s">
        <v>97</v>
      </c>
      <c r="B20" s="233" t="s">
        <v>189</v>
      </c>
      <c r="C20" s="144"/>
    </row>
    <row r="21" spans="1:3" s="59" customFormat="1" ht="12" customHeight="1" thickBot="1">
      <c r="A21" s="252" t="s">
        <v>106</v>
      </c>
      <c r="B21" s="234" t="s">
        <v>190</v>
      </c>
      <c r="C21" s="146"/>
    </row>
    <row r="22" spans="1:3" s="59" customFormat="1" ht="12" customHeight="1" thickBot="1">
      <c r="A22" s="27" t="s">
        <v>13</v>
      </c>
      <c r="B22" s="20" t="s">
        <v>191</v>
      </c>
      <c r="C22" s="142">
        <f>+C23+C24+C25+C26+C27</f>
        <v>0</v>
      </c>
    </row>
    <row r="23" spans="1:3" s="59" customFormat="1" ht="12" customHeight="1">
      <c r="A23" s="250" t="s">
        <v>76</v>
      </c>
      <c r="B23" s="232" t="s">
        <v>192</v>
      </c>
      <c r="C23" s="145"/>
    </row>
    <row r="24" spans="1:3" s="58" customFormat="1" ht="12" customHeight="1">
      <c r="A24" s="251" t="s">
        <v>77</v>
      </c>
      <c r="B24" s="233" t="s">
        <v>193</v>
      </c>
      <c r="C24" s="144"/>
    </row>
    <row r="25" spans="1:3" s="59" customFormat="1" ht="12" customHeight="1">
      <c r="A25" s="251" t="s">
        <v>78</v>
      </c>
      <c r="B25" s="233" t="s">
        <v>403</v>
      </c>
      <c r="C25" s="144"/>
    </row>
    <row r="26" spans="1:3" s="59" customFormat="1" ht="12" customHeight="1">
      <c r="A26" s="251" t="s">
        <v>79</v>
      </c>
      <c r="B26" s="233" t="s">
        <v>404</v>
      </c>
      <c r="C26" s="144"/>
    </row>
    <row r="27" spans="1:3" s="59" customFormat="1" ht="12" customHeight="1">
      <c r="A27" s="251" t="s">
        <v>123</v>
      </c>
      <c r="B27" s="233" t="s">
        <v>194</v>
      </c>
      <c r="C27" s="144"/>
    </row>
    <row r="28" spans="1:3" s="59" customFormat="1" ht="12" customHeight="1" thickBot="1">
      <c r="A28" s="252" t="s">
        <v>124</v>
      </c>
      <c r="B28" s="234" t="s">
        <v>195</v>
      </c>
      <c r="C28" s="146"/>
    </row>
    <row r="29" spans="1:3" s="59" customFormat="1" ht="12" customHeight="1" thickBot="1">
      <c r="A29" s="27" t="s">
        <v>125</v>
      </c>
      <c r="B29" s="20" t="s">
        <v>196</v>
      </c>
      <c r="C29" s="148">
        <f>+C30+C33+C34+C35</f>
        <v>0</v>
      </c>
    </row>
    <row r="30" spans="1:3" s="59" customFormat="1" ht="12" customHeight="1">
      <c r="A30" s="250" t="s">
        <v>197</v>
      </c>
      <c r="B30" s="232" t="s">
        <v>203</v>
      </c>
      <c r="C30" s="227">
        <f>+C31+C32</f>
        <v>0</v>
      </c>
    </row>
    <row r="31" spans="1:3" s="59" customFormat="1" ht="12" customHeight="1">
      <c r="A31" s="251" t="s">
        <v>198</v>
      </c>
      <c r="B31" s="233" t="s">
        <v>204</v>
      </c>
      <c r="C31" s="144"/>
    </row>
    <row r="32" spans="1:3" s="59" customFormat="1" ht="12" customHeight="1">
      <c r="A32" s="251" t="s">
        <v>199</v>
      </c>
      <c r="B32" s="233" t="s">
        <v>205</v>
      </c>
      <c r="C32" s="144"/>
    </row>
    <row r="33" spans="1:3" s="59" customFormat="1" ht="12" customHeight="1">
      <c r="A33" s="251" t="s">
        <v>200</v>
      </c>
      <c r="B33" s="233" t="s">
        <v>206</v>
      </c>
      <c r="C33" s="144"/>
    </row>
    <row r="34" spans="1:3" s="59" customFormat="1" ht="12" customHeight="1">
      <c r="A34" s="251" t="s">
        <v>201</v>
      </c>
      <c r="B34" s="233" t="s">
        <v>207</v>
      </c>
      <c r="C34" s="144"/>
    </row>
    <row r="35" spans="1:3" s="59" customFormat="1" ht="12" customHeight="1" thickBot="1">
      <c r="A35" s="252" t="s">
        <v>202</v>
      </c>
      <c r="B35" s="234" t="s">
        <v>208</v>
      </c>
      <c r="C35" s="146"/>
    </row>
    <row r="36" spans="1:3" s="59" customFormat="1" ht="12" customHeight="1" thickBot="1">
      <c r="A36" s="27" t="s">
        <v>15</v>
      </c>
      <c r="B36" s="20" t="s">
        <v>209</v>
      </c>
      <c r="C36" s="142">
        <f>SUM(C37:C46)</f>
        <v>14997</v>
      </c>
    </row>
    <row r="37" spans="1:3" s="59" customFormat="1" ht="12" customHeight="1">
      <c r="A37" s="250" t="s">
        <v>80</v>
      </c>
      <c r="B37" s="232" t="s">
        <v>212</v>
      </c>
      <c r="C37" s="145"/>
    </row>
    <row r="38" spans="1:3" s="59" customFormat="1" ht="12" customHeight="1">
      <c r="A38" s="251" t="s">
        <v>81</v>
      </c>
      <c r="B38" s="233" t="s">
        <v>213</v>
      </c>
      <c r="C38" s="144"/>
    </row>
    <row r="39" spans="1:3" s="59" customFormat="1" ht="12" customHeight="1">
      <c r="A39" s="251" t="s">
        <v>82</v>
      </c>
      <c r="B39" s="233" t="s">
        <v>214</v>
      </c>
      <c r="C39" s="144"/>
    </row>
    <row r="40" spans="1:3" s="59" customFormat="1" ht="12" customHeight="1">
      <c r="A40" s="251" t="s">
        <v>127</v>
      </c>
      <c r="B40" s="233" t="s">
        <v>215</v>
      </c>
      <c r="C40" s="144">
        <v>11809</v>
      </c>
    </row>
    <row r="41" spans="1:3" s="59" customFormat="1" ht="12" customHeight="1">
      <c r="A41" s="251" t="s">
        <v>128</v>
      </c>
      <c r="B41" s="233" t="s">
        <v>216</v>
      </c>
      <c r="C41" s="144"/>
    </row>
    <row r="42" spans="1:3" s="59" customFormat="1" ht="12" customHeight="1">
      <c r="A42" s="251" t="s">
        <v>129</v>
      </c>
      <c r="B42" s="233" t="s">
        <v>217</v>
      </c>
      <c r="C42" s="144">
        <v>3188</v>
      </c>
    </row>
    <row r="43" spans="1:3" s="59" customFormat="1" ht="12" customHeight="1">
      <c r="A43" s="251" t="s">
        <v>130</v>
      </c>
      <c r="B43" s="233" t="s">
        <v>218</v>
      </c>
      <c r="C43" s="144"/>
    </row>
    <row r="44" spans="1:3" s="59" customFormat="1" ht="12" customHeight="1">
      <c r="A44" s="251" t="s">
        <v>131</v>
      </c>
      <c r="B44" s="233" t="s">
        <v>219</v>
      </c>
      <c r="C44" s="144"/>
    </row>
    <row r="45" spans="1:3" s="59" customFormat="1" ht="12" customHeight="1">
      <c r="A45" s="251" t="s">
        <v>210</v>
      </c>
      <c r="B45" s="233" t="s">
        <v>220</v>
      </c>
      <c r="C45" s="147"/>
    </row>
    <row r="46" spans="1:3" s="59" customFormat="1" ht="12" customHeight="1" thickBot="1">
      <c r="A46" s="252" t="s">
        <v>211</v>
      </c>
      <c r="B46" s="234" t="s">
        <v>221</v>
      </c>
      <c r="C46" s="221"/>
    </row>
    <row r="47" spans="1:3" s="59" customFormat="1" ht="12" customHeight="1" thickBot="1">
      <c r="A47" s="27" t="s">
        <v>16</v>
      </c>
      <c r="B47" s="20" t="s">
        <v>222</v>
      </c>
      <c r="C47" s="142">
        <f>SUM(C48:C52)</f>
        <v>18748</v>
      </c>
    </row>
    <row r="48" spans="1:3" s="59" customFormat="1" ht="12" customHeight="1">
      <c r="A48" s="250" t="s">
        <v>83</v>
      </c>
      <c r="B48" s="232" t="s">
        <v>226</v>
      </c>
      <c r="C48" s="278"/>
    </row>
    <row r="49" spans="1:3" s="59" customFormat="1" ht="12" customHeight="1">
      <c r="A49" s="251" t="s">
        <v>84</v>
      </c>
      <c r="B49" s="233" t="s">
        <v>227</v>
      </c>
      <c r="C49" s="147">
        <v>18048</v>
      </c>
    </row>
    <row r="50" spans="1:3" s="59" customFormat="1" ht="12" customHeight="1">
      <c r="A50" s="251" t="s">
        <v>223</v>
      </c>
      <c r="B50" s="233" t="s">
        <v>228</v>
      </c>
      <c r="C50" s="518">
        <v>700</v>
      </c>
    </row>
    <row r="51" spans="1:3" s="59" customFormat="1" ht="12" customHeight="1">
      <c r="A51" s="251" t="s">
        <v>224</v>
      </c>
      <c r="B51" s="233" t="s">
        <v>229</v>
      </c>
      <c r="C51" s="147"/>
    </row>
    <row r="52" spans="1:3" s="59" customFormat="1" ht="12" customHeight="1" thickBot="1">
      <c r="A52" s="252" t="s">
        <v>225</v>
      </c>
      <c r="B52" s="234" t="s">
        <v>230</v>
      </c>
      <c r="C52" s="221"/>
    </row>
    <row r="53" spans="1:3" s="59" customFormat="1" ht="12" customHeight="1" thickBot="1">
      <c r="A53" s="27" t="s">
        <v>132</v>
      </c>
      <c r="B53" s="20" t="s">
        <v>231</v>
      </c>
      <c r="C53" s="142">
        <f>SUM(C54:C56)</f>
        <v>67822</v>
      </c>
    </row>
    <row r="54" spans="1:3" s="59" customFormat="1" ht="12" customHeight="1">
      <c r="A54" s="250" t="s">
        <v>85</v>
      </c>
      <c r="B54" s="232" t="s">
        <v>232</v>
      </c>
      <c r="C54" s="145"/>
    </row>
    <row r="55" spans="1:3" s="59" customFormat="1" ht="12" customHeight="1">
      <c r="A55" s="251" t="s">
        <v>86</v>
      </c>
      <c r="B55" s="233" t="s">
        <v>405</v>
      </c>
      <c r="C55" s="147">
        <v>20000</v>
      </c>
    </row>
    <row r="56" spans="1:3" s="59" customFormat="1" ht="12" customHeight="1">
      <c r="A56" s="251" t="s">
        <v>236</v>
      </c>
      <c r="B56" s="233" t="s">
        <v>234</v>
      </c>
      <c r="C56" s="147">
        <v>47822</v>
      </c>
    </row>
    <row r="57" spans="1:3" s="59" customFormat="1" ht="12" customHeight="1" thickBot="1">
      <c r="A57" s="252" t="s">
        <v>237</v>
      </c>
      <c r="B57" s="234" t="s">
        <v>235</v>
      </c>
      <c r="C57" s="221">
        <v>47822</v>
      </c>
    </row>
    <row r="58" spans="1:3" s="59" customFormat="1" ht="12" customHeight="1" thickBot="1">
      <c r="A58" s="27" t="s">
        <v>18</v>
      </c>
      <c r="B58" s="137" t="s">
        <v>238</v>
      </c>
      <c r="C58" s="142">
        <f>SUM(C59:C61)</f>
        <v>113109</v>
      </c>
    </row>
    <row r="59" spans="1:3" s="59" customFormat="1" ht="12" customHeight="1">
      <c r="A59" s="250" t="s">
        <v>133</v>
      </c>
      <c r="B59" s="232" t="s">
        <v>240</v>
      </c>
      <c r="C59" s="147"/>
    </row>
    <row r="60" spans="1:3" s="59" customFormat="1" ht="12" customHeight="1">
      <c r="A60" s="251" t="s">
        <v>134</v>
      </c>
      <c r="B60" s="233" t="s">
        <v>406</v>
      </c>
      <c r="C60" s="147"/>
    </row>
    <row r="61" spans="1:3" s="59" customFormat="1" ht="12" customHeight="1">
      <c r="A61" s="251" t="s">
        <v>158</v>
      </c>
      <c r="B61" s="233" t="s">
        <v>241</v>
      </c>
      <c r="C61" s="147">
        <v>113109</v>
      </c>
    </row>
    <row r="62" spans="1:3" s="59" customFormat="1" ht="12" customHeight="1" thickBot="1">
      <c r="A62" s="252" t="s">
        <v>239</v>
      </c>
      <c r="B62" s="234" t="s">
        <v>242</v>
      </c>
      <c r="C62" s="147">
        <v>113109</v>
      </c>
    </row>
    <row r="63" spans="1:3" s="59" customFormat="1" ht="12" customHeight="1" thickBot="1">
      <c r="A63" s="27" t="s">
        <v>19</v>
      </c>
      <c r="B63" s="20" t="s">
        <v>243</v>
      </c>
      <c r="C63" s="148">
        <f>+C8+C15+C22+C29+C36+C47+C53+C58</f>
        <v>427626</v>
      </c>
    </row>
    <row r="64" spans="1:3" s="59" customFormat="1" ht="12" customHeight="1" thickBot="1">
      <c r="A64" s="253" t="s">
        <v>367</v>
      </c>
      <c r="B64" s="137" t="s">
        <v>245</v>
      </c>
      <c r="C64" s="142">
        <f>SUM(C65:C67)</f>
        <v>91367</v>
      </c>
    </row>
    <row r="65" spans="1:3" s="59" customFormat="1" ht="12" customHeight="1">
      <c r="A65" s="250" t="s">
        <v>278</v>
      </c>
      <c r="B65" s="232" t="s">
        <v>246</v>
      </c>
      <c r="C65" s="147">
        <v>16367</v>
      </c>
    </row>
    <row r="66" spans="1:3" s="59" customFormat="1" ht="12" customHeight="1">
      <c r="A66" s="251" t="s">
        <v>287</v>
      </c>
      <c r="B66" s="233" t="s">
        <v>247</v>
      </c>
      <c r="C66" s="147">
        <v>75000</v>
      </c>
    </row>
    <row r="67" spans="1:3" s="59" customFormat="1" ht="12" customHeight="1" thickBot="1">
      <c r="A67" s="252" t="s">
        <v>288</v>
      </c>
      <c r="B67" s="236" t="s">
        <v>248</v>
      </c>
      <c r="C67" s="147"/>
    </row>
    <row r="68" spans="1:3" s="59" customFormat="1" ht="12" customHeight="1" thickBot="1">
      <c r="A68" s="253" t="s">
        <v>249</v>
      </c>
      <c r="B68" s="137" t="s">
        <v>250</v>
      </c>
      <c r="C68" s="142">
        <f>SUM(C69:C72)</f>
        <v>0</v>
      </c>
    </row>
    <row r="69" spans="1:3" s="59" customFormat="1" ht="12" customHeight="1">
      <c r="A69" s="250" t="s">
        <v>112</v>
      </c>
      <c r="B69" s="232" t="s">
        <v>251</v>
      </c>
      <c r="C69" s="147"/>
    </row>
    <row r="70" spans="1:3" s="59" customFormat="1" ht="12" customHeight="1">
      <c r="A70" s="251" t="s">
        <v>113</v>
      </c>
      <c r="B70" s="233" t="s">
        <v>252</v>
      </c>
      <c r="C70" s="147"/>
    </row>
    <row r="71" spans="1:3" s="59" customFormat="1" ht="12" customHeight="1">
      <c r="A71" s="251" t="s">
        <v>279</v>
      </c>
      <c r="B71" s="233" t="s">
        <v>253</v>
      </c>
      <c r="C71" s="147"/>
    </row>
    <row r="72" spans="1:3" s="59" customFormat="1" ht="12" customHeight="1" thickBot="1">
      <c r="A72" s="252" t="s">
        <v>280</v>
      </c>
      <c r="B72" s="234" t="s">
        <v>254</v>
      </c>
      <c r="C72" s="147"/>
    </row>
    <row r="73" spans="1:3" s="59" customFormat="1" ht="12" customHeight="1" thickBot="1">
      <c r="A73" s="253" t="s">
        <v>255</v>
      </c>
      <c r="B73" s="137" t="s">
        <v>256</v>
      </c>
      <c r="C73" s="142">
        <f>SUM(C74:C75)</f>
        <v>0</v>
      </c>
    </row>
    <row r="74" spans="1:3" s="59" customFormat="1" ht="12" customHeight="1">
      <c r="A74" s="250" t="s">
        <v>281</v>
      </c>
      <c r="B74" s="232" t="s">
        <v>257</v>
      </c>
      <c r="C74" s="147"/>
    </row>
    <row r="75" spans="1:3" s="59" customFormat="1" ht="12" customHeight="1" thickBot="1">
      <c r="A75" s="252" t="s">
        <v>282</v>
      </c>
      <c r="B75" s="234" t="s">
        <v>258</v>
      </c>
      <c r="C75" s="147"/>
    </row>
    <row r="76" spans="1:3" s="58" customFormat="1" ht="12" customHeight="1" thickBot="1">
      <c r="A76" s="253" t="s">
        <v>259</v>
      </c>
      <c r="B76" s="137" t="s">
        <v>260</v>
      </c>
      <c r="C76" s="142">
        <f>SUM(C77:C79)</f>
        <v>0</v>
      </c>
    </row>
    <row r="77" spans="1:3" s="59" customFormat="1" ht="12" customHeight="1">
      <c r="A77" s="250" t="s">
        <v>283</v>
      </c>
      <c r="B77" s="232" t="s">
        <v>261</v>
      </c>
      <c r="C77" s="147"/>
    </row>
    <row r="78" spans="1:3" s="59" customFormat="1" ht="12" customHeight="1">
      <c r="A78" s="251" t="s">
        <v>284</v>
      </c>
      <c r="B78" s="233" t="s">
        <v>262</v>
      </c>
      <c r="C78" s="147"/>
    </row>
    <row r="79" spans="1:3" s="59" customFormat="1" ht="12" customHeight="1" thickBot="1">
      <c r="A79" s="252" t="s">
        <v>285</v>
      </c>
      <c r="B79" s="234" t="s">
        <v>263</v>
      </c>
      <c r="C79" s="147"/>
    </row>
    <row r="80" spans="1:3" s="59" customFormat="1" ht="12" customHeight="1" thickBot="1">
      <c r="A80" s="253" t="s">
        <v>264</v>
      </c>
      <c r="B80" s="137" t="s">
        <v>286</v>
      </c>
      <c r="C80" s="142">
        <f>SUM(C81:C84)</f>
        <v>0</v>
      </c>
    </row>
    <row r="81" spans="1:3" s="59" customFormat="1" ht="12" customHeight="1">
      <c r="A81" s="254" t="s">
        <v>265</v>
      </c>
      <c r="B81" s="232" t="s">
        <v>266</v>
      </c>
      <c r="C81" s="147"/>
    </row>
    <row r="82" spans="1:3" s="59" customFormat="1" ht="12" customHeight="1">
      <c r="A82" s="255" t="s">
        <v>267</v>
      </c>
      <c r="B82" s="233" t="s">
        <v>268</v>
      </c>
      <c r="C82" s="147"/>
    </row>
    <row r="83" spans="1:3" s="59" customFormat="1" ht="12" customHeight="1">
      <c r="A83" s="255" t="s">
        <v>269</v>
      </c>
      <c r="B83" s="233" t="s">
        <v>270</v>
      </c>
      <c r="C83" s="147"/>
    </row>
    <row r="84" spans="1:3" s="58" customFormat="1" ht="12" customHeight="1" thickBot="1">
      <c r="A84" s="256" t="s">
        <v>271</v>
      </c>
      <c r="B84" s="234" t="s">
        <v>272</v>
      </c>
      <c r="C84" s="147"/>
    </row>
    <row r="85" spans="1:3" s="58" customFormat="1" ht="12" customHeight="1" thickBot="1">
      <c r="A85" s="253" t="s">
        <v>273</v>
      </c>
      <c r="B85" s="137" t="s">
        <v>274</v>
      </c>
      <c r="C85" s="279"/>
    </row>
    <row r="86" spans="1:3" s="58" customFormat="1" ht="12" customHeight="1" thickBot="1">
      <c r="A86" s="253" t="s">
        <v>275</v>
      </c>
      <c r="B86" s="240" t="s">
        <v>276</v>
      </c>
      <c r="C86" s="148">
        <f>+C64+C68+C73+C76+C80+C85</f>
        <v>91367</v>
      </c>
    </row>
    <row r="87" spans="1:3" s="58" customFormat="1" ht="12" customHeight="1" thickBot="1">
      <c r="A87" s="257" t="s">
        <v>289</v>
      </c>
      <c r="B87" s="242" t="s">
        <v>395</v>
      </c>
      <c r="C87" s="148">
        <f>+C63+C86</f>
        <v>518993</v>
      </c>
    </row>
    <row r="88" spans="1:3" s="59" customFormat="1" ht="15" customHeight="1">
      <c r="A88" s="117"/>
      <c r="B88" s="118"/>
      <c r="C88" s="207"/>
    </row>
    <row r="89" spans="1:3" ht="13.5" thickBot="1">
      <c r="A89" s="258"/>
      <c r="B89" s="120"/>
      <c r="C89" s="208"/>
    </row>
    <row r="90" spans="1:3" s="51" customFormat="1" ht="16.5" customHeight="1" thickBot="1">
      <c r="A90" s="121"/>
      <c r="B90" s="122" t="s">
        <v>49</v>
      </c>
      <c r="C90" s="209"/>
    </row>
    <row r="91" spans="1:3" s="60" customFormat="1" ht="12" customHeight="1" thickBot="1">
      <c r="A91" s="224" t="s">
        <v>11</v>
      </c>
      <c r="B91" s="26" t="s">
        <v>292</v>
      </c>
      <c r="C91" s="141">
        <f>SUM(C92:C96)</f>
        <v>133582</v>
      </c>
    </row>
    <row r="92" spans="1:3" ht="12" customHeight="1">
      <c r="A92" s="259" t="s">
        <v>87</v>
      </c>
      <c r="B92" s="9" t="s">
        <v>41</v>
      </c>
      <c r="C92" s="143">
        <v>7030</v>
      </c>
    </row>
    <row r="93" spans="1:3" ht="12" customHeight="1">
      <c r="A93" s="251" t="s">
        <v>88</v>
      </c>
      <c r="B93" s="7" t="s">
        <v>135</v>
      </c>
      <c r="C93" s="144">
        <v>2242</v>
      </c>
    </row>
    <row r="94" spans="1:3" ht="12" customHeight="1">
      <c r="A94" s="251" t="s">
        <v>89</v>
      </c>
      <c r="B94" s="7" t="s">
        <v>110</v>
      </c>
      <c r="C94" s="519">
        <v>65627</v>
      </c>
    </row>
    <row r="95" spans="1:3" ht="12" customHeight="1">
      <c r="A95" s="251" t="s">
        <v>90</v>
      </c>
      <c r="B95" s="10" t="s">
        <v>136</v>
      </c>
      <c r="C95" s="146">
        <v>13500</v>
      </c>
    </row>
    <row r="96" spans="1:3" ht="12" customHeight="1">
      <c r="A96" s="251" t="s">
        <v>101</v>
      </c>
      <c r="B96" s="18" t="s">
        <v>137</v>
      </c>
      <c r="C96" s="221">
        <v>45183</v>
      </c>
    </row>
    <row r="97" spans="1:3" ht="12" customHeight="1">
      <c r="A97" s="251" t="s">
        <v>91</v>
      </c>
      <c r="B97" s="7" t="s">
        <v>293</v>
      </c>
      <c r="C97" s="146"/>
    </row>
    <row r="98" spans="1:3" ht="12" customHeight="1">
      <c r="A98" s="251" t="s">
        <v>92</v>
      </c>
      <c r="B98" s="91" t="s">
        <v>294</v>
      </c>
      <c r="C98" s="146"/>
    </row>
    <row r="99" spans="1:3" ht="12" customHeight="1">
      <c r="A99" s="251" t="s">
        <v>102</v>
      </c>
      <c r="B99" s="92" t="s">
        <v>295</v>
      </c>
      <c r="C99" s="146"/>
    </row>
    <row r="100" spans="1:3" ht="12" customHeight="1">
      <c r="A100" s="251" t="s">
        <v>103</v>
      </c>
      <c r="B100" s="92" t="s">
        <v>296</v>
      </c>
      <c r="C100" s="146"/>
    </row>
    <row r="101" spans="1:3" ht="12" customHeight="1">
      <c r="A101" s="251" t="s">
        <v>104</v>
      </c>
      <c r="B101" s="91" t="s">
        <v>297</v>
      </c>
      <c r="C101" s="146"/>
    </row>
    <row r="102" spans="1:3" ht="12" customHeight="1">
      <c r="A102" s="251" t="s">
        <v>105</v>
      </c>
      <c r="B102" s="91" t="s">
        <v>298</v>
      </c>
      <c r="C102" s="146"/>
    </row>
    <row r="103" spans="1:3" ht="12" customHeight="1">
      <c r="A103" s="251" t="s">
        <v>107</v>
      </c>
      <c r="B103" s="92" t="s">
        <v>299</v>
      </c>
      <c r="C103" s="221">
        <v>21566</v>
      </c>
    </row>
    <row r="104" spans="1:3" ht="12" customHeight="1">
      <c r="A104" s="260" t="s">
        <v>138</v>
      </c>
      <c r="B104" s="93" t="s">
        <v>300</v>
      </c>
      <c r="C104" s="146"/>
    </row>
    <row r="105" spans="1:3" ht="12" customHeight="1">
      <c r="A105" s="251" t="s">
        <v>290</v>
      </c>
      <c r="B105" s="93" t="s">
        <v>301</v>
      </c>
      <c r="C105" s="146"/>
    </row>
    <row r="106" spans="1:3" ht="12" customHeight="1" thickBot="1">
      <c r="A106" s="261" t="s">
        <v>291</v>
      </c>
      <c r="B106" s="94" t="s">
        <v>302</v>
      </c>
      <c r="C106" s="529">
        <v>23617</v>
      </c>
    </row>
    <row r="107" spans="1:3" ht="12" customHeight="1" thickBot="1">
      <c r="A107" s="27" t="s">
        <v>12</v>
      </c>
      <c r="B107" s="25" t="s">
        <v>303</v>
      </c>
      <c r="C107" s="142">
        <f>+C108+C110+C112</f>
        <v>138164</v>
      </c>
    </row>
    <row r="108" spans="1:3" ht="12" customHeight="1">
      <c r="A108" s="250" t="s">
        <v>93</v>
      </c>
      <c r="B108" s="7" t="s">
        <v>156</v>
      </c>
      <c r="C108" s="278">
        <v>125324</v>
      </c>
    </row>
    <row r="109" spans="1:3" ht="12" customHeight="1">
      <c r="A109" s="250" t="s">
        <v>94</v>
      </c>
      <c r="B109" s="11" t="s">
        <v>307</v>
      </c>
      <c r="C109" s="278">
        <v>125324</v>
      </c>
    </row>
    <row r="110" spans="1:3" ht="12" customHeight="1">
      <c r="A110" s="250" t="s">
        <v>95</v>
      </c>
      <c r="B110" s="11" t="s">
        <v>139</v>
      </c>
      <c r="C110" s="144">
        <v>7452</v>
      </c>
    </row>
    <row r="111" spans="1:3" ht="12" customHeight="1">
      <c r="A111" s="250" t="s">
        <v>96</v>
      </c>
      <c r="B111" s="11" t="s">
        <v>308</v>
      </c>
      <c r="C111" s="130"/>
    </row>
    <row r="112" spans="1:3" ht="12" customHeight="1">
      <c r="A112" s="250" t="s">
        <v>97</v>
      </c>
      <c r="B112" s="139" t="s">
        <v>159</v>
      </c>
      <c r="C112" s="530">
        <v>5388</v>
      </c>
    </row>
    <row r="113" spans="1:3" ht="12" customHeight="1">
      <c r="A113" s="250" t="s">
        <v>106</v>
      </c>
      <c r="B113" s="138" t="s">
        <v>407</v>
      </c>
      <c r="C113" s="530"/>
    </row>
    <row r="114" spans="1:3" ht="12" customHeight="1">
      <c r="A114" s="250" t="s">
        <v>108</v>
      </c>
      <c r="B114" s="228" t="s">
        <v>313</v>
      </c>
      <c r="C114" s="530"/>
    </row>
    <row r="115" spans="1:3" ht="12" customHeight="1">
      <c r="A115" s="250" t="s">
        <v>140</v>
      </c>
      <c r="B115" s="92" t="s">
        <v>296</v>
      </c>
      <c r="C115" s="530"/>
    </row>
    <row r="116" spans="1:3" ht="12" customHeight="1">
      <c r="A116" s="250" t="s">
        <v>141</v>
      </c>
      <c r="B116" s="92" t="s">
        <v>312</v>
      </c>
      <c r="C116" s="530">
        <v>350</v>
      </c>
    </row>
    <row r="117" spans="1:3" ht="12" customHeight="1">
      <c r="A117" s="250" t="s">
        <v>142</v>
      </c>
      <c r="B117" s="92" t="s">
        <v>311</v>
      </c>
      <c r="C117" s="130"/>
    </row>
    <row r="118" spans="1:3" ht="12" customHeight="1">
      <c r="A118" s="250" t="s">
        <v>304</v>
      </c>
      <c r="B118" s="92" t="s">
        <v>299</v>
      </c>
      <c r="C118" s="130"/>
    </row>
    <row r="119" spans="1:3" ht="12" customHeight="1">
      <c r="A119" s="250" t="s">
        <v>305</v>
      </c>
      <c r="B119" s="92" t="s">
        <v>310</v>
      </c>
      <c r="C119" s="130"/>
    </row>
    <row r="120" spans="1:3" ht="12" customHeight="1" thickBot="1">
      <c r="A120" s="260" t="s">
        <v>306</v>
      </c>
      <c r="B120" s="92" t="s">
        <v>309</v>
      </c>
      <c r="C120" s="131">
        <v>4438</v>
      </c>
    </row>
    <row r="121" spans="1:3" ht="12" customHeight="1" thickBot="1">
      <c r="A121" s="27" t="s">
        <v>13</v>
      </c>
      <c r="B121" s="87" t="s">
        <v>314</v>
      </c>
      <c r="C121" s="142">
        <f>+C122+C123</f>
        <v>0</v>
      </c>
    </row>
    <row r="122" spans="1:3" ht="12" customHeight="1">
      <c r="A122" s="250" t="s">
        <v>76</v>
      </c>
      <c r="B122" s="8" t="s">
        <v>51</v>
      </c>
      <c r="C122" s="145"/>
    </row>
    <row r="123" spans="1:3" ht="12" customHeight="1" thickBot="1">
      <c r="A123" s="252" t="s">
        <v>77</v>
      </c>
      <c r="B123" s="11" t="s">
        <v>52</v>
      </c>
      <c r="C123" s="146"/>
    </row>
    <row r="124" spans="1:3" ht="12" customHeight="1" thickBot="1">
      <c r="A124" s="27" t="s">
        <v>14</v>
      </c>
      <c r="B124" s="87" t="s">
        <v>315</v>
      </c>
      <c r="C124" s="142">
        <f>+C91+C107+C121</f>
        <v>271746</v>
      </c>
    </row>
    <row r="125" spans="1:3" ht="12" customHeight="1" thickBot="1">
      <c r="A125" s="27" t="s">
        <v>15</v>
      </c>
      <c r="B125" s="87" t="s">
        <v>316</v>
      </c>
      <c r="C125" s="142">
        <f>+C126+C127+C128</f>
        <v>83360</v>
      </c>
    </row>
    <row r="126" spans="1:3" s="60" customFormat="1" ht="12" customHeight="1">
      <c r="A126" s="250" t="s">
        <v>80</v>
      </c>
      <c r="B126" s="8" t="s">
        <v>317</v>
      </c>
      <c r="C126" s="130">
        <v>1996</v>
      </c>
    </row>
    <row r="127" spans="1:3" ht="12" customHeight="1">
      <c r="A127" s="250" t="s">
        <v>81</v>
      </c>
      <c r="B127" s="8" t="s">
        <v>318</v>
      </c>
      <c r="C127" s="130">
        <v>75000</v>
      </c>
    </row>
    <row r="128" spans="1:3" ht="12" customHeight="1" thickBot="1">
      <c r="A128" s="260" t="s">
        <v>82</v>
      </c>
      <c r="B128" s="6" t="s">
        <v>319</v>
      </c>
      <c r="C128" s="530">
        <v>6364</v>
      </c>
    </row>
    <row r="129" spans="1:3" ht="12" customHeight="1" thickBot="1">
      <c r="A129" s="27" t="s">
        <v>16</v>
      </c>
      <c r="B129" s="87" t="s">
        <v>366</v>
      </c>
      <c r="C129" s="142">
        <f>+C130+C131+C132+C133</f>
        <v>0</v>
      </c>
    </row>
    <row r="130" spans="1:3" ht="12" customHeight="1">
      <c r="A130" s="250" t="s">
        <v>83</v>
      </c>
      <c r="B130" s="8" t="s">
        <v>320</v>
      </c>
      <c r="C130" s="130"/>
    </row>
    <row r="131" spans="1:3" ht="12" customHeight="1">
      <c r="A131" s="250" t="s">
        <v>84</v>
      </c>
      <c r="B131" s="8" t="s">
        <v>321</v>
      </c>
      <c r="C131" s="130"/>
    </row>
    <row r="132" spans="1:3" ht="12" customHeight="1">
      <c r="A132" s="250" t="s">
        <v>223</v>
      </c>
      <c r="B132" s="8" t="s">
        <v>322</v>
      </c>
      <c r="C132" s="130"/>
    </row>
    <row r="133" spans="1:3" s="60" customFormat="1" ht="12" customHeight="1" thickBot="1">
      <c r="A133" s="260" t="s">
        <v>224</v>
      </c>
      <c r="B133" s="6" t="s">
        <v>323</v>
      </c>
      <c r="C133" s="130"/>
    </row>
    <row r="134" spans="1:11" ht="12" customHeight="1" thickBot="1">
      <c r="A134" s="27" t="s">
        <v>17</v>
      </c>
      <c r="B134" s="87" t="s">
        <v>324</v>
      </c>
      <c r="C134" s="148">
        <f>+C135+C136+C137+C138</f>
        <v>0</v>
      </c>
      <c r="K134" s="129"/>
    </row>
    <row r="135" spans="1:3" ht="12.75">
      <c r="A135" s="250" t="s">
        <v>85</v>
      </c>
      <c r="B135" s="8" t="s">
        <v>325</v>
      </c>
      <c r="C135" s="130"/>
    </row>
    <row r="136" spans="1:3" ht="12" customHeight="1">
      <c r="A136" s="250" t="s">
        <v>86</v>
      </c>
      <c r="B136" s="8" t="s">
        <v>335</v>
      </c>
      <c r="C136" s="130"/>
    </row>
    <row r="137" spans="1:3" s="60" customFormat="1" ht="12" customHeight="1">
      <c r="A137" s="250" t="s">
        <v>236</v>
      </c>
      <c r="B137" s="8" t="s">
        <v>326</v>
      </c>
      <c r="C137" s="130"/>
    </row>
    <row r="138" spans="1:3" s="60" customFormat="1" ht="12" customHeight="1" thickBot="1">
      <c r="A138" s="260" t="s">
        <v>237</v>
      </c>
      <c r="B138" s="6" t="s">
        <v>327</v>
      </c>
      <c r="C138" s="130"/>
    </row>
    <row r="139" spans="1:3" s="60" customFormat="1" ht="12" customHeight="1" thickBot="1">
      <c r="A139" s="27" t="s">
        <v>18</v>
      </c>
      <c r="B139" s="87" t="s">
        <v>328</v>
      </c>
      <c r="C139" s="150">
        <f>+C140+C141+C142+C143</f>
        <v>0</v>
      </c>
    </row>
    <row r="140" spans="1:3" s="60" customFormat="1" ht="12" customHeight="1">
      <c r="A140" s="250" t="s">
        <v>133</v>
      </c>
      <c r="B140" s="8" t="s">
        <v>329</v>
      </c>
      <c r="C140" s="130"/>
    </row>
    <row r="141" spans="1:3" s="60" customFormat="1" ht="12" customHeight="1">
      <c r="A141" s="250" t="s">
        <v>134</v>
      </c>
      <c r="B141" s="8" t="s">
        <v>330</v>
      </c>
      <c r="C141" s="130"/>
    </row>
    <row r="142" spans="1:3" s="60" customFormat="1" ht="12" customHeight="1">
      <c r="A142" s="250" t="s">
        <v>158</v>
      </c>
      <c r="B142" s="8" t="s">
        <v>331</v>
      </c>
      <c r="C142" s="130"/>
    </row>
    <row r="143" spans="1:3" ht="12.75" customHeight="1" thickBot="1">
      <c r="A143" s="250" t="s">
        <v>239</v>
      </c>
      <c r="B143" s="8" t="s">
        <v>332</v>
      </c>
      <c r="C143" s="130"/>
    </row>
    <row r="144" spans="1:3" ht="12" customHeight="1" thickBot="1">
      <c r="A144" s="27" t="s">
        <v>19</v>
      </c>
      <c r="B144" s="87" t="s">
        <v>333</v>
      </c>
      <c r="C144" s="244">
        <f>+C125+C129+C134+C139</f>
        <v>83360</v>
      </c>
    </row>
    <row r="145" spans="1:3" ht="15" customHeight="1" thickBot="1">
      <c r="A145" s="262" t="s">
        <v>20</v>
      </c>
      <c r="B145" s="215" t="s">
        <v>334</v>
      </c>
      <c r="C145" s="244">
        <f>+C124+C144</f>
        <v>355106</v>
      </c>
    </row>
    <row r="146" ht="13.5" thickBot="1"/>
    <row r="147" spans="1:3" ht="15" customHeight="1" thickBot="1">
      <c r="A147" s="126" t="s">
        <v>151</v>
      </c>
      <c r="B147" s="127"/>
      <c r="C147" s="85">
        <v>0</v>
      </c>
    </row>
    <row r="148" spans="1:3" ht="14.25" customHeight="1" thickBot="1">
      <c r="A148" s="126" t="s">
        <v>152</v>
      </c>
      <c r="B148" s="127"/>
      <c r="C148" s="8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 melléklet a 15/2014.(VI.3.) önkormányzati rendelethez</oddHeader>
  </headerFooter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2014-06-02T14:31:59Z</cp:lastPrinted>
  <dcterms:created xsi:type="dcterms:W3CDTF">1999-10-30T10:30:45Z</dcterms:created>
  <dcterms:modified xsi:type="dcterms:W3CDTF">2014-06-02T14:48:31Z</dcterms:modified>
  <cp:category/>
  <cp:version/>
  <cp:contentType/>
  <cp:contentStatus/>
</cp:coreProperties>
</file>