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1.sz.mell.Ktgv." sheetId="1" r:id="rId1"/>
    <sheet name="2.sz.mell. K1-K8" sheetId="2" r:id="rId2"/>
    <sheet name="2.1 Ellátottak jutt." sheetId="3" r:id="rId3"/>
    <sheet name="2.2 Műk.pe.átadás" sheetId="4" r:id="rId4"/>
    <sheet name="2.3 Felh.célú pénze.átadás" sheetId="5" r:id="rId5"/>
    <sheet name="3.sz.mell. B1-B7" sheetId="6" r:id="rId6"/>
    <sheet name="3.1 Adóbev." sheetId="7" r:id="rId7"/>
    <sheet name="3.2 Átvett pe." sheetId="8" r:id="rId8"/>
    <sheet name="4.Finanszírozási kiadások" sheetId="9" r:id="rId9"/>
    <sheet name="5. Pénzm." sheetId="10" r:id="rId10"/>
    <sheet name="6. Műk.b-k mérlege" sheetId="11" r:id="rId11"/>
    <sheet name="7.Felh.b-k mérlege" sheetId="12" r:id="rId12"/>
    <sheet name="8,Köt.és önk.f." sheetId="13" r:id="rId13"/>
    <sheet name="9.Fejl.kiadás" sheetId="14" r:id="rId14"/>
    <sheet name="10" sheetId="15" r:id="rId15"/>
    <sheet name="11" sheetId="16" r:id="rId16"/>
    <sheet name="12.gördülő" sheetId="17" r:id="rId17"/>
    <sheet name="13. Létszám" sheetId="18" r:id="rId18"/>
    <sheet name="14.Ei.felh.terv" sheetId="19" r:id="rId19"/>
    <sheet name=".15" sheetId="20" r:id="rId20"/>
    <sheet name="16.Saját bev." sheetId="21" r:id="rId21"/>
    <sheet name="17.Állami" sheetId="22" r:id="rId22"/>
    <sheet name="18.cofog" sheetId="23" r:id="rId23"/>
  </sheets>
  <definedNames>
    <definedName name="_xlfn.IFERROR" hidden="1">#NAME?</definedName>
    <definedName name="_xlnm.Print_Titles" localSheetId="0">'1.sz.mell.Ktgv.'!$5:$6</definedName>
    <definedName name="_xlnm.Print_Titles" localSheetId="1">'2.sz.mell. K1-K8'!$4:$7</definedName>
    <definedName name="_xlnm.Print_Titles" localSheetId="5">'3.sz.mell. B1-B7'!$4:$8</definedName>
    <definedName name="_xlnm.Print_Titles" localSheetId="9">'5. Pénzm.'!$4:$8</definedName>
    <definedName name="_xlnm.Print_Area" localSheetId="0">'1.sz.mell.Ktgv.'!$A$1:$AI$38</definedName>
    <definedName name="_xlnm.Print_Area" localSheetId="17">'13. Létszám'!$A$1:$F$12</definedName>
    <definedName name="_xlnm.Print_Area" localSheetId="22">'18.cofog'!$A$1:$Z$132</definedName>
    <definedName name="_xlnm.Print_Area" localSheetId="3">'2.2 Műk.pe.átadás'!$A$1:$B$40</definedName>
    <definedName name="_xlnm.Print_Area" localSheetId="1">'2.sz.mell. K1-K8'!$A$1:$AJ$97</definedName>
    <definedName name="_xlnm.Print_Area" localSheetId="5">'3.sz.mell. B1-B7'!$A$1:$AJ$67</definedName>
    <definedName name="_xlnm.Print_Area" localSheetId="8">'4.Finanszírozási kiadások'!$A$1:$AJ$31</definedName>
    <definedName name="_xlnm.Print_Area" localSheetId="9">'5. Pénzm.'!$A$1:$AL$33</definedName>
  </definedNames>
  <calcPr fullCalcOnLoad="1"/>
</workbook>
</file>

<file path=xl/sharedStrings.xml><?xml version="1.0" encoding="utf-8"?>
<sst xmlns="http://schemas.openxmlformats.org/spreadsheetml/2006/main" count="1512" uniqueCount="993">
  <si>
    <t>K1-K8. Költségvetési kiadások</t>
  </si>
  <si>
    <t>Megnevezés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</si>
  <si>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</si>
  <si>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</si>
  <si>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</si>
  <si>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</si>
  <si>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</si>
  <si>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</si>
  <si>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</si>
  <si>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</si>
  <si>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</si>
  <si>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</si>
  <si>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</si>
  <si>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</si>
  <si>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</si>
  <si>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</si>
  <si>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</si>
  <si>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</si>
  <si>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</si>
  <si>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</si>
  <si>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</si>
  <si>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</si>
  <si>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</si>
  <si>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</si>
  <si>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</si>
  <si>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</si>
  <si>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</si>
  <si>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</si>
  <si>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</si>
  <si>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</si>
  <si>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</si>
  <si>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</si>
  <si>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</si>
  <si>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</si>
  <si>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</si>
  <si>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</si>
  <si>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</si>
  <si>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</si>
  <si>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</si>
  <si>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</si>
  <si>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</si>
  <si>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</si>
  <si>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</si>
  <si>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</si>
  <si>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</si>
  <si>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</si>
  <si>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</si>
  <si>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</si>
  <si>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</si>
  <si>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</si>
  <si>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</si>
  <si>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</si>
  <si>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</si>
  <si>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</si>
  <si>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</si>
  <si>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</si>
  <si>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</si>
  <si>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</si>
  <si>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</si>
  <si>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</si>
  <si>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</si>
  <si>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</si>
  <si>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</si>
  <si>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</si>
  <si>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</si>
  <si>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</si>
  <si>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</si>
  <si>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</si>
  <si>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</si>
  <si>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</si>
  <si>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</si>
  <si>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</si>
  <si>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</si>
  <si>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</si>
  <si>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</si>
  <si>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</si>
  <si>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</si>
  <si>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</si>
  <si>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</si>
  <si>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</si>
  <si>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</si>
  <si>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</si>
  <si>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</si>
  <si>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</si>
  <si>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</si>
  <si>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</si>
  <si>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</si>
  <si>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</si>
  <si>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</si>
  <si>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</si>
  <si>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</si>
  <si>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</si>
  <si>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</si>
  <si>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</si>
  <si>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</si>
  <si>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</si>
  <si>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</si>
  <si>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</si>
  <si>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</si>
  <si>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</si>
  <si>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</si>
  <si>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</si>
  <si>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</si>
  <si>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</si>
  <si>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</si>
  <si>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</si>
  <si>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</si>
  <si>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</si>
  <si>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</si>
  <si>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</si>
  <si>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</si>
  <si>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</si>
  <si>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</si>
  <si>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</si>
  <si>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</si>
  <si>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</si>
  <si>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</si>
  <si>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</si>
  <si>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</si>
  <si>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</si>
  <si>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</si>
  <si>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</si>
  <si>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</si>
  <si>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</si>
  <si>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</si>
  <si>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</si>
  <si>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</si>
  <si>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</si>
  <si>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</si>
  <si>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</si>
  <si>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</si>
  <si>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</si>
  <si>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</si>
  <si>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</si>
  <si>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</si>
  <si>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</si>
  <si>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</si>
  <si>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</si>
  <si>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</si>
  <si>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</si>
  <si>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</si>
  <si>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</si>
  <si>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</si>
  <si>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</si>
  <si>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</si>
  <si>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</si>
  <si>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</si>
  <si>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</si>
  <si>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</si>
  <si>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</si>
  <si>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</si>
  <si>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</si>
  <si>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</si>
  <si>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</si>
  <si>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</si>
  <si>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</si>
  <si>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</si>
  <si>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</si>
  <si>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</si>
  <si>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</si>
  <si>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</si>
  <si>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</si>
  <si>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</si>
  <si>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</si>
  <si>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</si>
  <si>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</si>
  <si>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</si>
  <si>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</si>
  <si>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</si>
  <si>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</si>
  <si>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</si>
  <si>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</si>
  <si>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</si>
  <si>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</si>
  <si>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</si>
  <si>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</si>
  <si>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</si>
  <si>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</si>
  <si>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</si>
  <si>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</si>
  <si>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</si>
  <si>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</si>
  <si>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</si>
  <si>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</si>
  <si>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</si>
  <si>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</si>
  <si>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</si>
  <si>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</si>
  <si>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</si>
  <si>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</si>
  <si>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</si>
  <si>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</si>
  <si>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</si>
  <si>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</si>
  <si>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</si>
  <si>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</si>
  <si>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</si>
  <si>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</si>
  <si>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</si>
  <si>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</si>
  <si>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</si>
  <si>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</si>
  <si>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</si>
  <si>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</si>
  <si>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</si>
  <si>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</si>
  <si>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</si>
  <si>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</si>
  <si>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</si>
  <si>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</si>
  <si>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</si>
  <si>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</si>
  <si>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</si>
  <si>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</si>
  <si>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</si>
  <si>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</si>
  <si>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</si>
  <si>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</si>
  <si>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</si>
  <si>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</si>
  <si>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</si>
  <si>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</si>
  <si>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</si>
  <si>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</si>
  <si>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</si>
  <si>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</si>
  <si>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</si>
  <si>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</si>
  <si>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</si>
  <si>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</si>
  <si>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</si>
  <si>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</si>
  <si>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</si>
  <si>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</si>
  <si>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</si>
  <si>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</si>
  <si>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</si>
  <si>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</si>
  <si>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</si>
  <si>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</si>
  <si>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</si>
  <si>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</si>
  <si>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</si>
  <si>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</si>
  <si>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</si>
  <si>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</si>
  <si>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</si>
  <si>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</si>
  <si>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</si>
  <si>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</si>
  <si>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</si>
  <si>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</si>
  <si>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</si>
  <si>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</si>
  <si>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</si>
  <si>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</si>
  <si>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</si>
  <si>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</si>
  <si>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</si>
  <si>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</si>
  <si>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</si>
  <si>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</si>
  <si>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</si>
  <si>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</si>
  <si>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</si>
  <si>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</si>
  <si>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</si>
  <si>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</si>
  <si>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</si>
  <si>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</si>
  <si>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</si>
  <si>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</si>
  <si>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</si>
  <si>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</si>
  <si>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</si>
  <si>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</si>
  <si>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</si>
  <si>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</si>
  <si>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</si>
  <si>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</si>
  <si>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</si>
  <si>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</si>
  <si>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</si>
  <si>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</si>
  <si>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</si>
  <si>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</si>
  <si>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</si>
  <si>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</si>
  <si>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</si>
  <si>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</si>
  <si>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</si>
  <si>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</si>
  <si>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</si>
  <si>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</si>
  <si>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</si>
  <si>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</si>
  <si>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</si>
  <si>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</si>
  <si>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</si>
  <si>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</si>
  <si>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</si>
  <si>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</si>
  <si>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</si>
  <si>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</si>
  <si>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</si>
  <si>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</si>
  <si>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</si>
  <si>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</si>
  <si>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</si>
  <si>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</si>
  <si>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</si>
  <si>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</si>
  <si>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</si>
  <si>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</si>
  <si>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</si>
  <si>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</si>
  <si>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</si>
  <si>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</si>
  <si>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</si>
  <si>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</si>
  <si>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</si>
  <si>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</si>
  <si>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</si>
  <si>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</si>
  <si>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</si>
  <si>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</si>
  <si>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</si>
  <si>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</si>
  <si>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</si>
  <si>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</si>
  <si>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</si>
  <si>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</si>
  <si>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</si>
  <si>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</si>
  <si>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</si>
  <si>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</si>
  <si>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</si>
  <si>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</si>
  <si>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</si>
  <si>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</si>
  <si>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</si>
  <si>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</si>
  <si>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</si>
  <si>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</si>
  <si>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</si>
  <si>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</si>
  <si>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</si>
  <si>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</si>
  <si>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</si>
  <si>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</si>
  <si>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</si>
  <si>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</si>
  <si>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</si>
  <si>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</si>
  <si>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</si>
  <si>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</si>
  <si>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</si>
  <si>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</si>
  <si>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</si>
  <si>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</si>
  <si>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</si>
  <si>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</si>
  <si>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</si>
  <si>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</si>
  <si>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</si>
  <si>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</si>
  <si>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</si>
  <si>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</si>
  <si>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</si>
  <si>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</si>
  <si>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</si>
  <si>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</si>
  <si>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</si>
  <si>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</si>
  <si>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</si>
  <si>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</si>
  <si>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</si>
  <si>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</si>
  <si>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</si>
  <si>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</si>
  <si>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</si>
  <si>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</si>
  <si>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</si>
  <si>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</si>
  <si>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</si>
  <si>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</si>
  <si>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</si>
  <si>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</si>
  <si>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</si>
  <si>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</si>
  <si>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</si>
  <si>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</si>
  <si>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</si>
  <si>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</si>
  <si>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</si>
  <si>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</si>
  <si>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</si>
  <si>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</si>
  <si>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</si>
  <si>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</si>
  <si>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</si>
  <si>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</si>
  <si>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</si>
  <si>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</si>
  <si>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</si>
  <si>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</si>
  <si>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</si>
  <si>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</si>
  <si>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</si>
  <si>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</si>
  <si>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</si>
  <si>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</si>
  <si>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</si>
  <si>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</si>
  <si>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</si>
  <si>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</si>
  <si>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</si>
  <si>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</si>
  <si>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</si>
  <si>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</si>
  <si>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</si>
  <si>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</si>
  <si>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</si>
  <si>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</si>
  <si>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</si>
  <si>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</si>
  <si>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</si>
  <si>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</si>
  <si>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</si>
  <si>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</si>
  <si>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</si>
  <si>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</si>
  <si>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</si>
  <si>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</si>
  <si>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</si>
  <si>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</si>
  <si>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</si>
  <si>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</si>
  <si>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</si>
  <si>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</si>
  <si>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</si>
  <si>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</si>
  <si>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</si>
  <si>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</si>
  <si>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</si>
  <si>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</si>
  <si>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</si>
  <si>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</si>
  <si>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</si>
  <si>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</si>
  <si>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</si>
  <si>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</si>
  <si>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</si>
  <si>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</si>
  <si>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</si>
  <si>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</si>
  <si>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</si>
  <si>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</si>
  <si>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</si>
  <si>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</si>
  <si>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</si>
  <si>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</si>
  <si>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</si>
  <si>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</si>
  <si>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</si>
  <si>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</si>
  <si>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</si>
  <si>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</si>
  <si>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</si>
  <si>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</si>
  <si>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</si>
  <si>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</si>
  <si>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</si>
  <si>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</si>
  <si>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</si>
  <si>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</si>
  <si>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</si>
  <si>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</si>
  <si>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</si>
  <si>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</si>
  <si>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</si>
  <si>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</si>
  <si>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</si>
  <si>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</si>
  <si>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</si>
  <si>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</si>
  <si>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</si>
  <si>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</si>
  <si>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</si>
  <si>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</si>
  <si>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</si>
  <si>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</si>
  <si>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</si>
  <si>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</si>
  <si>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</si>
  <si>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</si>
  <si>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</si>
  <si>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</si>
  <si>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</si>
  <si>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</si>
  <si>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</si>
  <si>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</si>
  <si>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</si>
  <si>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</si>
  <si>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</si>
  <si>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</si>
  <si>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</si>
  <si>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</si>
  <si>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</si>
  <si>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</si>
  <si>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</si>
  <si>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</si>
  <si>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</si>
  <si>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</si>
  <si>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</si>
  <si>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</si>
  <si>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</si>
  <si>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</si>
  <si>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</si>
  <si>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</si>
  <si>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</si>
  <si>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</si>
  <si>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</si>
  <si>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</si>
  <si>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</si>
  <si>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</si>
  <si>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</si>
  <si>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</si>
  <si>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</si>
  <si>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</si>
  <si>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</si>
  <si>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</si>
  <si>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</si>
  <si>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</si>
  <si>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</si>
  <si>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</si>
  <si>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</si>
  <si>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</si>
  <si>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</si>
  <si>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</si>
  <si>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</si>
  <si>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</si>
  <si>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</si>
  <si>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</si>
  <si>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</si>
  <si>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</si>
  <si>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</si>
  <si>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</si>
  <si>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</si>
  <si>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</si>
  <si>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</si>
  <si>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ezer Ft-ban</t>
  </si>
  <si>
    <t>Kiadás</t>
  </si>
  <si>
    <t>Bevétel</t>
  </si>
  <si>
    <t>Személyi juttatások és járulékok</t>
  </si>
  <si>
    <t>Összesen</t>
  </si>
  <si>
    <t>Saját forrás</t>
  </si>
  <si>
    <t>Kötelező önkormányzati feladatok</t>
  </si>
  <si>
    <t>Önkormányzati hivatal működtetése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</si>
  <si>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</si>
  <si>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</si>
  <si>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</si>
  <si>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</si>
  <si>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</si>
  <si>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</si>
  <si>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</si>
  <si>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</si>
  <si>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</si>
  <si>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</si>
  <si>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</si>
  <si>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</si>
  <si>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>Civil szervezetek támogatása</t>
  </si>
  <si>
    <t>Általános tartalék</t>
  </si>
  <si>
    <t>Összesen:</t>
  </si>
  <si>
    <t>EU-s projekt neve: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</si>
  <si>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</si>
  <si>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</si>
  <si>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</si>
  <si>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</si>
  <si>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</si>
  <si>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</si>
  <si>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</si>
  <si>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</si>
  <si>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</si>
  <si>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Szolgáltatások igénybevétele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</si>
  <si>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</si>
  <si>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</si>
  <si>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</si>
  <si>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</si>
  <si>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</si>
  <si>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</si>
  <si>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</si>
  <si>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</si>
  <si>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</si>
  <si>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</si>
  <si>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</si>
  <si>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</si>
  <si>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</si>
  <si>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</si>
  <si>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</si>
  <si>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</si>
  <si>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</si>
  <si>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</si>
  <si>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</si>
  <si>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</si>
  <si>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</si>
  <si>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</si>
  <si>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</si>
  <si>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</si>
  <si>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</si>
  <si>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</si>
  <si>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</si>
  <si>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</si>
  <si>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</si>
  <si>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</si>
  <si>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</si>
  <si>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</si>
  <si>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</si>
  <si>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</si>
  <si>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</si>
  <si>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</si>
  <si>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</si>
  <si>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</si>
  <si>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</si>
  <si>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</si>
  <si>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</si>
  <si>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</si>
  <si>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</si>
  <si>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</si>
  <si>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Államigazgatási feladatok</t>
  </si>
  <si>
    <t>Dologi kiadások</t>
  </si>
  <si>
    <t>Ellátottak pénzbeli juttatásai, egyéb működési célú kiadások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</si>
  <si>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</si>
  <si>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</si>
  <si>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</si>
  <si>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</si>
  <si>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</si>
  <si>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</si>
  <si>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</si>
  <si>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</si>
  <si>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</si>
  <si>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</si>
  <si>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</si>
  <si>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Értékpapír vásárlás</t>
  </si>
  <si>
    <t>Likviditási célú hitelek törlesztése</t>
  </si>
  <si>
    <t>Betét elhelyezése</t>
  </si>
  <si>
    <t>MŰKÖDÉSI CÉLÚ ÖSSZES KIADÁS</t>
  </si>
  <si>
    <t>Önkormányzat működési támogatás</t>
  </si>
  <si>
    <t>Működési célú támogat.áht-n belülről</t>
  </si>
  <si>
    <t>Likviditási célú hitelek</t>
  </si>
  <si>
    <t>Értékpapír bevétel</t>
  </si>
  <si>
    <t>Hiány belső finanszírozásának bevét.elei (15+...+18)</t>
  </si>
  <si>
    <t>Finanszírozási bevételek (14+19)</t>
  </si>
  <si>
    <t>ÖSSZES BEVÉTEL (13+25)</t>
  </si>
  <si>
    <t>Felhalmozási célú átvett pénzeszk</t>
  </si>
  <si>
    <t>Egyéb felhalmozási célú bevételek</t>
  </si>
  <si>
    <t>Beruházások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</si>
  <si>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</si>
  <si>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</si>
  <si>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</si>
  <si>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</si>
  <si>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</si>
  <si>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</si>
  <si>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</si>
  <si>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</si>
  <si>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</si>
  <si>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</si>
  <si>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</si>
  <si>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</si>
  <si>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</si>
  <si>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</si>
  <si>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</si>
  <si>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</si>
  <si>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</si>
  <si>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</si>
  <si>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</si>
  <si>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</si>
  <si>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</si>
  <si>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</si>
  <si>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</si>
  <si>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Egyéb vendéglátás </t>
  </si>
  <si>
    <t>Egyéb fejlesztés és felújítás</t>
  </si>
  <si>
    <t>Háziorvosi, fogorvosi  ügyeleti ellátás</t>
  </si>
  <si>
    <t>Háziorvosi szolgálat</t>
  </si>
  <si>
    <t>Közmunka programban résztvevők</t>
  </si>
  <si>
    <t>Támogatott cél megnevezése</t>
  </si>
  <si>
    <t>Működés célú pénzeszköz átadás összesen</t>
  </si>
  <si>
    <t>Jogcím</t>
  </si>
  <si>
    <t>Előirányzott összeg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</si>
  <si>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</si>
  <si>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</si>
  <si>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</si>
  <si>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</si>
  <si>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 xml:space="preserve">Egyéb nem intézményi ellátások eseti </t>
  </si>
  <si>
    <t>3.melléklet 1.táblázata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</si>
  <si>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</si>
  <si>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</si>
  <si>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</si>
  <si>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</si>
  <si>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</si>
  <si>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</si>
  <si>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>Értékesítési és forglami adó</t>
  </si>
  <si>
    <t xml:space="preserve">     -Iparűzési adó állandó jelleggel végz.</t>
  </si>
  <si>
    <t>Egyéb közhatalmi bevétel</t>
  </si>
  <si>
    <t xml:space="preserve">     - Egyéb közhatalmi bevétel</t>
  </si>
  <si>
    <t>Gépjárműadó</t>
  </si>
  <si>
    <t>Adók összesen</t>
  </si>
  <si>
    <t>Fejlesztési átvett</t>
  </si>
  <si>
    <t>Beruházás összesen</t>
  </si>
  <si>
    <t>Felújítás összesen</t>
  </si>
  <si>
    <t>Fejlesztés mindösszesen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</si>
  <si>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</si>
  <si>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</si>
  <si>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</si>
  <si>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</si>
  <si>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</si>
  <si>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</si>
  <si>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</si>
  <si>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</si>
  <si>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</si>
  <si>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</si>
  <si>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</si>
  <si>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</si>
  <si>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</si>
  <si>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Többéves kihatással járó döntésekből származó fizetési kötelezettségek bemutatása</t>
  </si>
  <si>
    <t>Kötelezettség jogcíme</t>
  </si>
  <si>
    <t>Köt. váll.
 éve</t>
  </si>
  <si>
    <t>Kiadás vonzata évenként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</si>
  <si>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</si>
  <si>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</si>
  <si>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</si>
  <si>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</si>
  <si>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</si>
  <si>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</si>
  <si>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>Fejlesztési átadás</t>
  </si>
  <si>
    <t>1.melléklet</t>
  </si>
  <si>
    <t>3.melléklet</t>
  </si>
  <si>
    <t>6.melléklet</t>
  </si>
  <si>
    <t>7.melléklet</t>
  </si>
  <si>
    <t>9.melléklet</t>
  </si>
  <si>
    <t>12.melléklet</t>
  </si>
  <si>
    <t>13.melléklet</t>
  </si>
  <si>
    <t>2.melléklet 1. táblázata</t>
  </si>
  <si>
    <t>Működési bevételek</t>
  </si>
  <si>
    <t>28.</t>
  </si>
  <si>
    <t>29.</t>
  </si>
  <si>
    <t>összeg ( Ft)</t>
  </si>
  <si>
    <t>2.1</t>
  </si>
  <si>
    <t>2.2</t>
  </si>
  <si>
    <t>Közvilágítás fenntartásának támogatása</t>
  </si>
  <si>
    <t>2.3</t>
  </si>
  <si>
    <t>2.4</t>
  </si>
  <si>
    <t>Közutak fenntartásának támogatása</t>
  </si>
  <si>
    <t>Helyi önkormányzat működésének általános támogatása</t>
  </si>
  <si>
    <t>Támogatások összesen</t>
  </si>
  <si>
    <t>17.melléklet</t>
  </si>
  <si>
    <t xml:space="preserve">Működési célú bevételek és kiadások mérlege </t>
  </si>
  <si>
    <t>Egyéb működési bevétel</t>
  </si>
  <si>
    <t>ebből: EU-s támogatás</t>
  </si>
  <si>
    <t>Működési célú átvett pe áht-n kívülről</t>
  </si>
  <si>
    <t>Betét visszavonásából szárm.azó bevétel</t>
  </si>
  <si>
    <t>Egyéb belső finanszírozási bevétel</t>
  </si>
  <si>
    <t>Hiány külső finansz. bevételei (20+21)</t>
  </si>
  <si>
    <t>Forgatási célú belföldi, külföldi értékpapír vásárlása</t>
  </si>
  <si>
    <t>Felhalmozási célú támogatások áht-n belülről</t>
  </si>
  <si>
    <t>Ebből EU-s támogatás</t>
  </si>
  <si>
    <t>Ebből EU-s forrásból megvalósuló</t>
  </si>
  <si>
    <t>a költségvetési évet követő három év tervezett előirányzatai főbb csoportokban</t>
  </si>
  <si>
    <t xml:space="preserve">Önkormányzati hivatal működésének támogatása </t>
  </si>
  <si>
    <t>Településüzemeltetéshez kapcsolódó támogatás</t>
  </si>
  <si>
    <t>Zöldterület gazdálkodással kapcsolatos támogatás</t>
  </si>
  <si>
    <t>Köztemető fenntartás támogatása</t>
  </si>
  <si>
    <t>Egyéb kötelező önkormányztati feladatok támogatása</t>
  </si>
  <si>
    <t xml:space="preserve">   -Egyéb szociális segély</t>
  </si>
  <si>
    <t xml:space="preserve">   -Szociális segély helyi rendelet szerint</t>
  </si>
  <si>
    <t xml:space="preserve">   -Ápolási dij helyi rendelet szerint</t>
  </si>
  <si>
    <t>fő</t>
  </si>
  <si>
    <t>Egyéb nem kötelező önkorm. feladatok</t>
  </si>
  <si>
    <t>Felhalmozási célú bevételek és kiadások mérlege</t>
  </si>
  <si>
    <t>BURSA ösztöndíj</t>
  </si>
  <si>
    <t>Házi segítségnyújtás</t>
  </si>
  <si>
    <t>Foglalkoztatással munkanélküliséggel kapcs. ellát.</t>
  </si>
  <si>
    <t>Működési átvett összesen</t>
  </si>
  <si>
    <t>2. melléklet</t>
  </si>
  <si>
    <t>2. melléklet 2. táblázata</t>
  </si>
  <si>
    <t>3.melléklet 2.táblázata</t>
  </si>
  <si>
    <t>4. melléklet</t>
  </si>
  <si>
    <t>5. melléklet</t>
  </si>
  <si>
    <t>Felhal-mozási/finanszírozási kiadások</t>
  </si>
  <si>
    <t>Átvett pénzesz-közök/feladathoz kapcsolódó bevétel</t>
  </si>
  <si>
    <t>10. melléklet</t>
  </si>
  <si>
    <t>2. melléklet 3. táblázata</t>
  </si>
  <si>
    <t>Felhalmozási célú pénzeszköz átadás összesen</t>
  </si>
  <si>
    <t xml:space="preserve">   -Fogyatékkal élők támogatása</t>
  </si>
  <si>
    <t xml:space="preserve">   -Óvodáztatási támogatás</t>
  </si>
  <si>
    <t xml:space="preserve">   -Rendszeres szociális segély</t>
  </si>
  <si>
    <t>Települési önkormányzatok működésének kieg. tám.</t>
  </si>
  <si>
    <t>Települési önk. könyvtári és közművelődési tevék. támogatása</t>
  </si>
  <si>
    <t>Települési önkormányzatok szociális, gyermekjóléti és gyermekétkeztetési feladatainak támogatása</t>
  </si>
  <si>
    <t>8. melléklet</t>
  </si>
  <si>
    <t>Települési segélyek</t>
  </si>
  <si>
    <t>Egyéb belső finanszírozási kiadás</t>
  </si>
  <si>
    <t xml:space="preserve"> forintban  </t>
  </si>
  <si>
    <t xml:space="preserve"> Ft-ban</t>
  </si>
  <si>
    <t xml:space="preserve"> forintban</t>
  </si>
  <si>
    <t>B64</t>
  </si>
  <si>
    <t xml:space="preserve">     - Adópótlék, adóbírság, késedelmi pótlék</t>
  </si>
  <si>
    <t>Működési célú visszatérítendő támogatások, kölcsönök visszatérülése háztartásoktól</t>
  </si>
  <si>
    <t>szünidei étkeztetés</t>
  </si>
  <si>
    <t>Feladat megnevezése (bruttó)</t>
  </si>
  <si>
    <t>közvilágításhoz kapcsolódó beruházás</t>
  </si>
  <si>
    <t>2020. évi terv</t>
  </si>
  <si>
    <t xml:space="preserve"> forintban !</t>
  </si>
  <si>
    <t>forintban !</t>
  </si>
  <si>
    <t>I.</t>
  </si>
  <si>
    <t>III.</t>
  </si>
  <si>
    <t>IV.</t>
  </si>
  <si>
    <t>Ft</t>
  </si>
  <si>
    <t>K513</t>
  </si>
  <si>
    <t>2020.</t>
  </si>
  <si>
    <t>2021. évi terv</t>
  </si>
  <si>
    <t>Polgármesteri illetmény támogatása</t>
  </si>
  <si>
    <t>Tartalék</t>
  </si>
  <si>
    <t>tartalék</t>
  </si>
  <si>
    <t>Áh-on belüli megelőlegezés</t>
  </si>
  <si>
    <t>közművelődéshez kapcsolódó beszerzés</t>
  </si>
  <si>
    <t>Egyéb forrás-maradvány</t>
  </si>
  <si>
    <t>.041237</t>
  </si>
  <si>
    <t>B411</t>
  </si>
  <si>
    <t xml:space="preserve"> ft-ban</t>
  </si>
  <si>
    <t>Kedvezménnyel csökkentett adó összege</t>
  </si>
  <si>
    <t>2019. évi eredeti előirányzat</t>
  </si>
  <si>
    <t>Lekötött betét megszűntetése</t>
  </si>
  <si>
    <t>Zalakaros Városnak háziorvosi ügyelethez hozzájárulás</t>
  </si>
  <si>
    <t>2021.</t>
  </si>
  <si>
    <t>Beruházások,</t>
  </si>
  <si>
    <t>2022. évi terv</t>
  </si>
  <si>
    <t>2019. előtti kifizetés</t>
  </si>
  <si>
    <t>cofog</t>
  </si>
  <si>
    <t>011130</t>
  </si>
  <si>
    <t>011120</t>
  </si>
  <si>
    <t>013320</t>
  </si>
  <si>
    <t>013350</t>
  </si>
  <si>
    <t>045160</t>
  </si>
  <si>
    <t>051030</t>
  </si>
  <si>
    <t>064010</t>
  </si>
  <si>
    <t>066010</t>
  </si>
  <si>
    <t>066020</t>
  </si>
  <si>
    <t>072112</t>
  </si>
  <si>
    <t>072312</t>
  </si>
  <si>
    <t>074031</t>
  </si>
  <si>
    <t>082092</t>
  </si>
  <si>
    <t>104037</t>
  </si>
  <si>
    <t>107051</t>
  </si>
  <si>
    <t>107052</t>
  </si>
  <si>
    <t>107060</t>
  </si>
  <si>
    <t>900020</t>
  </si>
  <si>
    <t>ÖSSZESEN</t>
  </si>
  <si>
    <t>Foglalkoztatottak egyéb személyi juttatásai (&gt;=14)</t>
  </si>
  <si>
    <t>Külső személyi juttatások (=16+17+18)</t>
  </si>
  <si>
    <t>Személyi juttatások (=15+19)</t>
  </si>
  <si>
    <t xml:space="preserve">Munkaadókat terhelő járulékok és szociális hozzájárulási adó (=22+…+28)                                                                          </t>
  </si>
  <si>
    <t>Készletbeszerzés (=29+30+31)</t>
  </si>
  <si>
    <t>Kommunikációs szolgáltatások (=33+34)</t>
  </si>
  <si>
    <t xml:space="preserve">villany </t>
  </si>
  <si>
    <t xml:space="preserve">gáz </t>
  </si>
  <si>
    <t>víz</t>
  </si>
  <si>
    <t>Bérleti és lízing díjak (&gt;=39)</t>
  </si>
  <si>
    <t>Közvetített szolgáltatások  (&gt;=42)</t>
  </si>
  <si>
    <t>ebből: államháztartáson belül</t>
  </si>
  <si>
    <t xml:space="preserve">Egyéb szolgáltatások </t>
  </si>
  <si>
    <t xml:space="preserve"> biztosítási díjak </t>
  </si>
  <si>
    <t>bankköltség</t>
  </si>
  <si>
    <t>Szolgáltatási kiadások (=36+37+38+40+41+43+44)</t>
  </si>
  <si>
    <t>Kiküldetések, reklám- és propagandakiadások (=47+48)</t>
  </si>
  <si>
    <t>Különféle befizetések és egyéb dologi kiadások (=50+51+52+55+59)</t>
  </si>
  <si>
    <t>Dologi kiadások (=32+35+46+49+60)</t>
  </si>
  <si>
    <t>Egyéb nem intézményi ellátások (&gt;=102+…+120)</t>
  </si>
  <si>
    <t>Ellátottak pénzbeli juttatásai (=62+63+74+75+83+93+98+101)</t>
  </si>
  <si>
    <t>Egyéb működési célú támogatások államháztartáson belülre (=152+…+161)</t>
  </si>
  <si>
    <t>ebből: központi költségvetési szervek</t>
  </si>
  <si>
    <t>ebből: központi kezelésű előirányzatok</t>
  </si>
  <si>
    <t>ebből: társulások és költségvetési szerveik</t>
  </si>
  <si>
    <t>ebből: önkormányzatoknak</t>
  </si>
  <si>
    <t>ebből: háztartások</t>
  </si>
  <si>
    <t>Egyéb működési célú támogatások államháztartáson kívülre (=180+…+189)</t>
  </si>
  <si>
    <t>ebből: egyházi jogi személyek</t>
  </si>
  <si>
    <t>ebből: nonprofit gazdasági társaságok</t>
  </si>
  <si>
    <t>ebből: egyéb civil szervezetek</t>
  </si>
  <si>
    <t>Egyéb működési célú kiadások (=122+127+128+129+140+151+162+164+176+177+178+179+190)</t>
  </si>
  <si>
    <t>Ingatlanok beszerzése, létesítése (&gt;=194)</t>
  </si>
  <si>
    <t>Beruházások (=192+193+195+…+199)</t>
  </si>
  <si>
    <t>Felújítások (=201+...+204)</t>
  </si>
  <si>
    <t>Költségvetési kiadások (=20+21+61+121+191+200+205+267)</t>
  </si>
  <si>
    <t>Belföldi finanszírozás kiadásai (=06+19+…+25+28)</t>
  </si>
  <si>
    <t>Finanszírozási kiadások (=29+37+38+39)</t>
  </si>
  <si>
    <t>41.</t>
  </si>
  <si>
    <t>KIADÁSOK ÖSSZESEN</t>
  </si>
  <si>
    <t>018030</t>
  </si>
  <si>
    <t>Települési önkormányzatok szociális, gyermekjóléti  és gyermekétkeztetési feladatainak támogatása</t>
  </si>
  <si>
    <t>Működési célú költségvetési támogatások és kiegészítő támogatások</t>
  </si>
  <si>
    <t>Elszámolásból származó bevételek</t>
  </si>
  <si>
    <t>Egyéb működési célú támogatások bevételei államháztartáson belülről (=33+…+42)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</si>
  <si>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</si>
  <si>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</si>
  <si>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</si>
  <si>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</si>
  <si>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Működési célú támogatások államháztartáson belülről (=07+...+10+21+32)</t>
  </si>
  <si>
    <t>Egyéb felhalmozási célú támogatások bevételei államháztartáson belülről (=69+…+78)</t>
  </si>
  <si>
    <t>Felhalmozási célú támogatások államháztartáson belülről (=44+45+46+57+68)</t>
  </si>
  <si>
    <t>Vagyoni tipusú adók (=110+…+116)</t>
  </si>
  <si>
    <t xml:space="preserve">ebből: építményadó </t>
  </si>
  <si>
    <t>ebből: magánszemélyek kommunális adója</t>
  </si>
  <si>
    <t>ebből: telekadó</t>
  </si>
  <si>
    <t>Értékesítési és forgalmi adók (=118+…+139)</t>
  </si>
  <si>
    <t>ebből: állandó jeleggel végzett iparűzési tevékenység után fizetett helyi iparűzési adó</t>
  </si>
  <si>
    <t>Gépjárműadók (=146+…+149)</t>
  </si>
  <si>
    <t>Közhatalmi bevételek (=93+94+104+109+168+169)</t>
  </si>
  <si>
    <t>Szolgáltatások ellenértéke (&gt;=188+189)</t>
  </si>
  <si>
    <t>Közvetített szolgáltatások ellenértéke  (&gt;=191)</t>
  </si>
  <si>
    <t>Tulajdonosi bevételek (&gt;=193+…+198)</t>
  </si>
  <si>
    <t>Kamatbevételek és más nyereségjellegű bevételek (=202+205)</t>
  </si>
  <si>
    <t>Egyéb működési bevételek (&gt;=219+220)</t>
  </si>
  <si>
    <t>Működési bevételek (=186+187+190+192+199+…+201+208+216+217+218)</t>
  </si>
  <si>
    <t>Felhalmozási bevételek (=222+224+226+227+229)</t>
  </si>
  <si>
    <t>Működési célú visszatérítendő támogatások, kölcsönök visszatérülése államháztartáson kívülről (=235+…+243)</t>
  </si>
  <si>
    <t>Működési célú átvett pénzeszközök (=231+...+234+244)</t>
  </si>
  <si>
    <t>Egyéb felhalmozási célú átvett pénzeszközök (=271+…+281)</t>
  </si>
  <si>
    <t>B75</t>
  </si>
  <si>
    <t>Felhalmozási célú átvett pénzeszközök (=257+…+260+270)</t>
  </si>
  <si>
    <t>Költségvetési bevételek (=43+79+185+221+230+256+282)</t>
  </si>
  <si>
    <t>Maradvány igénybevétele (=12+13)</t>
  </si>
  <si>
    <t>Finanszírozási bevételek (=23+29+30+31)</t>
  </si>
  <si>
    <t>BEVÉTELEK</t>
  </si>
  <si>
    <t>18. sz. melléklet</t>
  </si>
  <si>
    <t>2020. ÉVI  KÖLTSÉGVETÉSE</t>
  </si>
  <si>
    <t>2019.évi eredeti előirányzat</t>
  </si>
  <si>
    <t>2019. évi módosított
előirányzat</t>
  </si>
  <si>
    <t>2020. évi eredeti ei</t>
  </si>
  <si>
    <t>2020. ÉVI KÖLTSÉGVETÉSE</t>
  </si>
  <si>
    <t>2020. évi   terv</t>
  </si>
  <si>
    <t>2019.évi tény</t>
  </si>
  <si>
    <t>2020. évi eredeti előirányzat</t>
  </si>
  <si>
    <t>2020. évi 
terv</t>
  </si>
  <si>
    <t>KÖTELEZŐ, ÖNKÉNT VÁLLALT ÉS ÁLLAMIGAZGATÁSI  FELADATOK BEMUTATÁSA 2020-BEN</t>
  </si>
  <si>
    <t>2022.</t>
  </si>
  <si>
    <t>Európai Uniós támogatással megvalósuló projektek bevételei, kiadásai, hozzájárulások 2020.</t>
  </si>
  <si>
    <t>2023. évi terv</t>
  </si>
  <si>
    <t>2020. ÉVI KÖLTSÉGVETÉS</t>
  </si>
  <si>
    <t>2020. ÉVI ELŐIRÁNYZAT-FELHASZNÁLÁSI TERV</t>
  </si>
  <si>
    <t>2023
után</t>
  </si>
  <si>
    <t>2020. évi előirányzat</t>
  </si>
  <si>
    <t>Zalaszabar KÖZSÉG ÖNKORMÁNYZAT 2020. KTGV COFOG</t>
  </si>
  <si>
    <t>041233</t>
  </si>
  <si>
    <t>062020</t>
  </si>
  <si>
    <t>Intézmény finanszírozás</t>
  </si>
  <si>
    <t>107055</t>
  </si>
  <si>
    <t xml:space="preserve">Zalaszabar Község Önkormányzata </t>
  </si>
  <si>
    <t>Zalaszabar Község Önkormányzata</t>
  </si>
  <si>
    <t>Zalaszabar Önkormányzat 2020. évi szociális juttatásai</t>
  </si>
  <si>
    <t>Zalaszabar Község Önkormányzatának működési célú pénzeszköz átadása 2020. évben</t>
  </si>
  <si>
    <t>Védőnői Szolgálathoz hozzájárulás</t>
  </si>
  <si>
    <t>Zalaszabar Község Önkormányzatának felhalmozási célú pénzeszköz átadása 2020. évben</t>
  </si>
  <si>
    <t>Kiszámlázott áfa</t>
  </si>
  <si>
    <t>Zalaszabar Község Önkormányzatának közhatalmi bevételei 2020. évre</t>
  </si>
  <si>
    <t xml:space="preserve"> egyéb települési adók</t>
  </si>
  <si>
    <t>tartózkodás utáni idegenforgalmi adó</t>
  </si>
  <si>
    <t>Zalaszabar Község Önkormányzatának átvett pénzeszközei 2020. évben (Ft)</t>
  </si>
  <si>
    <t xml:space="preserve">ZALASZABAR  KÖZSÉG ÖNKORMÁNYZATA </t>
  </si>
  <si>
    <t>Falugondnoki szolgálat</t>
  </si>
  <si>
    <t>Költségvetési támogatás</t>
  </si>
  <si>
    <t>.041233</t>
  </si>
  <si>
    <t>Zalaszabar Község Önkormányzata fejlesztési kiadásai 2020. év (bruttó)</t>
  </si>
  <si>
    <t>kuka beszerzése</t>
  </si>
  <si>
    <t>Magyar Falu program-eszközbeszerzés</t>
  </si>
  <si>
    <t>térkövezés temetőnél</t>
  </si>
  <si>
    <t>útfelújítás</t>
  </si>
  <si>
    <t>Magyar Falu program- ingatlan felújítás</t>
  </si>
  <si>
    <t xml:space="preserve">Zalaszabar Község Önkormányzata a Külterületi helyi közutatk fejlesztése, önkormányzati utak kezeléséhez, állapotjavításához, karbantartásához szükséges erő és munkagépek beszerzése </t>
  </si>
  <si>
    <t>VP6-7.2.1-7.4.1.2-16</t>
  </si>
  <si>
    <t>Fejlesztési kiadások</t>
  </si>
  <si>
    <t>.062020</t>
  </si>
  <si>
    <t>Zalaszabar  KÖZSÉG ÖNKORMÁNYZATA</t>
  </si>
  <si>
    <t>Zalaszabar Község Önkormányzat saját bevételeinek részletezése az adósságot keletkeztető ügyletből származó tárgyévi fizetési kötelezettség megállapításához</t>
  </si>
  <si>
    <t>Zalaszabar Község Önkormányzatának állami támogatása 2020. évben</t>
  </si>
  <si>
    <t>II.</t>
  </si>
  <si>
    <t>Köznevelési feladatok támogatása</t>
  </si>
  <si>
    <t>Szociális étkezés</t>
  </si>
  <si>
    <t>2.c</t>
  </si>
  <si>
    <t>2.e</t>
  </si>
  <si>
    <t>Gyermekétkeztetés támogatása</t>
  </si>
  <si>
    <t>Szociális feladatok egyéb támogatása</t>
  </si>
  <si>
    <t xml:space="preserve">Támogatás összesen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</si>
</sst>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\ ##########"/>
    <numFmt numFmtId="168" formatCode="0__"/>
    <numFmt numFmtId="169" formatCode="#,###"/>
    <numFmt numFmtId="170" formatCode="_-* #,##0\ _F_t_-;\-* #,##0\ _F_t_-;_-* &quot;-&quot;??\ _F_t_-;_-@_-"/>
    <numFmt numFmtId="171" formatCode="#"/>
    <numFmt numFmtId="172" formatCode="#,##0\ _F_t"/>
    <numFmt numFmtId="173" formatCode="_-* #,##0.000\ _F_t_-;\-* #,##0.000\ _F_t_-;_-* &quot;-&quot;??\ _F_t_-;_-@_-"/>
    <numFmt numFmtId="174" formatCode="_-* #,##0.0\ _F_t_-;\-* #,##0.0\ _F_t_-;_-* &quot;-&quot;??\ _F_t_-;_-@_-"/>
    <numFmt numFmtId="175" formatCode="0.0;[Red]0.0"/>
    <numFmt numFmtId="176" formatCode="[$-40E]yyyy\.\ mmmm\ d\."/>
    <numFmt numFmtId="177" formatCode="&quot;H-&quot;0000"/>
    <numFmt numFmtId="178" formatCode="[$-40E]yyyy\.\ mmmm\ d\.\,\ dddd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hair"/>
      <right style="hair"/>
      <top>
        <color indexed="63"/>
      </top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1" fillId="0" borderId="0" applyFont="0" applyFill="0" applyBorder="0" applyAlignment="0" applyProtection="0"/>
  </cellStyleXfs>
  <cellXfs count="713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66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12" fillId="0" borderId="0" xfId="58" applyFont="1" applyFill="1">
      <alignment/>
      <protection/>
    </xf>
    <xf numFmtId="0" fontId="2" fillId="0" borderId="0" xfId="58">
      <alignment/>
      <protection/>
    </xf>
    <xf numFmtId="169" fontId="16" fillId="0" borderId="10" xfId="63" applyNumberFormat="1" applyFont="1" applyFill="1" applyBorder="1" applyAlignment="1">
      <alignment horizontal="centerContinuous" vertical="center" wrapText="1"/>
      <protection/>
    </xf>
    <xf numFmtId="169" fontId="16" fillId="0" borderId="11" xfId="63" applyNumberFormat="1" applyFont="1" applyFill="1" applyBorder="1" applyAlignment="1">
      <alignment horizontal="centerContinuous" vertical="center" wrapText="1"/>
      <protection/>
    </xf>
    <xf numFmtId="169" fontId="16" fillId="0" borderId="12" xfId="63" applyNumberFormat="1" applyFont="1" applyFill="1" applyBorder="1" applyAlignment="1">
      <alignment horizontal="centerContinuous" vertical="center" wrapText="1"/>
      <protection/>
    </xf>
    <xf numFmtId="169" fontId="16" fillId="0" borderId="10" xfId="63" applyNumberFormat="1" applyFont="1" applyFill="1" applyBorder="1" applyAlignment="1">
      <alignment horizontal="center" vertical="center" wrapText="1"/>
      <protection/>
    </xf>
    <xf numFmtId="169" fontId="16" fillId="0" borderId="11" xfId="63" applyNumberFormat="1" applyFont="1" applyFill="1" applyBorder="1" applyAlignment="1">
      <alignment horizontal="center" vertical="center" wrapText="1"/>
      <protection/>
    </xf>
    <xf numFmtId="169" fontId="16" fillId="0" borderId="12" xfId="63" applyNumberFormat="1" applyFont="1" applyFill="1" applyBorder="1" applyAlignment="1">
      <alignment horizontal="center" vertical="center" wrapText="1"/>
      <protection/>
    </xf>
    <xf numFmtId="169" fontId="17" fillId="0" borderId="13" xfId="63" applyNumberFormat="1" applyFont="1" applyFill="1" applyBorder="1" applyAlignment="1">
      <alignment horizontal="center" vertical="center" wrapText="1"/>
      <protection/>
    </xf>
    <xf numFmtId="169" fontId="17" fillId="0" borderId="10" xfId="63" applyNumberFormat="1" applyFont="1" applyFill="1" applyBorder="1" applyAlignment="1">
      <alignment horizontal="center" vertical="center" wrapText="1"/>
      <protection/>
    </xf>
    <xf numFmtId="169" fontId="17" fillId="0" borderId="11" xfId="63" applyNumberFormat="1" applyFont="1" applyFill="1" applyBorder="1" applyAlignment="1">
      <alignment horizontal="center" vertical="center" wrapText="1"/>
      <protection/>
    </xf>
    <xf numFmtId="169" fontId="17" fillId="0" borderId="12" xfId="63" applyNumberFormat="1" applyFont="1" applyFill="1" applyBorder="1" applyAlignment="1">
      <alignment horizontal="center" vertical="center" wrapText="1"/>
      <protection/>
    </xf>
    <xf numFmtId="169" fontId="15" fillId="0" borderId="14" xfId="63" applyNumberFormat="1" applyFill="1" applyBorder="1" applyAlignment="1">
      <alignment horizontal="left" vertical="center" wrapText="1" indent="1"/>
      <protection/>
    </xf>
    <xf numFmtId="169" fontId="18" fillId="0" borderId="15" xfId="63" applyNumberFormat="1" applyFont="1" applyFill="1" applyBorder="1" applyAlignment="1" applyProtection="1">
      <alignment horizontal="left" vertical="center" wrapText="1" indent="1"/>
      <protection locked="0"/>
    </xf>
    <xf numFmtId="169" fontId="18" fillId="0" borderId="16" xfId="63" applyNumberFormat="1" applyFont="1" applyFill="1" applyBorder="1" applyAlignment="1" applyProtection="1">
      <alignment vertical="center" wrapText="1"/>
      <protection locked="0"/>
    </xf>
    <xf numFmtId="169" fontId="18" fillId="0" borderId="17" xfId="63" applyNumberFormat="1" applyFont="1" applyFill="1" applyBorder="1" applyAlignment="1" applyProtection="1">
      <alignment vertical="center" wrapText="1"/>
      <protection locked="0"/>
    </xf>
    <xf numFmtId="169" fontId="15" fillId="0" borderId="18" xfId="63" applyNumberFormat="1" applyFill="1" applyBorder="1" applyAlignment="1">
      <alignment horizontal="left" vertical="center" wrapText="1" indent="1"/>
      <protection/>
    </xf>
    <xf numFmtId="169" fontId="18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169" fontId="18" fillId="0" borderId="20" xfId="63" applyNumberFormat="1" applyFont="1" applyFill="1" applyBorder="1" applyAlignment="1" applyProtection="1">
      <alignment vertical="center" wrapText="1"/>
      <protection locked="0"/>
    </xf>
    <xf numFmtId="169" fontId="18" fillId="0" borderId="21" xfId="63" applyNumberFormat="1" applyFont="1" applyFill="1" applyBorder="1" applyAlignment="1" applyProtection="1">
      <alignment vertical="center" wrapText="1"/>
      <protection locked="0"/>
    </xf>
    <xf numFmtId="169" fontId="18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13" xfId="63" applyNumberFormat="1" applyFont="1" applyFill="1" applyBorder="1" applyAlignment="1">
      <alignment horizontal="left" vertical="center" wrapText="1" indent="1"/>
      <protection/>
    </xf>
    <xf numFmtId="169" fontId="17" fillId="0" borderId="10" xfId="63" applyNumberFormat="1" applyFont="1" applyFill="1" applyBorder="1" applyAlignment="1" applyProtection="1">
      <alignment horizontal="left" vertical="center" wrapText="1" indent="1"/>
      <protection locked="0"/>
    </xf>
    <xf numFmtId="169" fontId="17" fillId="0" borderId="11" xfId="63" applyNumberFormat="1" applyFont="1" applyFill="1" applyBorder="1" applyAlignment="1" applyProtection="1">
      <alignment vertical="center" wrapText="1"/>
      <protection/>
    </xf>
    <xf numFmtId="169" fontId="17" fillId="0" borderId="12" xfId="63" applyNumberFormat="1" applyFont="1" applyFill="1" applyBorder="1" applyAlignment="1" applyProtection="1">
      <alignment vertical="center" wrapText="1"/>
      <protection/>
    </xf>
    <xf numFmtId="169" fontId="17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69" fontId="17" fillId="0" borderId="16" xfId="63" applyNumberFormat="1" applyFont="1" applyFill="1" applyBorder="1" applyAlignment="1" applyProtection="1">
      <alignment horizontal="right" vertical="center" wrapText="1"/>
      <protection locked="0"/>
    </xf>
    <xf numFmtId="169" fontId="18" fillId="0" borderId="17" xfId="63" applyNumberFormat="1" applyFont="1" applyFill="1" applyBorder="1" applyAlignment="1" applyProtection="1">
      <alignment horizontal="right" vertical="center" wrapText="1"/>
      <protection locked="0"/>
    </xf>
    <xf numFmtId="169" fontId="18" fillId="0" borderId="20" xfId="63" applyNumberFormat="1" applyFont="1" applyFill="1" applyBorder="1" applyAlignment="1" applyProtection="1">
      <alignment horizontal="right" vertical="center" wrapText="1"/>
      <protection locked="0"/>
    </xf>
    <xf numFmtId="169" fontId="18" fillId="0" borderId="21" xfId="63" applyNumberFormat="1" applyFont="1" applyFill="1" applyBorder="1" applyAlignment="1" applyProtection="1">
      <alignment horizontal="right" vertical="center" wrapText="1"/>
      <protection locked="0"/>
    </xf>
    <xf numFmtId="169" fontId="18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69" fontId="18" fillId="0" borderId="23" xfId="63" applyNumberFormat="1" applyFont="1" applyFill="1" applyBorder="1" applyAlignment="1" applyProtection="1">
      <alignment horizontal="left" vertical="center" wrapText="1" indent="1"/>
      <protection locked="0"/>
    </xf>
    <xf numFmtId="169" fontId="18" fillId="0" borderId="24" xfId="63" applyNumberFormat="1" applyFont="1" applyFill="1" applyBorder="1" applyAlignment="1" applyProtection="1">
      <alignment horizontal="left" vertical="center" wrapText="1" indent="1"/>
      <protection locked="0"/>
    </xf>
    <xf numFmtId="169" fontId="18" fillId="0" borderId="12" xfId="63" applyNumberFormat="1" applyFont="1" applyFill="1" applyBorder="1" applyAlignment="1" applyProtection="1">
      <alignment vertical="center" wrapText="1"/>
      <protection/>
    </xf>
    <xf numFmtId="169" fontId="16" fillId="0" borderId="10" xfId="63" applyNumberFormat="1" applyFont="1" applyFill="1" applyBorder="1" applyAlignment="1">
      <alignment horizontal="left" vertical="center" wrapText="1" indent="1"/>
      <protection/>
    </xf>
    <xf numFmtId="169" fontId="17" fillId="0" borderId="11" xfId="63" applyNumberFormat="1" applyFont="1" applyFill="1" applyBorder="1" applyAlignment="1">
      <alignment vertical="center" wrapText="1"/>
      <protection/>
    </xf>
    <xf numFmtId="169" fontId="17" fillId="0" borderId="12" xfId="63" applyNumberFormat="1" applyFont="1" applyFill="1" applyBorder="1" applyAlignment="1">
      <alignment vertical="center" wrapText="1"/>
      <protection/>
    </xf>
    <xf numFmtId="169" fontId="17" fillId="0" borderId="25" xfId="63" applyNumberFormat="1" applyFont="1" applyFill="1" applyBorder="1" applyAlignment="1">
      <alignment horizontal="left" vertical="center" wrapText="1" indent="1"/>
      <protection/>
    </xf>
    <xf numFmtId="169" fontId="17" fillId="0" borderId="26" xfId="63" applyNumberFormat="1" applyFont="1" applyFill="1" applyBorder="1" applyAlignment="1" applyProtection="1">
      <alignment horizontal="right" vertical="center" wrapText="1"/>
      <protection/>
    </xf>
    <xf numFmtId="0" fontId="5" fillId="0" borderId="0" xfId="62">
      <alignment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27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center" vertical="center" wrapText="1"/>
      <protection/>
    </xf>
    <xf numFmtId="0" fontId="7" fillId="32" borderId="20" xfId="62" applyFont="1" applyFill="1" applyBorder="1" applyAlignment="1">
      <alignment horizontal="center" vertical="center" wrapText="1"/>
      <protection/>
    </xf>
    <xf numFmtId="0" fontId="5" fillId="0" borderId="20" xfId="62" applyBorder="1">
      <alignment/>
      <protection/>
    </xf>
    <xf numFmtId="0" fontId="5" fillId="0" borderId="20" xfId="62" applyFont="1" applyFill="1" applyBorder="1">
      <alignment/>
      <protection/>
    </xf>
    <xf numFmtId="0" fontId="5" fillId="0" borderId="20" xfId="62" applyFont="1" applyBorder="1">
      <alignment/>
      <protection/>
    </xf>
    <xf numFmtId="0" fontId="7" fillId="32" borderId="20" xfId="62" applyFont="1" applyFill="1" applyBorder="1">
      <alignment/>
      <protection/>
    </xf>
    <xf numFmtId="170" fontId="5" fillId="0" borderId="0" xfId="62" applyNumberFormat="1">
      <alignment/>
      <protection/>
    </xf>
    <xf numFmtId="0" fontId="24" fillId="0" borderId="0" xfId="58" applyFont="1">
      <alignment/>
      <protection/>
    </xf>
    <xf numFmtId="0" fontId="11" fillId="0" borderId="0" xfId="58" applyFont="1" applyAlignment="1">
      <alignment horizontal="left" vertical="center" wrapText="1"/>
      <protection/>
    </xf>
    <xf numFmtId="0" fontId="11" fillId="0" borderId="10" xfId="58" applyFont="1" applyBorder="1">
      <alignment/>
      <protection/>
    </xf>
    <xf numFmtId="0" fontId="11" fillId="0" borderId="11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1" fillId="0" borderId="12" xfId="58" applyFont="1" applyBorder="1" applyAlignment="1">
      <alignment horizontal="center"/>
      <protection/>
    </xf>
    <xf numFmtId="0" fontId="11" fillId="0" borderId="15" xfId="58" applyFont="1" applyBorder="1">
      <alignment/>
      <protection/>
    </xf>
    <xf numFmtId="0" fontId="11" fillId="0" borderId="16" xfId="58" applyFont="1" applyBorder="1">
      <alignment/>
      <protection/>
    </xf>
    <xf numFmtId="0" fontId="10" fillId="0" borderId="16" xfId="58" applyFont="1" applyBorder="1">
      <alignment/>
      <protection/>
    </xf>
    <xf numFmtId="0" fontId="11" fillId="0" borderId="17" xfId="58" applyFont="1" applyBorder="1">
      <alignment/>
      <protection/>
    </xf>
    <xf numFmtId="0" fontId="25" fillId="0" borderId="19" xfId="58" applyFont="1" applyBorder="1" applyAlignment="1">
      <alignment horizontal="right"/>
      <protection/>
    </xf>
    <xf numFmtId="0" fontId="11" fillId="0" borderId="20" xfId="58" applyFont="1" applyBorder="1">
      <alignment/>
      <protection/>
    </xf>
    <xf numFmtId="0" fontId="10" fillId="0" borderId="20" xfId="58" applyFont="1" applyBorder="1">
      <alignment/>
      <protection/>
    </xf>
    <xf numFmtId="0" fontId="11" fillId="0" borderId="19" xfId="58" applyFont="1" applyBorder="1">
      <alignment/>
      <protection/>
    </xf>
    <xf numFmtId="0" fontId="11" fillId="0" borderId="23" xfId="58" applyFont="1" applyBorder="1">
      <alignment/>
      <protection/>
    </xf>
    <xf numFmtId="0" fontId="11" fillId="0" borderId="29" xfId="58" applyFont="1" applyBorder="1">
      <alignment/>
      <protection/>
    </xf>
    <xf numFmtId="0" fontId="10" fillId="0" borderId="29" xfId="58" applyFont="1" applyBorder="1">
      <alignment/>
      <protection/>
    </xf>
    <xf numFmtId="0" fontId="11" fillId="0" borderId="30" xfId="58" applyFont="1" applyBorder="1">
      <alignment/>
      <protection/>
    </xf>
    <xf numFmtId="0" fontId="11" fillId="0" borderId="11" xfId="58" applyFont="1" applyBorder="1">
      <alignment/>
      <protection/>
    </xf>
    <xf numFmtId="0" fontId="10" fillId="0" borderId="11" xfId="58" applyFont="1" applyBorder="1">
      <alignment/>
      <protection/>
    </xf>
    <xf numFmtId="0" fontId="11" fillId="0" borderId="12" xfId="58" applyFont="1" applyBorder="1">
      <alignment/>
      <protection/>
    </xf>
    <xf numFmtId="0" fontId="11" fillId="0" borderId="0" xfId="58" applyFont="1">
      <alignment/>
      <protection/>
    </xf>
    <xf numFmtId="169" fontId="26" fillId="0" borderId="0" xfId="63" applyNumberFormat="1" applyFont="1" applyFill="1" applyAlignment="1">
      <alignment horizontal="center" vertical="center" wrapText="1"/>
      <protection/>
    </xf>
    <xf numFmtId="169" fontId="26" fillId="0" borderId="0" xfId="63" applyNumberFormat="1" applyFont="1" applyFill="1" applyAlignment="1">
      <alignment vertical="center" wrapText="1"/>
      <protection/>
    </xf>
    <xf numFmtId="169" fontId="22" fillId="0" borderId="0" xfId="63" applyNumberFormat="1" applyFont="1" applyFill="1" applyAlignment="1">
      <alignment horizontal="right" vertical="center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0" fontId="16" fillId="0" borderId="11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0" fontId="17" fillId="0" borderId="11" xfId="63" applyFont="1" applyFill="1" applyBorder="1" applyAlignment="1">
      <alignment horizontal="center" vertical="center" wrapText="1"/>
      <protection/>
    </xf>
    <xf numFmtId="0" fontId="18" fillId="0" borderId="31" xfId="63" applyFont="1" applyFill="1" applyBorder="1" applyAlignment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 locked="0"/>
    </xf>
    <xf numFmtId="0" fontId="15" fillId="0" borderId="0" xfId="63" applyFill="1" applyAlignment="1">
      <alignment vertical="center" wrapText="1"/>
      <protection/>
    </xf>
    <xf numFmtId="0" fontId="18" fillId="0" borderId="19" xfId="63" applyFont="1" applyFill="1" applyBorder="1" applyAlignment="1">
      <alignment horizontal="center" vertical="center" wrapText="1"/>
      <protection/>
    </xf>
    <xf numFmtId="0" fontId="27" fillId="0" borderId="28" xfId="63" applyFont="1" applyFill="1" applyBorder="1" applyAlignment="1" applyProtection="1">
      <alignment horizontal="left" vertical="center" wrapText="1" indent="1"/>
      <protection locked="0"/>
    </xf>
    <xf numFmtId="0" fontId="27" fillId="0" borderId="28" xfId="63" applyFont="1" applyFill="1" applyBorder="1" applyAlignment="1" applyProtection="1">
      <alignment horizontal="left" vertical="center" wrapText="1" indent="8"/>
      <protection locked="0"/>
    </xf>
    <xf numFmtId="0" fontId="15" fillId="0" borderId="0" xfId="63" applyFill="1" applyAlignment="1">
      <alignment horizontal="right" vertical="center" wrapText="1"/>
      <protection/>
    </xf>
    <xf numFmtId="0" fontId="15" fillId="0" borderId="0" xfId="63" applyFill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1" fillId="0" borderId="0" xfId="65" applyFont="1" applyAlignment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24" fillId="0" borderId="20" xfId="65" applyFont="1" applyBorder="1" applyAlignment="1">
      <alignment horizontal="center" vertical="center"/>
      <protection/>
    </xf>
    <xf numFmtId="0" fontId="24" fillId="0" borderId="20" xfId="65" applyFont="1" applyBorder="1" applyAlignment="1">
      <alignment vertical="center"/>
      <protection/>
    </xf>
    <xf numFmtId="172" fontId="24" fillId="0" borderId="20" xfId="65" applyNumberFormat="1" applyFont="1" applyBorder="1" applyAlignment="1">
      <alignment vertical="center"/>
      <protection/>
    </xf>
    <xf numFmtId="0" fontId="13" fillId="0" borderId="20" xfId="65" applyFont="1" applyBorder="1" applyAlignment="1">
      <alignment vertical="center"/>
      <protection/>
    </xf>
    <xf numFmtId="0" fontId="30" fillId="33" borderId="20" xfId="65" applyFont="1" applyFill="1" applyBorder="1" applyAlignment="1">
      <alignment vertical="center"/>
      <protection/>
    </xf>
    <xf numFmtId="172" fontId="24" fillId="33" borderId="20" xfId="65" applyNumberFormat="1" applyFont="1" applyFill="1" applyBorder="1" applyAlignment="1">
      <alignment vertical="center"/>
      <protection/>
    </xf>
    <xf numFmtId="0" fontId="24" fillId="0" borderId="20" xfId="65" applyFont="1" applyBorder="1" applyAlignment="1">
      <alignment vertical="center" wrapText="1"/>
      <protection/>
    </xf>
    <xf numFmtId="0" fontId="14" fillId="0" borderId="20" xfId="65" applyFont="1" applyBorder="1" applyAlignment="1">
      <alignment vertical="center"/>
      <protection/>
    </xf>
    <xf numFmtId="0" fontId="11" fillId="0" borderId="0" xfId="65" applyFont="1" applyAlignment="1">
      <alignment vertical="center"/>
      <protection/>
    </xf>
    <xf numFmtId="0" fontId="5" fillId="34" borderId="20" xfId="62" applyFont="1" applyFill="1" applyBorder="1">
      <alignment/>
      <protection/>
    </xf>
    <xf numFmtId="169" fontId="28" fillId="0" borderId="10" xfId="63" applyNumberFormat="1" applyFont="1" applyFill="1" applyBorder="1" applyAlignment="1">
      <alignment horizontal="centerContinuous" vertical="center" wrapText="1"/>
      <protection/>
    </xf>
    <xf numFmtId="169" fontId="28" fillId="0" borderId="11" xfId="63" applyNumberFormat="1" applyFont="1" applyFill="1" applyBorder="1" applyAlignment="1">
      <alignment horizontal="centerContinuous" vertical="center" wrapText="1"/>
      <protection/>
    </xf>
    <xf numFmtId="169" fontId="28" fillId="0" borderId="12" xfId="63" applyNumberFormat="1" applyFont="1" applyFill="1" applyBorder="1" applyAlignment="1">
      <alignment horizontal="centerContinuous" vertical="center" wrapText="1"/>
      <protection/>
    </xf>
    <xf numFmtId="169" fontId="28" fillId="0" borderId="10" xfId="63" applyNumberFormat="1" applyFont="1" applyFill="1" applyBorder="1" applyAlignment="1">
      <alignment horizontal="center" vertical="center" wrapText="1"/>
      <protection/>
    </xf>
    <xf numFmtId="169" fontId="28" fillId="0" borderId="11" xfId="63" applyNumberFormat="1" applyFont="1" applyFill="1" applyBorder="1" applyAlignment="1">
      <alignment horizontal="center" vertical="center" wrapText="1"/>
      <protection/>
    </xf>
    <xf numFmtId="169" fontId="28" fillId="0" borderId="12" xfId="63" applyNumberFormat="1" applyFont="1" applyFill="1" applyBorder="1" applyAlignment="1">
      <alignment horizontal="center" vertical="center" wrapText="1"/>
      <protection/>
    </xf>
    <xf numFmtId="169" fontId="29" fillId="0" borderId="13" xfId="63" applyNumberFormat="1" applyFont="1" applyFill="1" applyBorder="1" applyAlignment="1">
      <alignment horizontal="center" vertical="center" wrapText="1"/>
      <protection/>
    </xf>
    <xf numFmtId="169" fontId="29" fillId="0" borderId="10" xfId="63" applyNumberFormat="1" applyFont="1" applyFill="1" applyBorder="1" applyAlignment="1">
      <alignment horizontal="center" vertical="center" wrapText="1"/>
      <protection/>
    </xf>
    <xf numFmtId="169" fontId="29" fillId="0" borderId="11" xfId="63" applyNumberFormat="1" applyFont="1" applyFill="1" applyBorder="1" applyAlignment="1">
      <alignment horizontal="center" vertical="center" wrapText="1"/>
      <protection/>
    </xf>
    <xf numFmtId="169" fontId="29" fillId="0" borderId="12" xfId="63" applyNumberFormat="1" applyFont="1" applyFill="1" applyBorder="1" applyAlignment="1">
      <alignment horizontal="center" vertical="center" wrapText="1"/>
      <protection/>
    </xf>
    <xf numFmtId="169" fontId="24" fillId="0" borderId="14" xfId="63" applyNumberFormat="1" applyFont="1" applyFill="1" applyBorder="1" applyAlignment="1">
      <alignment horizontal="left" vertical="center" wrapText="1" indent="1"/>
      <protection/>
    </xf>
    <xf numFmtId="169" fontId="24" fillId="0" borderId="18" xfId="63" applyNumberFormat="1" applyFont="1" applyFill="1" applyBorder="1" applyAlignment="1">
      <alignment horizontal="left" vertical="center" wrapText="1" indent="1"/>
      <protection/>
    </xf>
    <xf numFmtId="169" fontId="27" fillId="0" borderId="23" xfId="63" applyNumberFormat="1" applyFont="1" applyFill="1" applyBorder="1" applyAlignment="1" applyProtection="1">
      <alignment horizontal="left" vertical="center" wrapText="1" indent="1"/>
      <protection locked="0"/>
    </xf>
    <xf numFmtId="169" fontId="13" fillId="0" borderId="13" xfId="63" applyNumberFormat="1" applyFont="1" applyFill="1" applyBorder="1" applyAlignment="1">
      <alignment horizontal="left" vertical="center" wrapText="1" indent="1"/>
      <protection/>
    </xf>
    <xf numFmtId="169" fontId="13" fillId="0" borderId="33" xfId="63" applyNumberFormat="1" applyFont="1" applyFill="1" applyBorder="1" applyAlignment="1">
      <alignment horizontal="left" vertical="center" wrapText="1" indent="1"/>
      <protection/>
    </xf>
    <xf numFmtId="169" fontId="13" fillId="0" borderId="18" xfId="63" applyNumberFormat="1" applyFont="1" applyFill="1" applyBorder="1" applyAlignment="1">
      <alignment horizontal="left" vertical="center" wrapText="1" indent="1"/>
      <protection/>
    </xf>
    <xf numFmtId="169" fontId="24" fillId="0" borderId="33" xfId="63" applyNumberFormat="1" applyFont="1" applyFill="1" applyBorder="1" applyAlignment="1">
      <alignment horizontal="left" vertical="center" wrapText="1" indent="1"/>
      <protection/>
    </xf>
    <xf numFmtId="169" fontId="24" fillId="0" borderId="34" xfId="63" applyNumberFormat="1" applyFont="1" applyFill="1" applyBorder="1" applyAlignment="1">
      <alignment horizontal="left" vertical="center" wrapText="1" indent="1"/>
      <protection/>
    </xf>
    <xf numFmtId="169" fontId="27" fillId="0" borderId="29" xfId="63" applyNumberFormat="1" applyFont="1" applyFill="1" applyBorder="1" applyAlignment="1" applyProtection="1">
      <alignment horizontal="right" vertical="center" wrapText="1"/>
      <protection locked="0"/>
    </xf>
    <xf numFmtId="169" fontId="27" fillId="0" borderId="35" xfId="63" applyNumberFormat="1" applyFont="1" applyFill="1" applyBorder="1" applyAlignment="1" applyProtection="1">
      <alignment horizontal="right" vertical="center" wrapText="1"/>
      <protection locked="0"/>
    </xf>
    <xf numFmtId="169" fontId="24" fillId="0" borderId="36" xfId="63" applyNumberFormat="1" applyFont="1" applyFill="1" applyBorder="1" applyAlignment="1">
      <alignment horizontal="left" vertical="center" wrapText="1" indent="1"/>
      <protection/>
    </xf>
    <xf numFmtId="169" fontId="27" fillId="0" borderId="24" xfId="63" applyNumberFormat="1" applyFont="1" applyFill="1" applyBorder="1" applyAlignment="1" applyProtection="1">
      <alignment horizontal="left" vertical="center" wrapText="1" indent="1"/>
      <protection locked="0"/>
    </xf>
    <xf numFmtId="169" fontId="27" fillId="35" borderId="37" xfId="63" applyNumberFormat="1" applyFont="1" applyFill="1" applyBorder="1" applyAlignment="1" applyProtection="1">
      <alignment horizontal="right" vertical="center" wrapText="1"/>
      <protection locked="0"/>
    </xf>
    <xf numFmtId="169" fontId="27" fillId="35" borderId="38" xfId="63" applyNumberFormat="1" applyFont="1" applyFill="1" applyBorder="1" applyAlignment="1" applyProtection="1">
      <alignment horizontal="right" vertical="center" wrapText="1"/>
      <protection locked="0"/>
    </xf>
    <xf numFmtId="166" fontId="8" fillId="0" borderId="0" xfId="58" applyNumberFormat="1" applyFont="1" applyFill="1" applyAlignment="1">
      <alignment/>
      <protection/>
    </xf>
    <xf numFmtId="0" fontId="7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10" fillId="0" borderId="39" xfId="58" applyFont="1" applyBorder="1" applyAlignment="1">
      <alignment horizontal="center" vertical="center" wrapText="1"/>
      <protection/>
    </xf>
    <xf numFmtId="169" fontId="24" fillId="0" borderId="15" xfId="63" applyNumberFormat="1" applyFont="1" applyFill="1" applyBorder="1" applyAlignment="1" applyProtection="1">
      <alignment horizontal="left" vertical="center" wrapText="1" indent="1"/>
      <protection locked="0"/>
    </xf>
    <xf numFmtId="169" fontId="24" fillId="0" borderId="16" xfId="63" applyNumberFormat="1" applyFont="1" applyFill="1" applyBorder="1" applyAlignment="1" applyProtection="1">
      <alignment vertical="center" wrapText="1"/>
      <protection locked="0"/>
    </xf>
    <xf numFmtId="169" fontId="24" fillId="0" borderId="17" xfId="63" applyNumberFormat="1" applyFont="1" applyFill="1" applyBorder="1" applyAlignment="1" applyProtection="1">
      <alignment vertical="center" wrapText="1"/>
      <protection locked="0"/>
    </xf>
    <xf numFmtId="169" fontId="24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169" fontId="24" fillId="0" borderId="20" xfId="63" applyNumberFormat="1" applyFont="1" applyFill="1" applyBorder="1" applyAlignment="1" applyProtection="1">
      <alignment vertical="center" wrapText="1"/>
      <protection locked="0"/>
    </xf>
    <xf numFmtId="169" fontId="24" fillId="0" borderId="21" xfId="63" applyNumberFormat="1" applyFont="1" applyFill="1" applyBorder="1" applyAlignment="1" applyProtection="1">
      <alignment vertical="center" wrapText="1"/>
      <protection locked="0"/>
    </xf>
    <xf numFmtId="169" fontId="24" fillId="0" borderId="40" xfId="63" applyNumberFormat="1" applyFont="1" applyFill="1" applyBorder="1" applyAlignment="1" applyProtection="1">
      <alignment horizontal="left" vertical="center" wrapText="1" indent="1"/>
      <protection locked="0"/>
    </xf>
    <xf numFmtId="169" fontId="24" fillId="0" borderId="39" xfId="63" applyNumberFormat="1" applyFont="1" applyFill="1" applyBorder="1" applyAlignment="1" applyProtection="1">
      <alignment vertical="center" wrapText="1"/>
      <protection locked="0"/>
    </xf>
    <xf numFmtId="169" fontId="13" fillId="0" borderId="10" xfId="63" applyNumberFormat="1" applyFont="1" applyFill="1" applyBorder="1" applyAlignment="1" applyProtection="1">
      <alignment horizontal="left" vertical="center" wrapText="1" indent="1"/>
      <protection locked="0"/>
    </xf>
    <xf numFmtId="169" fontId="13" fillId="0" borderId="11" xfId="63" applyNumberFormat="1" applyFont="1" applyFill="1" applyBorder="1" applyAlignment="1" applyProtection="1">
      <alignment vertical="center" wrapText="1"/>
      <protection/>
    </xf>
    <xf numFmtId="169" fontId="13" fillId="0" borderId="10" xfId="63" applyNumberFormat="1" applyFont="1" applyFill="1" applyBorder="1" applyAlignment="1" applyProtection="1">
      <alignment horizontal="left" vertical="center" wrapText="1" indent="1"/>
      <protection/>
    </xf>
    <xf numFmtId="169" fontId="13" fillId="0" borderId="12" xfId="63" applyNumberFormat="1" applyFont="1" applyFill="1" applyBorder="1" applyAlignment="1" applyProtection="1">
      <alignment vertical="center" wrapText="1"/>
      <protection/>
    </xf>
    <xf numFmtId="169" fontId="13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69" fontId="24" fillId="0" borderId="41" xfId="63" applyNumberFormat="1" applyFont="1" applyFill="1" applyBorder="1" applyAlignment="1" applyProtection="1">
      <alignment horizontal="right" vertical="center" wrapText="1"/>
      <protection locked="0"/>
    </xf>
    <xf numFmtId="169" fontId="24" fillId="0" borderId="30" xfId="63" applyNumberFormat="1" applyFont="1" applyFill="1" applyBorder="1" applyAlignment="1" applyProtection="1">
      <alignment horizontal="right" vertical="center" wrapText="1"/>
      <protection locked="0"/>
    </xf>
    <xf numFmtId="169" fontId="24" fillId="0" borderId="21" xfId="63" applyNumberFormat="1" applyFont="1" applyFill="1" applyBorder="1" applyAlignment="1" applyProtection="1">
      <alignment horizontal="right" vertical="center" wrapText="1"/>
      <protection locked="0"/>
    </xf>
    <xf numFmtId="169" fontId="24" fillId="0" borderId="20" xfId="63" applyNumberFormat="1" applyFont="1" applyFill="1" applyBorder="1" applyAlignment="1" applyProtection="1">
      <alignment horizontal="right" vertical="center" wrapText="1"/>
      <protection locked="0"/>
    </xf>
    <xf numFmtId="169" fontId="24" fillId="0" borderId="16" xfId="63" applyNumberFormat="1" applyFont="1" applyFill="1" applyBorder="1" applyAlignment="1" applyProtection="1">
      <alignment horizontal="right" vertical="center" wrapText="1"/>
      <protection locked="0"/>
    </xf>
    <xf numFmtId="169" fontId="24" fillId="0" borderId="17" xfId="63" applyNumberFormat="1" applyFont="1" applyFill="1" applyBorder="1" applyAlignment="1" applyProtection="1">
      <alignment horizontal="right" vertical="center" wrapText="1"/>
      <protection locked="0"/>
    </xf>
    <xf numFmtId="169" fontId="13" fillId="0" borderId="10" xfId="63" applyNumberFormat="1" applyFont="1" applyFill="1" applyBorder="1" applyAlignment="1">
      <alignment horizontal="left" vertical="center" wrapText="1" indent="1"/>
      <protection/>
    </xf>
    <xf numFmtId="169" fontId="13" fillId="0" borderId="25" xfId="63" applyNumberFormat="1" applyFont="1" applyFill="1" applyBorder="1" applyAlignment="1">
      <alignment horizontal="left" vertical="center" wrapText="1" indent="1"/>
      <protection/>
    </xf>
    <xf numFmtId="169" fontId="13" fillId="0" borderId="26" xfId="63" applyNumberFormat="1" applyFont="1" applyFill="1" applyBorder="1" applyAlignment="1" applyProtection="1">
      <alignment horizontal="right" vertical="center" wrapText="1"/>
      <protection/>
    </xf>
    <xf numFmtId="169" fontId="18" fillId="0" borderId="25" xfId="63" applyNumberFormat="1" applyFont="1" applyFill="1" applyBorder="1" applyAlignment="1" applyProtection="1">
      <alignment horizontal="left" vertical="center" wrapText="1" indent="1"/>
      <protection locked="0"/>
    </xf>
    <xf numFmtId="169" fontId="18" fillId="0" borderId="41" xfId="63" applyNumberFormat="1" applyFont="1" applyFill="1" applyBorder="1" applyAlignment="1" applyProtection="1">
      <alignment horizontal="right" vertical="center" wrapText="1"/>
      <protection locked="0"/>
    </xf>
    <xf numFmtId="169" fontId="18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69" fontId="18" fillId="0" borderId="30" xfId="63" applyNumberFormat="1" applyFont="1" applyFill="1" applyBorder="1" applyAlignment="1" applyProtection="1">
      <alignment horizontal="right" vertical="center" wrapText="1"/>
      <protection locked="0"/>
    </xf>
    <xf numFmtId="169" fontId="17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6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/>
    </xf>
    <xf numFmtId="0" fontId="38" fillId="0" borderId="0" xfId="0" applyFont="1" applyAlignment="1">
      <alignment/>
    </xf>
    <xf numFmtId="0" fontId="36" fillId="0" borderId="0" xfId="0" applyFont="1" applyBorder="1" applyAlignment="1">
      <alignment/>
    </xf>
    <xf numFmtId="0" fontId="20" fillId="0" borderId="0" xfId="0" applyFont="1" applyAlignment="1">
      <alignment/>
    </xf>
    <xf numFmtId="0" fontId="36" fillId="0" borderId="20" xfId="0" applyFont="1" applyBorder="1" applyAlignment="1">
      <alignment/>
    </xf>
    <xf numFmtId="3" fontId="36" fillId="0" borderId="20" xfId="0" applyNumberFormat="1" applyFont="1" applyBorder="1" applyAlignment="1">
      <alignment/>
    </xf>
    <xf numFmtId="3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36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/>
    </xf>
    <xf numFmtId="3" fontId="35" fillId="0" borderId="20" xfId="0" applyNumberFormat="1" applyFont="1" applyBorder="1" applyAlignment="1">
      <alignment/>
    </xf>
    <xf numFmtId="9" fontId="0" fillId="0" borderId="0" xfId="0" applyNumberFormat="1" applyAlignment="1">
      <alignment/>
    </xf>
    <xf numFmtId="0" fontId="37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20" fillId="0" borderId="41" xfId="0" applyFont="1" applyFill="1" applyBorder="1" applyAlignment="1">
      <alignment/>
    </xf>
    <xf numFmtId="0" fontId="0" fillId="0" borderId="0" xfId="0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6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7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5" fillId="0" borderId="42" xfId="58" applyFont="1" applyBorder="1" applyAlignment="1">
      <alignment/>
      <protection/>
    </xf>
    <xf numFmtId="3" fontId="9" fillId="0" borderId="43" xfId="58" applyNumberFormat="1" applyFont="1" applyFill="1" applyBorder="1" applyAlignment="1">
      <alignment horizontal="center" vertical="center"/>
      <protection/>
    </xf>
    <xf numFmtId="0" fontId="9" fillId="33" borderId="0" xfId="58" applyFont="1" applyFill="1">
      <alignment/>
      <protection/>
    </xf>
    <xf numFmtId="3" fontId="9" fillId="33" borderId="0" xfId="58" applyNumberFormat="1" applyFont="1" applyFill="1">
      <alignment/>
      <protection/>
    </xf>
    <xf numFmtId="0" fontId="12" fillId="33" borderId="0" xfId="58" applyFont="1" applyFill="1">
      <alignment/>
      <protection/>
    </xf>
    <xf numFmtId="3" fontId="9" fillId="0" borderId="39" xfId="58" applyNumberFormat="1" applyFont="1" applyFill="1" applyBorder="1" applyAlignment="1">
      <alignment horizontal="center" vertical="center"/>
      <protection/>
    </xf>
    <xf numFmtId="3" fontId="12" fillId="33" borderId="0" xfId="58" applyNumberFormat="1" applyFont="1" applyFill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42" fillId="0" borderId="0" xfId="64" applyFont="1" applyFill="1">
      <alignment/>
      <protection/>
    </xf>
    <xf numFmtId="169" fontId="40" fillId="0" borderId="0" xfId="64" applyNumberFormat="1" applyFont="1" applyFill="1" applyBorder="1" applyAlignment="1" applyProtection="1">
      <alignment horizontal="centerContinuous" vertical="center"/>
      <protection/>
    </xf>
    <xf numFmtId="0" fontId="43" fillId="0" borderId="0" xfId="59" applyFont="1" applyFill="1" applyBorder="1" applyAlignment="1" applyProtection="1">
      <alignment horizontal="right"/>
      <protection/>
    </xf>
    <xf numFmtId="0" fontId="44" fillId="0" borderId="0" xfId="59" applyFont="1" applyFill="1" applyBorder="1" applyAlignment="1" applyProtection="1">
      <alignment/>
      <protection/>
    </xf>
    <xf numFmtId="0" fontId="17" fillId="0" borderId="31" xfId="64" applyFont="1" applyFill="1" applyBorder="1" applyAlignment="1" applyProtection="1">
      <alignment horizontal="center" vertical="center" wrapText="1"/>
      <protection/>
    </xf>
    <xf numFmtId="0" fontId="17" fillId="0" borderId="44" xfId="64" applyFont="1" applyFill="1" applyBorder="1" applyAlignment="1" applyProtection="1">
      <alignment horizontal="center" vertical="center" wrapText="1"/>
      <protection/>
    </xf>
    <xf numFmtId="0" fontId="18" fillId="0" borderId="10" xfId="64" applyFont="1" applyFill="1" applyBorder="1" applyAlignment="1" applyProtection="1">
      <alignment horizontal="center" vertical="center"/>
      <protection/>
    </xf>
    <xf numFmtId="0" fontId="18" fillId="0" borderId="11" xfId="64" applyFont="1" applyFill="1" applyBorder="1" applyAlignment="1" applyProtection="1">
      <alignment horizontal="center" vertical="center"/>
      <protection/>
    </xf>
    <xf numFmtId="0" fontId="18" fillId="0" borderId="31" xfId="64" applyFont="1" applyFill="1" applyBorder="1" applyAlignment="1" applyProtection="1">
      <alignment horizontal="center" vertical="center"/>
      <protection/>
    </xf>
    <xf numFmtId="0" fontId="18" fillId="0" borderId="16" xfId="64" applyFont="1" applyFill="1" applyBorder="1" applyProtection="1">
      <alignment/>
      <protection/>
    </xf>
    <xf numFmtId="0" fontId="18" fillId="0" borderId="19" xfId="64" applyFont="1" applyFill="1" applyBorder="1" applyAlignment="1" applyProtection="1">
      <alignment horizontal="center" vertical="center"/>
      <protection/>
    </xf>
    <xf numFmtId="0" fontId="45" fillId="0" borderId="20" xfId="59" applyFont="1" applyBorder="1" applyAlignment="1">
      <alignment horizontal="justify" wrapText="1"/>
      <protection/>
    </xf>
    <xf numFmtId="0" fontId="45" fillId="0" borderId="20" xfId="59" applyFont="1" applyBorder="1" applyAlignment="1">
      <alignment wrapText="1"/>
      <protection/>
    </xf>
    <xf numFmtId="0" fontId="18" fillId="0" borderId="23" xfId="64" applyFont="1" applyFill="1" applyBorder="1" applyAlignment="1" applyProtection="1">
      <alignment horizontal="center" vertical="center"/>
      <protection/>
    </xf>
    <xf numFmtId="0" fontId="45" fillId="0" borderId="37" xfId="59" applyFont="1" applyBorder="1" applyAlignment="1">
      <alignment wrapText="1"/>
      <protection/>
    </xf>
    <xf numFmtId="169" fontId="15" fillId="0" borderId="0" xfId="63" applyNumberFormat="1" applyFill="1" applyAlignment="1">
      <alignment vertical="center" wrapText="1"/>
      <protection/>
    </xf>
    <xf numFmtId="169" fontId="15" fillId="0" borderId="0" xfId="63" applyNumberFormat="1" applyFill="1" applyAlignment="1">
      <alignment horizontal="center" vertical="center" wrapText="1"/>
      <protection/>
    </xf>
    <xf numFmtId="169" fontId="22" fillId="0" borderId="0" xfId="63" applyNumberFormat="1" applyFont="1" applyFill="1" applyAlignment="1">
      <alignment horizontal="right"/>
      <protection/>
    </xf>
    <xf numFmtId="169" fontId="40" fillId="0" borderId="0" xfId="63" applyNumberFormat="1" applyFont="1" applyFill="1" applyAlignment="1">
      <alignment vertical="center"/>
      <protection/>
    </xf>
    <xf numFmtId="169" fontId="16" fillId="0" borderId="45" xfId="63" applyNumberFormat="1" applyFont="1" applyFill="1" applyBorder="1" applyAlignment="1">
      <alignment horizontal="center" vertical="center"/>
      <protection/>
    </xf>
    <xf numFmtId="169" fontId="16" fillId="0" borderId="46" xfId="63" applyNumberFormat="1" applyFont="1" applyFill="1" applyBorder="1" applyAlignment="1">
      <alignment horizontal="center" vertical="center"/>
      <protection/>
    </xf>
    <xf numFmtId="169" fontId="16" fillId="0" borderId="38" xfId="63" applyNumberFormat="1" applyFont="1" applyFill="1" applyBorder="1" applyAlignment="1">
      <alignment horizontal="center" vertical="center" wrapText="1"/>
      <protection/>
    </xf>
    <xf numFmtId="169" fontId="40" fillId="0" borderId="0" xfId="63" applyNumberFormat="1" applyFont="1" applyFill="1" applyAlignment="1">
      <alignment horizontal="center" vertical="center"/>
      <protection/>
    </xf>
    <xf numFmtId="169" fontId="17" fillId="0" borderId="47" xfId="63" applyNumberFormat="1" applyFont="1" applyFill="1" applyBorder="1" applyAlignment="1">
      <alignment horizontal="center" vertical="center" wrapText="1"/>
      <protection/>
    </xf>
    <xf numFmtId="169" fontId="17" fillId="0" borderId="13" xfId="63" applyNumberFormat="1" applyFont="1" applyFill="1" applyBorder="1" applyAlignment="1">
      <alignment horizontal="center" vertical="center" wrapText="1"/>
      <protection/>
    </xf>
    <xf numFmtId="169" fontId="17" fillId="0" borderId="48" xfId="63" applyNumberFormat="1" applyFont="1" applyFill="1" applyBorder="1" applyAlignment="1">
      <alignment horizontal="center" vertical="center" wrapText="1"/>
      <protection/>
    </xf>
    <xf numFmtId="169" fontId="17" fillId="0" borderId="12" xfId="63" applyNumberFormat="1" applyFont="1" applyFill="1" applyBorder="1" applyAlignment="1">
      <alignment horizontal="center" vertical="center" wrapText="1"/>
      <protection/>
    </xf>
    <xf numFmtId="169" fontId="17" fillId="0" borderId="33" xfId="63" applyNumberFormat="1" applyFont="1" applyFill="1" applyBorder="1" applyAlignment="1">
      <alignment horizontal="center" vertical="center" wrapText="1"/>
      <protection/>
    </xf>
    <xf numFmtId="169" fontId="40" fillId="0" borderId="0" xfId="63" applyNumberFormat="1" applyFont="1" applyFill="1" applyAlignment="1">
      <alignment horizontal="center" vertical="center" wrapText="1"/>
      <protection/>
    </xf>
    <xf numFmtId="169" fontId="17" fillId="0" borderId="10" xfId="63" applyNumberFormat="1" applyFont="1" applyFill="1" applyBorder="1" applyAlignment="1">
      <alignment horizontal="center" vertical="center" wrapText="1"/>
      <protection/>
    </xf>
    <xf numFmtId="169" fontId="17" fillId="0" borderId="13" xfId="63" applyNumberFormat="1" applyFont="1" applyFill="1" applyBorder="1" applyAlignment="1">
      <alignment horizontal="left" vertical="center" wrapText="1" indent="1"/>
      <protection/>
    </xf>
    <xf numFmtId="169" fontId="18" fillId="0" borderId="11" xfId="63" applyNumberFormat="1" applyFont="1" applyFill="1" applyBorder="1" applyAlignment="1" applyProtection="1">
      <alignment horizontal="left" vertical="center" wrapText="1" indent="2"/>
      <protection/>
    </xf>
    <xf numFmtId="169" fontId="18" fillId="0" borderId="13" xfId="63" applyNumberFormat="1" applyFont="1" applyFill="1" applyBorder="1" applyAlignment="1" applyProtection="1">
      <alignment vertical="center" wrapText="1"/>
      <protection/>
    </xf>
    <xf numFmtId="169" fontId="18" fillId="0" borderId="10" xfId="63" applyNumberFormat="1" applyFont="1" applyFill="1" applyBorder="1" applyAlignment="1" applyProtection="1">
      <alignment vertical="center" wrapText="1"/>
      <protection/>
    </xf>
    <xf numFmtId="169" fontId="18" fillId="0" borderId="11" xfId="63" applyNumberFormat="1" applyFont="1" applyFill="1" applyBorder="1" applyAlignment="1" applyProtection="1">
      <alignment vertical="center" wrapText="1"/>
      <protection/>
    </xf>
    <xf numFmtId="169" fontId="18" fillId="0" borderId="13" xfId="63" applyNumberFormat="1" applyFont="1" applyFill="1" applyBorder="1" applyAlignment="1">
      <alignment vertical="center" wrapText="1"/>
      <protection/>
    </xf>
    <xf numFmtId="169" fontId="17" fillId="0" borderId="19" xfId="63" applyNumberFormat="1" applyFont="1" applyFill="1" applyBorder="1" applyAlignment="1">
      <alignment horizontal="center" vertical="center" wrapText="1"/>
      <protection/>
    </xf>
    <xf numFmtId="169" fontId="18" fillId="0" borderId="18" xfId="63" applyNumberFormat="1" applyFont="1" applyFill="1" applyBorder="1" applyAlignment="1" applyProtection="1">
      <alignment horizontal="left" vertical="center" wrapText="1" indent="1"/>
      <protection locked="0"/>
    </xf>
    <xf numFmtId="171" fontId="15" fillId="0" borderId="20" xfId="63" applyNumberFormat="1" applyFont="1" applyFill="1" applyBorder="1" applyAlignment="1" applyProtection="1">
      <alignment horizontal="left" vertical="center" wrapText="1" indent="2"/>
      <protection locked="0"/>
    </xf>
    <xf numFmtId="169" fontId="18" fillId="0" borderId="18" xfId="63" applyNumberFormat="1" applyFont="1" applyFill="1" applyBorder="1" applyAlignment="1" applyProtection="1">
      <alignment vertical="center" wrapText="1"/>
      <protection locked="0"/>
    </xf>
    <xf numFmtId="169" fontId="18" fillId="0" borderId="19" xfId="63" applyNumberFormat="1" applyFont="1" applyFill="1" applyBorder="1" applyAlignment="1" applyProtection="1">
      <alignment vertical="center" wrapText="1"/>
      <protection locked="0"/>
    </xf>
    <xf numFmtId="169" fontId="18" fillId="0" borderId="18" xfId="63" applyNumberFormat="1" applyFont="1" applyFill="1" applyBorder="1" applyAlignment="1">
      <alignment vertical="center" wrapText="1"/>
      <protection/>
    </xf>
    <xf numFmtId="169" fontId="17" fillId="0" borderId="13" xfId="63" applyNumberFormat="1" applyFont="1" applyFill="1" applyBorder="1" applyAlignment="1" applyProtection="1">
      <alignment horizontal="left" vertical="center" wrapText="1" indent="1"/>
      <protection locked="0"/>
    </xf>
    <xf numFmtId="169" fontId="15" fillId="0" borderId="11" xfId="63" applyNumberFormat="1" applyFont="1" applyFill="1" applyBorder="1" applyAlignment="1" applyProtection="1">
      <alignment horizontal="left" vertical="center" wrapText="1" indent="2"/>
      <protection/>
    </xf>
    <xf numFmtId="169" fontId="17" fillId="0" borderId="22" xfId="63" applyNumberFormat="1" applyFont="1" applyFill="1" applyBorder="1" applyAlignment="1">
      <alignment horizontal="center" vertical="center" wrapText="1"/>
      <protection/>
    </xf>
    <xf numFmtId="169" fontId="18" fillId="0" borderId="33" xfId="63" applyNumberFormat="1" applyFont="1" applyFill="1" applyBorder="1" applyAlignment="1" applyProtection="1">
      <alignment horizontal="left" vertical="center" wrapText="1" indent="1"/>
      <protection locked="0"/>
    </xf>
    <xf numFmtId="171" fontId="15" fillId="0" borderId="41" xfId="63" applyNumberFormat="1" applyFont="1" applyFill="1" applyBorder="1" applyAlignment="1" applyProtection="1">
      <alignment horizontal="left" vertical="center" wrapText="1" indent="2"/>
      <protection locked="0"/>
    </xf>
    <xf numFmtId="169" fontId="18" fillId="0" borderId="33" xfId="63" applyNumberFormat="1" applyFont="1" applyFill="1" applyBorder="1" applyAlignment="1" applyProtection="1">
      <alignment vertical="center" wrapText="1"/>
      <protection locked="0"/>
    </xf>
    <xf numFmtId="169" fontId="18" fillId="0" borderId="22" xfId="63" applyNumberFormat="1" applyFont="1" applyFill="1" applyBorder="1" applyAlignment="1" applyProtection="1">
      <alignment vertical="center" wrapText="1"/>
      <protection locked="0"/>
    </xf>
    <xf numFmtId="169" fontId="18" fillId="0" borderId="41" xfId="63" applyNumberFormat="1" applyFont="1" applyFill="1" applyBorder="1" applyAlignment="1" applyProtection="1">
      <alignment vertical="center" wrapText="1"/>
      <protection locked="0"/>
    </xf>
    <xf numFmtId="169" fontId="18" fillId="0" borderId="30" xfId="63" applyNumberFormat="1" applyFont="1" applyFill="1" applyBorder="1" applyAlignment="1" applyProtection="1">
      <alignment vertical="center" wrapText="1"/>
      <protection locked="0"/>
    </xf>
    <xf numFmtId="169" fontId="18" fillId="0" borderId="33" xfId="63" applyNumberFormat="1" applyFont="1" applyFill="1" applyBorder="1" applyAlignment="1">
      <alignment vertical="center" wrapText="1"/>
      <protection/>
    </xf>
    <xf numFmtId="169" fontId="15" fillId="0" borderId="0" xfId="63" applyNumberFormat="1" applyFill="1" applyAlignment="1" applyProtection="1">
      <alignment vertical="center" wrapText="1"/>
      <protection locked="0"/>
    </xf>
    <xf numFmtId="169" fontId="18" fillId="0" borderId="34" xfId="63" applyNumberFormat="1" applyFont="1" applyFill="1" applyBorder="1" applyAlignment="1" applyProtection="1">
      <alignment horizontal="left" vertical="center" wrapText="1" indent="1"/>
      <protection locked="0"/>
    </xf>
    <xf numFmtId="171" fontId="15" fillId="0" borderId="29" xfId="63" applyNumberFormat="1" applyFont="1" applyFill="1" applyBorder="1" applyAlignment="1" applyProtection="1">
      <alignment horizontal="left" vertical="center" wrapText="1" indent="2"/>
      <protection locked="0"/>
    </xf>
    <xf numFmtId="169" fontId="18" fillId="0" borderId="34" xfId="63" applyNumberFormat="1" applyFont="1" applyFill="1" applyBorder="1" applyAlignment="1" applyProtection="1">
      <alignment vertical="center" wrapText="1"/>
      <protection locked="0"/>
    </xf>
    <xf numFmtId="169" fontId="18" fillId="0" borderId="23" xfId="63" applyNumberFormat="1" applyFont="1" applyFill="1" applyBorder="1" applyAlignment="1" applyProtection="1">
      <alignment vertical="center" wrapText="1"/>
      <protection locked="0"/>
    </xf>
    <xf numFmtId="169" fontId="18" fillId="0" borderId="29" xfId="63" applyNumberFormat="1" applyFont="1" applyFill="1" applyBorder="1" applyAlignment="1" applyProtection="1">
      <alignment vertical="center" wrapText="1"/>
      <protection locked="0"/>
    </xf>
    <xf numFmtId="169" fontId="18" fillId="0" borderId="35" xfId="63" applyNumberFormat="1" applyFont="1" applyFill="1" applyBorder="1" applyAlignment="1" applyProtection="1">
      <alignment vertical="center" wrapText="1"/>
      <protection locked="0"/>
    </xf>
    <xf numFmtId="169" fontId="18" fillId="0" borderId="34" xfId="63" applyNumberFormat="1" applyFont="1" applyFill="1" applyBorder="1" applyAlignment="1">
      <alignment vertical="center" wrapText="1"/>
      <protection/>
    </xf>
    <xf numFmtId="169" fontId="17" fillId="0" borderId="13" xfId="63" applyNumberFormat="1" applyFont="1" applyFill="1" applyBorder="1" applyAlignment="1" applyProtection="1">
      <alignment horizontal="left" vertical="center" wrapText="1" indent="1"/>
      <protection locked="0"/>
    </xf>
    <xf numFmtId="169" fontId="18" fillId="0" borderId="10" xfId="63" applyNumberFormat="1" applyFont="1" applyFill="1" applyBorder="1" applyAlignment="1" applyProtection="1">
      <alignment vertical="center" wrapText="1"/>
      <protection locked="0"/>
    </xf>
    <xf numFmtId="169" fontId="18" fillId="0" borderId="11" xfId="63" applyNumberFormat="1" applyFont="1" applyFill="1" applyBorder="1" applyAlignment="1" applyProtection="1">
      <alignment vertical="center" wrapText="1"/>
      <protection locked="0"/>
    </xf>
    <xf numFmtId="169" fontId="18" fillId="0" borderId="12" xfId="63" applyNumberFormat="1" applyFont="1" applyFill="1" applyBorder="1" applyAlignment="1" applyProtection="1">
      <alignment vertical="center" wrapText="1"/>
      <protection locked="0"/>
    </xf>
    <xf numFmtId="169" fontId="18" fillId="0" borderId="14" xfId="63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9" xfId="64" applyFont="1" applyFill="1" applyBorder="1" applyAlignment="1" applyProtection="1">
      <alignment horizontal="center" vertical="center" wrapText="1"/>
      <protection/>
    </xf>
    <xf numFmtId="0" fontId="18" fillId="0" borderId="20" xfId="64" applyFont="1" applyFill="1" applyBorder="1" applyAlignment="1" applyProtection="1">
      <alignment horizontal="center" vertical="center"/>
      <protection/>
    </xf>
    <xf numFmtId="170" fontId="18" fillId="0" borderId="20" xfId="43" applyNumberFormat="1" applyFont="1" applyFill="1" applyBorder="1" applyAlignment="1" applyProtection="1">
      <alignment horizontal="right"/>
      <protection locked="0"/>
    </xf>
    <xf numFmtId="170" fontId="15" fillId="0" borderId="20" xfId="40" applyNumberFormat="1" applyFont="1" applyFill="1" applyBorder="1" applyAlignment="1">
      <alignment horizontal="right" indent="2"/>
    </xf>
    <xf numFmtId="170" fontId="17" fillId="0" borderId="20" xfId="43" applyNumberFormat="1" applyFont="1" applyFill="1" applyBorder="1" applyAlignment="1" applyProtection="1">
      <alignment horizontal="right"/>
      <protection/>
    </xf>
    <xf numFmtId="0" fontId="5" fillId="0" borderId="0" xfId="61">
      <alignment/>
      <protection/>
    </xf>
    <xf numFmtId="49" fontId="37" fillId="0" borderId="20" xfId="61" applyNumberFormat="1" applyFont="1" applyBorder="1">
      <alignment/>
      <protection/>
    </xf>
    <xf numFmtId="0" fontId="37" fillId="0" borderId="20" xfId="61" applyFont="1" applyBorder="1" applyAlignment="1">
      <alignment horizontal="center"/>
      <protection/>
    </xf>
    <xf numFmtId="3" fontId="37" fillId="0" borderId="20" xfId="61" applyNumberFormat="1" applyFont="1" applyBorder="1" applyAlignment="1">
      <alignment horizontal="center"/>
      <protection/>
    </xf>
    <xf numFmtId="49" fontId="37" fillId="0" borderId="20" xfId="61" applyNumberFormat="1" applyFont="1" applyBorder="1">
      <alignment/>
      <protection/>
    </xf>
    <xf numFmtId="0" fontId="7" fillId="0" borderId="0" xfId="61" applyFont="1">
      <alignment/>
      <protection/>
    </xf>
    <xf numFmtId="49" fontId="5" fillId="0" borderId="20" xfId="61" applyNumberFormat="1" applyBorder="1">
      <alignment/>
      <protection/>
    </xf>
    <xf numFmtId="49" fontId="5" fillId="0" borderId="0" xfId="61" applyNumberFormat="1">
      <alignment/>
      <protection/>
    </xf>
    <xf numFmtId="3" fontId="5" fillId="0" borderId="0" xfId="61" applyNumberFormat="1">
      <alignment/>
      <protection/>
    </xf>
    <xf numFmtId="3" fontId="5" fillId="0" borderId="0" xfId="61" applyNumberFormat="1" applyFont="1" applyAlignment="1">
      <alignment horizontal="right"/>
      <protection/>
    </xf>
    <xf numFmtId="0" fontId="4" fillId="0" borderId="0" xfId="58" applyFont="1" applyFill="1" applyAlignment="1">
      <alignment horizontal="right"/>
      <protection/>
    </xf>
    <xf numFmtId="0" fontId="5" fillId="0" borderId="50" xfId="58" applyFont="1" applyBorder="1" applyAlignment="1">
      <alignment/>
      <protection/>
    </xf>
    <xf numFmtId="0" fontId="5" fillId="0" borderId="0" xfId="58" applyFont="1" applyBorder="1" applyAlignment="1">
      <alignment/>
      <protection/>
    </xf>
    <xf numFmtId="0" fontId="2" fillId="0" borderId="0" xfId="58" applyFont="1" applyAlignment="1">
      <alignment horizontal="right"/>
      <protection/>
    </xf>
    <xf numFmtId="0" fontId="10" fillId="0" borderId="51" xfId="58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right"/>
      <protection/>
    </xf>
    <xf numFmtId="166" fontId="8" fillId="0" borderId="0" xfId="58" applyNumberFormat="1" applyFont="1" applyFill="1" applyBorder="1" applyAlignment="1">
      <alignment/>
      <protection/>
    </xf>
    <xf numFmtId="166" fontId="4" fillId="0" borderId="0" xfId="58" applyNumberFormat="1" applyFont="1" applyFill="1" applyBorder="1" applyAlignment="1">
      <alignment/>
      <protection/>
    </xf>
    <xf numFmtId="0" fontId="10" fillId="0" borderId="0" xfId="58" applyFont="1" applyBorder="1" applyAlignment="1">
      <alignment vertical="center"/>
      <protection/>
    </xf>
    <xf numFmtId="3" fontId="9" fillId="0" borderId="0" xfId="58" applyNumberFormat="1" applyFont="1" applyFill="1" applyBorder="1" applyAlignment="1">
      <alignment vertical="center"/>
      <protection/>
    </xf>
    <xf numFmtId="0" fontId="34" fillId="0" borderId="0" xfId="58" applyFont="1" applyFill="1" applyBorder="1">
      <alignment/>
      <protection/>
    </xf>
    <xf numFmtId="0" fontId="11" fillId="0" borderId="0" xfId="58" applyFont="1" applyBorder="1" applyAlignment="1">
      <alignment horizontal="center" vertical="center"/>
      <protection/>
    </xf>
    <xf numFmtId="3" fontId="9" fillId="0" borderId="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/>
      <protection/>
    </xf>
    <xf numFmtId="166" fontId="34" fillId="0" borderId="43" xfId="58" applyNumberFormat="1" applyFont="1" applyFill="1" applyBorder="1">
      <alignment/>
      <protection/>
    </xf>
    <xf numFmtId="0" fontId="34" fillId="0" borderId="43" xfId="58" applyFont="1" applyFill="1" applyBorder="1">
      <alignment/>
      <protection/>
    </xf>
    <xf numFmtId="0" fontId="34" fillId="0" borderId="43" xfId="58" applyFont="1" applyFill="1" applyBorder="1" applyAlignment="1">
      <alignment vertical="center"/>
      <protection/>
    </xf>
    <xf numFmtId="0" fontId="10" fillId="0" borderId="52" xfId="5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3" fontId="4" fillId="0" borderId="0" xfId="58" applyNumberFormat="1" applyFont="1" applyFill="1" applyBorder="1" applyAlignment="1">
      <alignment horizontal="center" vertical="center"/>
      <protection/>
    </xf>
    <xf numFmtId="3" fontId="7" fillId="0" borderId="0" xfId="58" applyNumberFormat="1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3" fontId="4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vertical="center"/>
      <protection/>
    </xf>
    <xf numFmtId="3" fontId="4" fillId="0" borderId="0" xfId="58" applyNumberFormat="1" applyFont="1" applyFill="1" applyBorder="1" applyAlignment="1">
      <alignment vertical="center"/>
      <protection/>
    </xf>
    <xf numFmtId="3" fontId="6" fillId="0" borderId="0" xfId="58" applyNumberFormat="1" applyFont="1" applyFill="1" applyBorder="1" applyAlignment="1">
      <alignment vertical="center"/>
      <protection/>
    </xf>
    <xf numFmtId="0" fontId="36" fillId="0" borderId="2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0" fontId="4" fillId="0" borderId="0" xfId="58" applyFont="1" applyFill="1" applyBorder="1" applyAlignment="1">
      <alignment/>
      <protection/>
    </xf>
    <xf numFmtId="0" fontId="4" fillId="0" borderId="0" xfId="58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right" vertical="center"/>
      <protection/>
    </xf>
    <xf numFmtId="0" fontId="6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left"/>
      <protection/>
    </xf>
    <xf numFmtId="3" fontId="0" fillId="0" borderId="0" xfId="0" applyNumberFormat="1" applyAlignment="1">
      <alignment horizontal="right"/>
    </xf>
    <xf numFmtId="0" fontId="6" fillId="0" borderId="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vertical="center"/>
      <protection/>
    </xf>
    <xf numFmtId="0" fontId="33" fillId="0" borderId="0" xfId="58" applyFont="1" applyFill="1" applyBorder="1" applyAlignment="1">
      <alignment horizontal="right" vertical="center"/>
      <protection/>
    </xf>
    <xf numFmtId="169" fontId="13" fillId="0" borderId="45" xfId="63" applyNumberFormat="1" applyFont="1" applyFill="1" applyBorder="1" applyAlignment="1">
      <alignment horizontal="right" vertical="center" wrapText="1" indent="1"/>
      <protection/>
    </xf>
    <xf numFmtId="169" fontId="13" fillId="0" borderId="12" xfId="63" applyNumberFormat="1" applyFont="1" applyFill="1" applyBorder="1" applyAlignment="1" applyProtection="1">
      <alignment horizontal="right" vertical="center" wrapText="1"/>
      <protection/>
    </xf>
    <xf numFmtId="169" fontId="18" fillId="0" borderId="37" xfId="63" applyNumberFormat="1" applyFont="1" applyFill="1" applyBorder="1" applyAlignment="1" applyProtection="1">
      <alignment horizontal="right" vertical="center" wrapText="1"/>
      <protection locked="0"/>
    </xf>
    <xf numFmtId="169" fontId="18" fillId="0" borderId="38" xfId="63" applyNumberFormat="1" applyFont="1" applyFill="1" applyBorder="1" applyAlignment="1" applyProtection="1">
      <alignment horizontal="right" vertical="center" wrapText="1"/>
      <protection locked="0"/>
    </xf>
    <xf numFmtId="169" fontId="17" fillId="0" borderId="45" xfId="63" applyNumberFormat="1" applyFont="1" applyFill="1" applyBorder="1" applyAlignment="1">
      <alignment horizontal="left" vertical="center" wrapText="1" indent="1"/>
      <protection/>
    </xf>
    <xf numFmtId="169" fontId="17" fillId="0" borderId="12" xfId="63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Alignment="1">
      <alignment horizontal="right"/>
    </xf>
    <xf numFmtId="0" fontId="2" fillId="0" borderId="0" xfId="58" applyBorder="1">
      <alignment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Border="1" applyAlignment="1">
      <alignment horizontal="center" vertical="center"/>
      <protection/>
    </xf>
    <xf numFmtId="0" fontId="11" fillId="0" borderId="39" xfId="58" applyFont="1" applyBorder="1" applyAlignment="1">
      <alignment horizontal="left" vertical="center" wrapText="1"/>
      <protection/>
    </xf>
    <xf numFmtId="0" fontId="2" fillId="0" borderId="50" xfId="58" applyFont="1" applyBorder="1" applyAlignment="1">
      <alignment horizontal="center" vertical="center"/>
      <protection/>
    </xf>
    <xf numFmtId="0" fontId="2" fillId="0" borderId="50" xfId="58" applyBorder="1" applyAlignment="1">
      <alignment horizontal="center" vertical="center"/>
      <protection/>
    </xf>
    <xf numFmtId="0" fontId="2" fillId="0" borderId="50" xfId="58" applyBorder="1">
      <alignment/>
      <protection/>
    </xf>
    <xf numFmtId="0" fontId="2" fillId="0" borderId="50" xfId="58" applyBorder="1" applyAlignment="1">
      <alignment horizontal="center"/>
      <protection/>
    </xf>
    <xf numFmtId="0" fontId="5" fillId="0" borderId="0" xfId="62" applyFill="1">
      <alignment/>
      <protection/>
    </xf>
    <xf numFmtId="3" fontId="20" fillId="0" borderId="20" xfId="0" applyNumberFormat="1" applyFont="1" applyBorder="1" applyAlignment="1">
      <alignment horizontal="right" indent="2"/>
    </xf>
    <xf numFmtId="3" fontId="37" fillId="0" borderId="20" xfId="0" applyNumberFormat="1" applyFont="1" applyBorder="1" applyAlignment="1">
      <alignment horizontal="right" indent="2"/>
    </xf>
    <xf numFmtId="3" fontId="20" fillId="0" borderId="20" xfId="0" applyNumberFormat="1" applyFont="1" applyBorder="1" applyAlignment="1">
      <alignment horizontal="right" indent="2"/>
    </xf>
    <xf numFmtId="3" fontId="20" fillId="0" borderId="20" xfId="61" applyNumberFormat="1" applyFont="1" applyBorder="1" applyAlignment="1">
      <alignment horizontal="right" indent="3"/>
      <protection/>
    </xf>
    <xf numFmtId="3" fontId="37" fillId="0" borderId="20" xfId="61" applyNumberFormat="1" applyFont="1" applyBorder="1" applyAlignment="1">
      <alignment horizontal="right" indent="3"/>
      <protection/>
    </xf>
    <xf numFmtId="3" fontId="9" fillId="0" borderId="53" xfId="58" applyNumberFormat="1" applyFont="1" applyFill="1" applyBorder="1" applyAlignment="1">
      <alignment horizontal="right" vertical="center" indent="2"/>
      <protection/>
    </xf>
    <xf numFmtId="3" fontId="35" fillId="0" borderId="0" xfId="0" applyNumberFormat="1" applyFont="1" applyBorder="1" applyAlignment="1">
      <alignment/>
    </xf>
    <xf numFmtId="3" fontId="37" fillId="0" borderId="20" xfId="0" applyNumberFormat="1" applyFont="1" applyBorder="1" applyAlignment="1">
      <alignment horizontal="right" indent="2"/>
    </xf>
    <xf numFmtId="3" fontId="37" fillId="0" borderId="20" xfId="0" applyNumberFormat="1" applyFont="1" applyFill="1" applyBorder="1" applyAlignment="1">
      <alignment horizontal="right" indent="2"/>
    </xf>
    <xf numFmtId="0" fontId="11" fillId="0" borderId="0" xfId="58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left" vertical="center" wrapText="1"/>
      <protection/>
    </xf>
    <xf numFmtId="169" fontId="13" fillId="0" borderId="41" xfId="63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62" applyNumberFormat="1" applyFill="1">
      <alignment/>
      <protection/>
    </xf>
    <xf numFmtId="172" fontId="24" fillId="0" borderId="0" xfId="65" applyNumberFormat="1" applyFont="1" applyAlignment="1">
      <alignment vertical="center"/>
      <protection/>
    </xf>
    <xf numFmtId="3" fontId="4" fillId="0" borderId="0" xfId="58" applyNumberFormat="1" applyFont="1" applyFill="1" applyBorder="1" applyAlignment="1">
      <alignment/>
      <protection/>
    </xf>
    <xf numFmtId="170" fontId="5" fillId="0" borderId="20" xfId="42" applyNumberFormat="1" applyFont="1" applyBorder="1" applyAlignment="1">
      <alignment/>
    </xf>
    <xf numFmtId="170" fontId="5" fillId="0" borderId="20" xfId="42" applyNumberFormat="1" applyFont="1" applyFill="1" applyBorder="1" applyAlignment="1">
      <alignment/>
    </xf>
    <xf numFmtId="170" fontId="7" fillId="0" borderId="27" xfId="42" applyNumberFormat="1" applyFont="1" applyBorder="1" applyAlignment="1">
      <alignment/>
    </xf>
    <xf numFmtId="170" fontId="5" fillId="0" borderId="28" xfId="42" applyNumberFormat="1" applyFont="1" applyFill="1" applyBorder="1" applyAlignment="1">
      <alignment/>
    </xf>
    <xf numFmtId="170" fontId="7" fillId="0" borderId="20" xfId="42" applyNumberFormat="1" applyFont="1" applyBorder="1" applyAlignment="1">
      <alignment/>
    </xf>
    <xf numFmtId="170" fontId="5" fillId="0" borderId="28" xfId="42" applyNumberFormat="1" applyFont="1" applyBorder="1" applyAlignment="1">
      <alignment/>
    </xf>
    <xf numFmtId="170" fontId="5" fillId="32" borderId="20" xfId="42" applyNumberFormat="1" applyFont="1" applyFill="1" applyBorder="1" applyAlignment="1">
      <alignment/>
    </xf>
    <xf numFmtId="170" fontId="7" fillId="32" borderId="20" xfId="42" applyNumberFormat="1" applyFont="1" applyFill="1" applyBorder="1" applyAlignment="1">
      <alignment/>
    </xf>
    <xf numFmtId="170" fontId="5" fillId="34" borderId="20" xfId="42" applyNumberFormat="1" applyFont="1" applyFill="1" applyBorder="1" applyAlignment="1">
      <alignment/>
    </xf>
    <xf numFmtId="170" fontId="7" fillId="34" borderId="27" xfId="42" applyNumberFormat="1" applyFont="1" applyFill="1" applyBorder="1" applyAlignment="1">
      <alignment/>
    </xf>
    <xf numFmtId="170" fontId="5" fillId="34" borderId="28" xfId="42" applyNumberFormat="1" applyFont="1" applyFill="1" applyBorder="1" applyAlignment="1">
      <alignment/>
    </xf>
    <xf numFmtId="170" fontId="7" fillId="34" borderId="20" xfId="42" applyNumberFormat="1" applyFont="1" applyFill="1" applyBorder="1" applyAlignment="1">
      <alignment/>
    </xf>
    <xf numFmtId="0" fontId="15" fillId="0" borderId="0" xfId="63" applyFill="1" applyBorder="1" applyAlignment="1">
      <alignment vertical="center" wrapText="1"/>
      <protection/>
    </xf>
    <xf numFmtId="169" fontId="26" fillId="0" borderId="0" xfId="63" applyNumberFormat="1" applyFont="1" applyFill="1" applyBorder="1" applyAlignment="1">
      <alignment vertical="center" wrapText="1"/>
      <protection/>
    </xf>
    <xf numFmtId="0" fontId="19" fillId="0" borderId="0" xfId="63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7" fillId="0" borderId="47" xfId="63" applyFont="1" applyFill="1" applyBorder="1" applyAlignment="1">
      <alignment horizontal="center" vertical="center" wrapText="1"/>
      <protection/>
    </xf>
    <xf numFmtId="0" fontId="27" fillId="0" borderId="54" xfId="63" applyFont="1" applyFill="1" applyBorder="1" applyAlignment="1" applyProtection="1">
      <alignment horizontal="left" vertical="center" wrapText="1" indent="1"/>
      <protection locked="0"/>
    </xf>
    <xf numFmtId="0" fontId="16" fillId="0" borderId="10" xfId="63" applyFont="1" applyFill="1" applyBorder="1" applyAlignment="1">
      <alignment vertical="center" wrapText="1"/>
      <protection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171" fontId="15" fillId="0" borderId="50" xfId="63" applyNumberFormat="1" applyFont="1" applyFill="1" applyBorder="1" applyAlignment="1" applyProtection="1">
      <alignment horizontal="left" vertical="center" wrapText="1" indent="2"/>
      <protection locked="0"/>
    </xf>
    <xf numFmtId="169" fontId="15" fillId="33" borderId="48" xfId="63" applyNumberFormat="1" applyFont="1" applyFill="1" applyBorder="1" applyAlignment="1" applyProtection="1">
      <alignment horizontal="left" vertical="center" wrapText="1" indent="2"/>
      <protection/>
    </xf>
    <xf numFmtId="169" fontId="18" fillId="0" borderId="55" xfId="63" applyNumberFormat="1" applyFont="1" applyFill="1" applyBorder="1" applyAlignment="1" applyProtection="1">
      <alignment vertical="center" wrapText="1"/>
      <protection locked="0"/>
    </xf>
    <xf numFmtId="169" fontId="18" fillId="0" borderId="56" xfId="63" applyNumberFormat="1" applyFont="1" applyFill="1" applyBorder="1" applyAlignment="1" applyProtection="1">
      <alignment vertical="center" wrapText="1"/>
      <protection locked="0"/>
    </xf>
    <xf numFmtId="169" fontId="18" fillId="0" borderId="57" xfId="63" applyNumberFormat="1" applyFont="1" applyFill="1" applyBorder="1" applyAlignment="1" applyProtection="1">
      <alignment vertical="center" wrapText="1"/>
      <protection locked="0"/>
    </xf>
    <xf numFmtId="169" fontId="18" fillId="0" borderId="49" xfId="63" applyNumberFormat="1" applyFont="1" applyFill="1" applyBorder="1" applyAlignment="1" applyProtection="1">
      <alignment vertical="center" wrapText="1"/>
      <protection locked="0"/>
    </xf>
    <xf numFmtId="169" fontId="18" fillId="0" borderId="55" xfId="63" applyNumberFormat="1" applyFont="1" applyFill="1" applyBorder="1" applyAlignment="1">
      <alignment vertical="center" wrapText="1"/>
      <protection/>
    </xf>
    <xf numFmtId="169" fontId="18" fillId="0" borderId="58" xfId="63" applyNumberFormat="1" applyFont="1" applyFill="1" applyBorder="1" applyAlignment="1">
      <alignment vertical="center" wrapText="1"/>
      <protection/>
    </xf>
    <xf numFmtId="0" fontId="31" fillId="0" borderId="58" xfId="0" applyFont="1" applyBorder="1" applyAlignment="1">
      <alignment/>
    </xf>
    <xf numFmtId="0" fontId="37" fillId="0" borderId="20" xfId="61" applyFont="1" applyBorder="1" applyAlignment="1">
      <alignment wrapText="1"/>
      <protection/>
    </xf>
    <xf numFmtId="0" fontId="37" fillId="0" borderId="20" xfId="61" applyFont="1" applyBorder="1" applyAlignment="1">
      <alignment horizontal="left" wrapText="1"/>
      <protection/>
    </xf>
    <xf numFmtId="0" fontId="37" fillId="0" borderId="20" xfId="61" applyFont="1" applyBorder="1" applyAlignment="1">
      <alignment horizontal="left" wrapText="1"/>
      <protection/>
    </xf>
    <xf numFmtId="0" fontId="20" fillId="0" borderId="20" xfId="61" applyFont="1" applyBorder="1" applyAlignment="1">
      <alignment wrapText="1"/>
      <protection/>
    </xf>
    <xf numFmtId="0" fontId="15" fillId="0" borderId="0" xfId="63" applyFont="1" applyFill="1" applyBorder="1" applyAlignment="1">
      <alignment vertical="center" wrapText="1"/>
      <protection/>
    </xf>
    <xf numFmtId="0" fontId="5" fillId="0" borderId="0" xfId="0" applyFont="1" applyAlignment="1">
      <alignment horizontal="right"/>
    </xf>
    <xf numFmtId="0" fontId="37" fillId="0" borderId="20" xfId="0" applyFont="1" applyBorder="1" applyAlignment="1">
      <alignment horizontal="left" vertical="center"/>
    </xf>
    <xf numFmtId="3" fontId="37" fillId="0" borderId="20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0" fontId="20" fillId="0" borderId="0" xfId="62" applyFont="1" applyAlignment="1">
      <alignment horizontal="center"/>
      <protection/>
    </xf>
    <xf numFmtId="3" fontId="20" fillId="0" borderId="20" xfId="0" applyNumberFormat="1" applyFont="1" applyFill="1" applyBorder="1" applyAlignment="1">
      <alignment horizontal="right" indent="2"/>
    </xf>
    <xf numFmtId="0" fontId="37" fillId="0" borderId="0" xfId="62" applyFont="1" applyAlignment="1">
      <alignment horizontal="right"/>
      <protection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3" fontId="36" fillId="0" borderId="20" xfId="0" applyNumberFormat="1" applyFont="1" applyFill="1" applyBorder="1" applyAlignment="1">
      <alignment/>
    </xf>
    <xf numFmtId="0" fontId="5" fillId="0" borderId="0" xfId="58" applyFont="1" applyFill="1" applyBorder="1" applyAlignment="1">
      <alignment/>
      <protection/>
    </xf>
    <xf numFmtId="172" fontId="11" fillId="0" borderId="0" xfId="65" applyNumberFormat="1" applyFont="1" applyAlignment="1">
      <alignment vertical="center"/>
      <protection/>
    </xf>
    <xf numFmtId="3" fontId="37" fillId="0" borderId="20" xfId="0" applyNumberFormat="1" applyFont="1" applyBorder="1" applyAlignment="1">
      <alignment horizontal="right" indent="2"/>
    </xf>
    <xf numFmtId="3" fontId="36" fillId="0" borderId="20" xfId="0" applyNumberFormat="1" applyFont="1" applyFill="1" applyBorder="1" applyAlignment="1">
      <alignment horizontal="right" indent="2"/>
    </xf>
    <xf numFmtId="0" fontId="10" fillId="0" borderId="20" xfId="65" applyFont="1" applyFill="1" applyBorder="1" applyAlignment="1">
      <alignment horizontal="center" vertical="center"/>
      <protection/>
    </xf>
    <xf numFmtId="172" fontId="13" fillId="0" borderId="20" xfId="65" applyNumberFormat="1" applyFont="1" applyFill="1" applyBorder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172" fontId="24" fillId="0" borderId="0" xfId="65" applyNumberFormat="1" applyFont="1" applyFill="1" applyAlignment="1">
      <alignment vertical="center"/>
      <protection/>
    </xf>
    <xf numFmtId="3" fontId="86" fillId="0" borderId="20" xfId="0" applyNumberFormat="1" applyFont="1" applyBorder="1" applyAlignment="1">
      <alignment/>
    </xf>
    <xf numFmtId="3" fontId="87" fillId="0" borderId="20" xfId="0" applyNumberFormat="1" applyFont="1" applyBorder="1" applyAlignment="1">
      <alignment/>
    </xf>
    <xf numFmtId="0" fontId="37" fillId="0" borderId="20" xfId="0" applyFont="1" applyBorder="1" applyAlignment="1">
      <alignment wrapText="1"/>
    </xf>
    <xf numFmtId="0" fontId="24" fillId="0" borderId="0" xfId="65" applyFont="1" applyAlignment="1">
      <alignment vertical="center"/>
      <protection/>
    </xf>
    <xf numFmtId="0" fontId="10" fillId="0" borderId="59" xfId="58" applyFont="1" applyFill="1" applyBorder="1" applyAlignment="1">
      <alignment horizontal="center" vertical="center" wrapText="1"/>
      <protection/>
    </xf>
    <xf numFmtId="3" fontId="9" fillId="0" borderId="59" xfId="58" applyNumberFormat="1" applyFont="1" applyFill="1" applyBorder="1" applyAlignment="1">
      <alignment horizontal="right" vertical="center" indent="2"/>
      <protection/>
    </xf>
    <xf numFmtId="0" fontId="10" fillId="0" borderId="20" xfId="58" applyFont="1" applyBorder="1" applyAlignment="1">
      <alignment vertical="center" wrapText="1"/>
      <protection/>
    </xf>
    <xf numFmtId="3" fontId="9" fillId="0" borderId="20" xfId="58" applyNumberFormat="1" applyFont="1" applyFill="1" applyBorder="1" applyAlignment="1">
      <alignment vertical="center"/>
      <protection/>
    </xf>
    <xf numFmtId="0" fontId="10" fillId="0" borderId="60" xfId="58" applyFont="1" applyFill="1" applyBorder="1" applyAlignment="1">
      <alignment horizontal="center" vertical="center" wrapText="1"/>
      <protection/>
    </xf>
    <xf numFmtId="3" fontId="9" fillId="0" borderId="61" xfId="58" applyNumberFormat="1" applyFont="1" applyFill="1" applyBorder="1" applyAlignment="1">
      <alignment horizontal="right" vertical="center" indent="1"/>
      <protection/>
    </xf>
    <xf numFmtId="3" fontId="9" fillId="0" borderId="59" xfId="58" applyNumberFormat="1" applyFont="1" applyFill="1" applyBorder="1" applyAlignment="1">
      <alignment horizontal="right" vertical="center" indent="1"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3" fontId="9" fillId="0" borderId="60" xfId="58" applyNumberFormat="1" applyFont="1" applyFill="1" applyBorder="1" applyAlignment="1">
      <alignment horizontal="right" vertical="center" wrapText="1" indent="1"/>
      <protection/>
    </xf>
    <xf numFmtId="3" fontId="9" fillId="0" borderId="20" xfId="58" applyNumberFormat="1" applyFont="1" applyFill="1" applyBorder="1" applyAlignment="1">
      <alignment horizontal="right" vertical="center" wrapText="1" indent="1"/>
      <protection/>
    </xf>
    <xf numFmtId="0" fontId="86" fillId="0" borderId="20" xfId="0" applyFont="1" applyBorder="1" applyAlignment="1">
      <alignment horizontal="center" wrapText="1"/>
    </xf>
    <xf numFmtId="170" fontId="7" fillId="32" borderId="20" xfId="62" applyNumberFormat="1" applyFont="1" applyFill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 wrapText="1"/>
    </xf>
    <xf numFmtId="172" fontId="45" fillId="0" borderId="20" xfId="65" applyNumberFormat="1" applyFont="1" applyBorder="1" applyAlignment="1">
      <alignment vertical="center"/>
      <protection/>
    </xf>
    <xf numFmtId="172" fontId="28" fillId="0" borderId="20" xfId="65" applyNumberFormat="1" applyFont="1" applyFill="1" applyBorder="1" applyAlignment="1">
      <alignment horizontal="center" vertical="center"/>
      <protection/>
    </xf>
    <xf numFmtId="172" fontId="28" fillId="0" borderId="20" xfId="65" applyNumberFormat="1" applyFont="1" applyBorder="1" applyAlignment="1">
      <alignment vertical="center"/>
      <protection/>
    </xf>
    <xf numFmtId="0" fontId="16" fillId="0" borderId="48" xfId="63" applyFont="1" applyFill="1" applyBorder="1" applyAlignment="1">
      <alignment horizontal="center" vertical="center" wrapText="1"/>
      <protection/>
    </xf>
    <xf numFmtId="0" fontId="17" fillId="0" borderId="48" xfId="63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39" xfId="0" applyBorder="1" applyAlignment="1">
      <alignment/>
    </xf>
    <xf numFmtId="0" fontId="19" fillId="0" borderId="20" xfId="63" applyFont="1" applyFill="1" applyBorder="1" applyAlignment="1">
      <alignment horizontal="center" vertical="center" wrapText="1"/>
      <protection/>
    </xf>
    <xf numFmtId="0" fontId="15" fillId="0" borderId="20" xfId="63" applyFill="1" applyBorder="1" applyAlignment="1">
      <alignment vertical="center" wrapText="1"/>
      <protection/>
    </xf>
    <xf numFmtId="0" fontId="17" fillId="0" borderId="20" xfId="63" applyFont="1" applyFill="1" applyBorder="1" applyAlignment="1">
      <alignment horizontal="center" vertical="center" wrapText="1"/>
      <protection/>
    </xf>
    <xf numFmtId="0" fontId="88" fillId="0" borderId="20" xfId="0" applyFont="1" applyBorder="1" applyAlignment="1">
      <alignment/>
    </xf>
    <xf numFmtId="0" fontId="88" fillId="0" borderId="39" xfId="0" applyFont="1" applyBorder="1" applyAlignment="1">
      <alignment/>
    </xf>
    <xf numFmtId="0" fontId="89" fillId="0" borderId="20" xfId="0" applyFont="1" applyBorder="1" applyAlignment="1">
      <alignment/>
    </xf>
    <xf numFmtId="0" fontId="89" fillId="0" borderId="39" xfId="0" applyFont="1" applyBorder="1" applyAlignment="1">
      <alignment/>
    </xf>
    <xf numFmtId="0" fontId="89" fillId="0" borderId="29" xfId="0" applyFont="1" applyBorder="1" applyAlignment="1">
      <alignment/>
    </xf>
    <xf numFmtId="0" fontId="89" fillId="0" borderId="63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11" fillId="0" borderId="0" xfId="58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25" fillId="0" borderId="0" xfId="58" applyFont="1" applyBorder="1" applyAlignment="1">
      <alignment horizontal="right"/>
      <protection/>
    </xf>
    <xf numFmtId="172" fontId="13" fillId="0" borderId="20" xfId="65" applyNumberFormat="1" applyFont="1" applyBorder="1" applyAlignment="1">
      <alignment vertical="center"/>
      <protection/>
    </xf>
    <xf numFmtId="0" fontId="90" fillId="0" borderId="0" xfId="0" applyFont="1" applyAlignment="1">
      <alignment/>
    </xf>
    <xf numFmtId="0" fontId="37" fillId="0" borderId="20" xfId="0" applyFont="1" applyFill="1" applyBorder="1" applyAlignment="1">
      <alignment/>
    </xf>
    <xf numFmtId="0" fontId="37" fillId="0" borderId="20" xfId="61" applyFont="1" applyBorder="1" applyAlignment="1">
      <alignment wrapText="1"/>
      <protection/>
    </xf>
    <xf numFmtId="3" fontId="37" fillId="0" borderId="20" xfId="61" applyNumberFormat="1" applyFont="1" applyBorder="1" applyAlignment="1">
      <alignment horizontal="right" indent="3"/>
      <protection/>
    </xf>
    <xf numFmtId="49" fontId="20" fillId="0" borderId="20" xfId="61" applyNumberFormat="1" applyFont="1" applyBorder="1">
      <alignment/>
      <protection/>
    </xf>
    <xf numFmtId="167" fontId="9" fillId="0" borderId="51" xfId="58" applyNumberFormat="1" applyFont="1" applyFill="1" applyBorder="1" applyAlignment="1">
      <alignment vertical="center"/>
      <protection/>
    </xf>
    <xf numFmtId="1" fontId="9" fillId="0" borderId="51" xfId="58" applyNumberFormat="1" applyFont="1" applyFill="1" applyBorder="1" applyAlignment="1" quotePrefix="1">
      <alignment horizontal="center" vertical="center"/>
      <protection/>
    </xf>
    <xf numFmtId="0" fontId="9" fillId="0" borderId="51" xfId="58" applyFont="1" applyFill="1" applyBorder="1" applyAlignment="1">
      <alignment horizontal="left" vertical="center"/>
      <protection/>
    </xf>
    <xf numFmtId="0" fontId="9" fillId="0" borderId="51" xfId="58" applyFont="1" applyFill="1" applyBorder="1" applyAlignment="1">
      <alignment horizontal="left" vertical="center" wrapText="1"/>
      <protection/>
    </xf>
    <xf numFmtId="0" fontId="10" fillId="0" borderId="51" xfId="58" applyFont="1" applyFill="1" applyBorder="1" applyAlignment="1">
      <alignment horizontal="left" vertical="center" wrapText="1"/>
      <protection/>
    </xf>
    <xf numFmtId="0" fontId="9" fillId="0" borderId="51" xfId="58" applyFont="1" applyFill="1" applyBorder="1" applyAlignment="1">
      <alignment horizontal="center" vertical="center"/>
      <protection/>
    </xf>
    <xf numFmtId="0" fontId="10" fillId="0" borderId="51" xfId="58" applyFont="1" applyBorder="1" applyAlignment="1">
      <alignment horizontal="center" vertical="center"/>
      <protection/>
    </xf>
    <xf numFmtId="0" fontId="9" fillId="0" borderId="51" xfId="58" applyFont="1" applyFill="1" applyBorder="1" applyAlignment="1">
      <alignment horizontal="center" vertical="center" wrapText="1"/>
      <protection/>
    </xf>
    <xf numFmtId="0" fontId="9" fillId="0" borderId="51" xfId="58" applyFont="1" applyFill="1" applyBorder="1" applyAlignment="1">
      <alignment vertical="center" wrapText="1"/>
      <protection/>
    </xf>
    <xf numFmtId="0" fontId="10" fillId="0" borderId="51" xfId="58" applyFont="1" applyFill="1" applyBorder="1" applyAlignment="1">
      <alignment horizontal="left" vertical="center"/>
      <protection/>
    </xf>
    <xf numFmtId="0" fontId="9" fillId="0" borderId="52" xfId="58" applyFont="1" applyFill="1" applyBorder="1" applyAlignment="1" quotePrefix="1">
      <alignment horizontal="center" vertical="center"/>
      <protection/>
    </xf>
    <xf numFmtId="0" fontId="10" fillId="0" borderId="52" xfId="58" applyFont="1" applyFill="1" applyBorder="1" applyAlignment="1">
      <alignment horizontal="left" vertical="center"/>
      <protection/>
    </xf>
    <xf numFmtId="0" fontId="9" fillId="0" borderId="52" xfId="58" applyFont="1" applyFill="1" applyBorder="1" applyAlignment="1">
      <alignment horizontal="left" vertical="center" wrapText="1"/>
      <protection/>
    </xf>
    <xf numFmtId="0" fontId="9" fillId="0" borderId="53" xfId="58" applyFont="1" applyFill="1" applyBorder="1" applyAlignment="1" quotePrefix="1">
      <alignment horizontal="center" vertical="center"/>
      <protection/>
    </xf>
    <xf numFmtId="0" fontId="10" fillId="0" borderId="53" xfId="58" applyFont="1" applyFill="1" applyBorder="1" applyAlignment="1">
      <alignment horizontal="left" vertical="center"/>
      <protection/>
    </xf>
    <xf numFmtId="0" fontId="9" fillId="0" borderId="51" xfId="58" applyFont="1" applyFill="1" applyBorder="1" applyAlignment="1" quotePrefix="1">
      <alignment horizontal="center" vertical="center"/>
      <protection/>
    </xf>
    <xf numFmtId="0" fontId="9" fillId="0" borderId="53" xfId="58" applyFont="1" applyFill="1" applyBorder="1" applyAlignment="1">
      <alignment horizontal="left" vertical="center" wrapText="1"/>
      <protection/>
    </xf>
    <xf numFmtId="166" fontId="8" fillId="0" borderId="0" xfId="58" applyNumberFormat="1" applyFont="1" applyFill="1" applyAlignment="1">
      <alignment horizontal="center"/>
      <protection/>
    </xf>
    <xf numFmtId="166" fontId="9" fillId="0" borderId="51" xfId="58" applyNumberFormat="1" applyFont="1" applyFill="1" applyBorder="1" applyAlignment="1">
      <alignment horizontal="center" vertical="center" wrapText="1"/>
      <protection/>
    </xf>
    <xf numFmtId="0" fontId="10" fillId="0" borderId="51" xfId="58" applyFont="1" applyBorder="1" applyAlignment="1">
      <alignment horizontal="center" vertical="center" wrapText="1"/>
      <protection/>
    </xf>
    <xf numFmtId="166" fontId="9" fillId="0" borderId="52" xfId="58" applyNumberFormat="1" applyFont="1" applyFill="1" applyBorder="1" applyAlignment="1">
      <alignment horizontal="center" vertical="center" wrapText="1"/>
      <protection/>
    </xf>
    <xf numFmtId="0" fontId="10" fillId="0" borderId="52" xfId="58" applyFont="1" applyBorder="1" applyAlignment="1">
      <alignment horizontal="center" vertical="center" wrapText="1"/>
      <protection/>
    </xf>
    <xf numFmtId="0" fontId="9" fillId="0" borderId="52" xfId="58" applyFont="1" applyFill="1" applyBorder="1" applyAlignment="1">
      <alignment horizontal="center" vertical="center"/>
      <protection/>
    </xf>
    <xf numFmtId="0" fontId="10" fillId="0" borderId="52" xfId="58" applyFont="1" applyBorder="1" applyAlignment="1">
      <alignment horizontal="center" vertical="center"/>
      <protection/>
    </xf>
    <xf numFmtId="0" fontId="9" fillId="0" borderId="52" xfId="58" applyFont="1" applyFill="1" applyBorder="1" applyAlignment="1">
      <alignment horizontal="center" vertical="center" wrapText="1"/>
      <protection/>
    </xf>
    <xf numFmtId="0" fontId="9" fillId="0" borderId="64" xfId="58" applyFont="1" applyFill="1" applyBorder="1" applyAlignment="1" quotePrefix="1">
      <alignment horizontal="center" vertical="center"/>
      <protection/>
    </xf>
    <xf numFmtId="0" fontId="9" fillId="0" borderId="64" xfId="58" applyFont="1" applyFill="1" applyBorder="1" applyAlignment="1">
      <alignment horizontal="center" vertical="center"/>
      <protection/>
    </xf>
    <xf numFmtId="0" fontId="9" fillId="0" borderId="64" xfId="58" applyFont="1" applyFill="1" applyBorder="1" applyAlignment="1">
      <alignment horizontal="left" vertical="center" wrapText="1"/>
      <protection/>
    </xf>
    <xf numFmtId="0" fontId="9" fillId="0" borderId="64" xfId="58" applyFont="1" applyFill="1" applyBorder="1" applyAlignment="1">
      <alignment horizontal="left" vertical="center"/>
      <protection/>
    </xf>
    <xf numFmtId="0" fontId="4" fillId="0" borderId="0" xfId="58" applyFont="1" applyFill="1" applyAlignment="1">
      <alignment horizontal="right"/>
      <protection/>
    </xf>
    <xf numFmtId="0" fontId="9" fillId="0" borderId="53" xfId="58" applyFont="1" applyFill="1" applyBorder="1" applyAlignment="1">
      <alignment horizontal="center" vertical="center"/>
      <protection/>
    </xf>
    <xf numFmtId="166" fontId="8" fillId="0" borderId="39" xfId="58" applyNumberFormat="1" applyFont="1" applyFill="1" applyBorder="1" applyAlignment="1">
      <alignment horizontal="center"/>
      <protection/>
    </xf>
    <xf numFmtId="166" fontId="8" fillId="0" borderId="43" xfId="58" applyNumberFormat="1" applyFont="1" applyFill="1" applyBorder="1" applyAlignment="1">
      <alignment horizontal="center"/>
      <protection/>
    </xf>
    <xf numFmtId="166" fontId="3" fillId="0" borderId="39" xfId="58" applyNumberFormat="1" applyFont="1" applyFill="1" applyBorder="1" applyAlignment="1">
      <alignment horizontal="center" vertical="center"/>
      <protection/>
    </xf>
    <xf numFmtId="166" fontId="3" fillId="0" borderId="43" xfId="58" applyNumberFormat="1" applyFont="1" applyFill="1" applyBorder="1" applyAlignment="1">
      <alignment horizontal="center" vertical="center"/>
      <protection/>
    </xf>
    <xf numFmtId="0" fontId="6" fillId="0" borderId="39" xfId="58" applyFont="1" applyFill="1" applyBorder="1" applyAlignment="1">
      <alignment horizontal="right"/>
      <protection/>
    </xf>
    <xf numFmtId="0" fontId="6" fillId="0" borderId="43" xfId="58" applyFont="1" applyFill="1" applyBorder="1" applyAlignment="1">
      <alignment horizontal="right"/>
      <protection/>
    </xf>
    <xf numFmtId="166" fontId="4" fillId="0" borderId="20" xfId="58" applyNumberFormat="1" applyFont="1" applyFill="1" applyBorder="1" applyAlignment="1" quotePrefix="1">
      <alignment horizontal="center" vertical="center"/>
      <protection/>
    </xf>
    <xf numFmtId="0" fontId="4" fillId="0" borderId="20" xfId="58" applyFont="1" applyFill="1" applyBorder="1" applyAlignment="1">
      <alignment vertical="center"/>
      <protection/>
    </xf>
    <xf numFmtId="0" fontId="4" fillId="0" borderId="20" xfId="58" applyNumberFormat="1" applyFont="1" applyFill="1" applyBorder="1" applyAlignment="1">
      <alignment vertical="center"/>
      <protection/>
    </xf>
    <xf numFmtId="3" fontId="4" fillId="0" borderId="20" xfId="58" applyNumberFormat="1" applyFont="1" applyFill="1" applyBorder="1" applyAlignment="1">
      <alignment horizontal="right" vertical="center" indent="2"/>
      <protection/>
    </xf>
    <xf numFmtId="1" fontId="4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166" fontId="6" fillId="0" borderId="20" xfId="58" applyNumberFormat="1" applyFont="1" applyFill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/>
      <protection/>
    </xf>
    <xf numFmtId="167" fontId="4" fillId="0" borderId="20" xfId="58" applyNumberFormat="1" applyFont="1" applyFill="1" applyBorder="1" applyAlignment="1">
      <alignment vertical="center"/>
      <protection/>
    </xf>
    <xf numFmtId="0" fontId="4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166" fontId="6" fillId="0" borderId="20" xfId="58" applyNumberFormat="1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>
      <alignment vertical="center" wrapText="1"/>
      <protection/>
    </xf>
    <xf numFmtId="167" fontId="6" fillId="0" borderId="20" xfId="58" applyNumberFormat="1" applyFont="1" applyFill="1" applyBorder="1" applyAlignment="1">
      <alignment vertical="center"/>
      <protection/>
    </xf>
    <xf numFmtId="3" fontId="6" fillId="0" borderId="20" xfId="58" applyNumberFormat="1" applyFont="1" applyFill="1" applyBorder="1" applyAlignment="1">
      <alignment horizontal="right" vertical="center" indent="2"/>
      <protection/>
    </xf>
    <xf numFmtId="0" fontId="4" fillId="0" borderId="20" xfId="58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0" fontId="4" fillId="36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vertical="center" wrapText="1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vertical="center"/>
      <protection/>
    </xf>
    <xf numFmtId="168" fontId="4" fillId="0" borderId="20" xfId="58" applyNumberFormat="1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left" vertical="center"/>
      <protection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36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0" borderId="0" xfId="58" applyFont="1" applyFill="1" applyBorder="1" applyAlignment="1">
      <alignment horizontal="right"/>
      <protection/>
    </xf>
    <xf numFmtId="166" fontId="8" fillId="0" borderId="0" xfId="58" applyNumberFormat="1" applyFont="1" applyFill="1" applyBorder="1" applyAlignment="1">
      <alignment horizontal="center"/>
      <protection/>
    </xf>
    <xf numFmtId="0" fontId="4" fillId="0" borderId="20" xfId="58" applyFont="1" applyFill="1" applyBorder="1" applyAlignment="1" quotePrefix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0" fontId="6" fillId="0" borderId="20" xfId="58" applyFont="1" applyFill="1" applyBorder="1" applyAlignment="1" quotePrefix="1">
      <alignment horizontal="center" vertical="center"/>
      <protection/>
    </xf>
    <xf numFmtId="166" fontId="3" fillId="0" borderId="50" xfId="58" applyNumberFormat="1" applyFont="1" applyFill="1" applyBorder="1" applyAlignment="1">
      <alignment horizontal="center" vertical="center"/>
      <protection/>
    </xf>
    <xf numFmtId="166" fontId="3" fillId="0" borderId="0" xfId="58" applyNumberFormat="1" applyFont="1" applyFill="1" applyBorder="1" applyAlignment="1">
      <alignment horizontal="center" vertical="center"/>
      <protection/>
    </xf>
    <xf numFmtId="0" fontId="36" fillId="0" borderId="3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6" fillId="0" borderId="20" xfId="58" applyFont="1" applyFill="1" applyBorder="1" applyAlignment="1">
      <alignment horizontal="right" vertical="center"/>
      <protection/>
    </xf>
    <xf numFmtId="0" fontId="5" fillId="0" borderId="20" xfId="58" applyFont="1" applyFill="1" applyBorder="1" applyAlignment="1">
      <alignment horizontal="left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3" fontId="6" fillId="0" borderId="20" xfId="58" applyNumberFormat="1" applyFont="1" applyFill="1" applyBorder="1" applyAlignment="1">
      <alignment horizontal="right" vertical="center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0" fontId="5" fillId="0" borderId="39" xfId="58" applyFont="1" applyBorder="1" applyAlignment="1">
      <alignment horizontal="center"/>
      <protection/>
    </xf>
    <xf numFmtId="0" fontId="5" fillId="0" borderId="43" xfId="58" applyFont="1" applyBorder="1" applyAlignment="1">
      <alignment horizontal="center"/>
      <protection/>
    </xf>
    <xf numFmtId="0" fontId="5" fillId="0" borderId="28" xfId="58" applyFont="1" applyBorder="1" applyAlignment="1">
      <alignment horizontal="center"/>
      <protection/>
    </xf>
    <xf numFmtId="0" fontId="6" fillId="0" borderId="28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166" fontId="8" fillId="0" borderId="20" xfId="58" applyNumberFormat="1" applyFont="1" applyFill="1" applyBorder="1" applyAlignment="1">
      <alignment horizontal="center"/>
      <protection/>
    </xf>
    <xf numFmtId="166" fontId="3" fillId="0" borderId="20" xfId="58" applyNumberFormat="1" applyFont="1" applyFill="1" applyBorder="1" applyAlignment="1">
      <alignment horizontal="center" vertical="center"/>
      <protection/>
    </xf>
    <xf numFmtId="0" fontId="5" fillId="0" borderId="39" xfId="58" applyFont="1" applyBorder="1" applyAlignment="1">
      <alignment horizontal="center" vertical="center"/>
      <protection/>
    </xf>
    <xf numFmtId="0" fontId="5" fillId="0" borderId="43" xfId="58" applyFont="1" applyBorder="1" applyAlignment="1">
      <alignment horizontal="center" vertical="center"/>
      <protection/>
    </xf>
    <xf numFmtId="0" fontId="5" fillId="0" borderId="28" xfId="58" applyFont="1" applyBorder="1" applyAlignment="1">
      <alignment horizontal="center" vertical="center"/>
      <protection/>
    </xf>
    <xf numFmtId="0" fontId="5" fillId="0" borderId="62" xfId="58" applyFont="1" applyBorder="1" applyAlignment="1">
      <alignment horizontal="center"/>
      <protection/>
    </xf>
    <xf numFmtId="0" fontId="5" fillId="0" borderId="42" xfId="58" applyFont="1" applyBorder="1" applyAlignment="1">
      <alignment horizontal="center"/>
      <protection/>
    </xf>
    <xf numFmtId="0" fontId="7" fillId="0" borderId="39" xfId="58" applyFont="1" applyBorder="1" applyAlignment="1">
      <alignment horizontal="center" vertical="center" wrapText="1"/>
      <protection/>
    </xf>
    <xf numFmtId="0" fontId="7" fillId="0" borderId="43" xfId="58" applyFont="1" applyBorder="1" applyAlignment="1">
      <alignment horizontal="center" vertical="center" wrapText="1"/>
      <protection/>
    </xf>
    <xf numFmtId="0" fontId="7" fillId="0" borderId="28" xfId="58" applyFont="1" applyBorder="1" applyAlignment="1">
      <alignment horizontal="center" vertical="center" wrapText="1"/>
      <protection/>
    </xf>
    <xf numFmtId="0" fontId="4" fillId="0" borderId="39" xfId="58" applyFont="1" applyFill="1" applyBorder="1" applyAlignment="1" quotePrefix="1">
      <alignment horizontal="center" vertical="center"/>
      <protection/>
    </xf>
    <xf numFmtId="0" fontId="4" fillId="0" borderId="28" xfId="58" applyFont="1" applyFill="1" applyBorder="1" applyAlignment="1" quotePrefix="1">
      <alignment horizontal="center" vertical="center"/>
      <protection/>
    </xf>
    <xf numFmtId="0" fontId="5" fillId="0" borderId="39" xfId="58" applyFont="1" applyFill="1" applyBorder="1" applyAlignment="1">
      <alignment horizontal="left" vertical="center"/>
      <protection/>
    </xf>
    <xf numFmtId="0" fontId="5" fillId="0" borderId="43" xfId="58" applyFont="1" applyFill="1" applyBorder="1" applyAlignment="1">
      <alignment horizontal="left" vertical="center"/>
      <protection/>
    </xf>
    <xf numFmtId="0" fontId="5" fillId="0" borderId="28" xfId="58" applyFont="1" applyFill="1" applyBorder="1" applyAlignment="1">
      <alignment horizontal="left" vertical="center"/>
      <protection/>
    </xf>
    <xf numFmtId="0" fontId="4" fillId="0" borderId="39" xfId="58" applyFont="1" applyFill="1" applyBorder="1" applyAlignment="1">
      <alignment horizontal="left" vertical="center" wrapText="1"/>
      <protection/>
    </xf>
    <xf numFmtId="0" fontId="4" fillId="0" borderId="43" xfId="58" applyFont="1" applyFill="1" applyBorder="1" applyAlignment="1">
      <alignment horizontal="left" vertical="center" wrapText="1"/>
      <protection/>
    </xf>
    <xf numFmtId="0" fontId="4" fillId="0" borderId="28" xfId="58" applyFont="1" applyFill="1" applyBorder="1" applyAlignment="1">
      <alignment horizontal="left" vertical="center" wrapText="1"/>
      <protection/>
    </xf>
    <xf numFmtId="3" fontId="4" fillId="0" borderId="39" xfId="58" applyNumberFormat="1" applyFont="1" applyFill="1" applyBorder="1" applyAlignment="1">
      <alignment horizontal="right" vertical="center" indent="2"/>
      <protection/>
    </xf>
    <xf numFmtId="3" fontId="4" fillId="0" borderId="43" xfId="58" applyNumberFormat="1" applyFont="1" applyFill="1" applyBorder="1" applyAlignment="1">
      <alignment horizontal="right" vertical="center" indent="2"/>
      <protection/>
    </xf>
    <xf numFmtId="3" fontId="4" fillId="0" borderId="28" xfId="58" applyNumberFormat="1" applyFont="1" applyFill="1" applyBorder="1" applyAlignment="1">
      <alignment horizontal="right" vertical="center" indent="2"/>
      <protection/>
    </xf>
    <xf numFmtId="1" fontId="4" fillId="0" borderId="39" xfId="58" applyNumberFormat="1" applyFont="1" applyFill="1" applyBorder="1" applyAlignment="1">
      <alignment horizontal="center" vertical="center"/>
      <protection/>
    </xf>
    <xf numFmtId="1" fontId="4" fillId="0" borderId="28" xfId="58" applyNumberFormat="1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43" xfId="58" applyFont="1" applyFill="1" applyBorder="1" applyAlignment="1">
      <alignment horizontal="center" vertical="center"/>
      <protection/>
    </xf>
    <xf numFmtId="0" fontId="4" fillId="0" borderId="28" xfId="58" applyFont="1" applyFill="1" applyBorder="1" applyAlignment="1">
      <alignment horizontal="center" vertical="center"/>
      <protection/>
    </xf>
    <xf numFmtId="166" fontId="6" fillId="0" borderId="39" xfId="58" applyNumberFormat="1" applyFont="1" applyFill="1" applyBorder="1" applyAlignment="1">
      <alignment horizontal="center" vertical="center" wrapText="1"/>
      <protection/>
    </xf>
    <xf numFmtId="166" fontId="6" fillId="0" borderId="28" xfId="58" applyNumberFormat="1" applyFont="1" applyFill="1" applyBorder="1" applyAlignment="1">
      <alignment horizontal="center" vertical="center" wrapText="1"/>
      <protection/>
    </xf>
    <xf numFmtId="0" fontId="6" fillId="0" borderId="39" xfId="58" applyFont="1" applyFill="1" applyBorder="1" applyAlignment="1">
      <alignment horizontal="center" vertical="center"/>
      <protection/>
    </xf>
    <xf numFmtId="0" fontId="6" fillId="0" borderId="43" xfId="58" applyFont="1" applyFill="1" applyBorder="1" applyAlignment="1">
      <alignment horizontal="center" vertical="center"/>
      <protection/>
    </xf>
    <xf numFmtId="0" fontId="6" fillId="0" borderId="28" xfId="58" applyFont="1" applyFill="1" applyBorder="1" applyAlignment="1">
      <alignment horizontal="center" vertical="center"/>
      <protection/>
    </xf>
    <xf numFmtId="0" fontId="6" fillId="0" borderId="39" xfId="58" applyFont="1" applyFill="1" applyBorder="1" applyAlignment="1">
      <alignment horizontal="center" vertical="center" wrapText="1"/>
      <protection/>
    </xf>
    <xf numFmtId="0" fontId="6" fillId="0" borderId="43" xfId="58" applyFont="1" applyFill="1" applyBorder="1" applyAlignment="1">
      <alignment horizontal="center" vertical="center" wrapText="1"/>
      <protection/>
    </xf>
    <xf numFmtId="0" fontId="6" fillId="0" borderId="2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left" vertical="center" wrapText="1"/>
      <protection/>
    </xf>
    <xf numFmtId="0" fontId="5" fillId="0" borderId="43" xfId="58" applyFont="1" applyFill="1" applyBorder="1" applyAlignment="1">
      <alignment horizontal="left" vertical="center" wrapText="1"/>
      <protection/>
    </xf>
    <xf numFmtId="0" fontId="5" fillId="0" borderId="28" xfId="58" applyFont="1" applyFill="1" applyBorder="1" applyAlignment="1">
      <alignment horizontal="left" vertical="center" wrapText="1"/>
      <protection/>
    </xf>
    <xf numFmtId="0" fontId="6" fillId="0" borderId="39" xfId="58" applyFont="1" applyFill="1" applyBorder="1" applyAlignment="1" quotePrefix="1">
      <alignment horizontal="center" vertical="center"/>
      <protection/>
    </xf>
    <xf numFmtId="0" fontId="6" fillId="0" borderId="28" xfId="58" applyFont="1" applyFill="1" applyBorder="1" applyAlignment="1" quotePrefix="1">
      <alignment horizontal="center" vertical="center"/>
      <protection/>
    </xf>
    <xf numFmtId="0" fontId="7" fillId="0" borderId="39" xfId="58" applyFont="1" applyFill="1" applyBorder="1" applyAlignment="1">
      <alignment horizontal="left" vertical="center" wrapText="1"/>
      <protection/>
    </xf>
    <xf numFmtId="0" fontId="7" fillId="0" borderId="43" xfId="58" applyFont="1" applyFill="1" applyBorder="1" applyAlignment="1">
      <alignment horizontal="left" vertical="center" wrapText="1"/>
      <protection/>
    </xf>
    <xf numFmtId="0" fontId="7" fillId="0" borderId="28" xfId="58" applyFont="1" applyFill="1" applyBorder="1" applyAlignment="1">
      <alignment horizontal="left" vertical="center" wrapText="1"/>
      <protection/>
    </xf>
    <xf numFmtId="0" fontId="6" fillId="0" borderId="39" xfId="58" applyFont="1" applyFill="1" applyBorder="1" applyAlignment="1">
      <alignment horizontal="left" vertical="center" wrapText="1"/>
      <protection/>
    </xf>
    <xf numFmtId="0" fontId="6" fillId="0" borderId="43" xfId="58" applyFont="1" applyFill="1" applyBorder="1" applyAlignment="1">
      <alignment horizontal="left" vertical="center" wrapText="1"/>
      <protection/>
    </xf>
    <xf numFmtId="0" fontId="6" fillId="0" borderId="28" xfId="58" applyFont="1" applyFill="1" applyBorder="1" applyAlignment="1">
      <alignment horizontal="left" vertical="center" wrapText="1"/>
      <protection/>
    </xf>
    <xf numFmtId="3" fontId="6" fillId="0" borderId="39" xfId="58" applyNumberFormat="1" applyFont="1" applyFill="1" applyBorder="1" applyAlignment="1">
      <alignment horizontal="right" vertical="center" indent="2"/>
      <protection/>
    </xf>
    <xf numFmtId="3" fontId="6" fillId="0" borderId="43" xfId="58" applyNumberFormat="1" applyFont="1" applyFill="1" applyBorder="1" applyAlignment="1">
      <alignment horizontal="right" vertical="center" indent="2"/>
      <protection/>
    </xf>
    <xf numFmtId="3" fontId="6" fillId="0" borderId="28" xfId="58" applyNumberFormat="1" applyFont="1" applyFill="1" applyBorder="1" applyAlignment="1">
      <alignment horizontal="right" vertical="center" indent="2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43" xfId="58" applyFont="1" applyFill="1" applyBorder="1" applyAlignment="1">
      <alignment horizontal="left" vertical="center"/>
      <protection/>
    </xf>
    <xf numFmtId="0" fontId="7" fillId="0" borderId="28" xfId="58" applyFont="1" applyFill="1" applyBorder="1" applyAlignment="1">
      <alignment horizontal="left" vertical="center"/>
      <protection/>
    </xf>
    <xf numFmtId="0" fontId="24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169" fontId="28" fillId="0" borderId="55" xfId="63" applyNumberFormat="1" applyFont="1" applyFill="1" applyBorder="1" applyAlignment="1">
      <alignment horizontal="center" vertical="center" wrapText="1"/>
      <protection/>
    </xf>
    <xf numFmtId="169" fontId="28" fillId="0" borderId="65" xfId="63" applyNumberFormat="1" applyFont="1" applyFill="1" applyBorder="1" applyAlignment="1">
      <alignment horizontal="center" vertical="center" wrapText="1"/>
      <protection/>
    </xf>
    <xf numFmtId="166" fontId="8" fillId="0" borderId="42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69" fontId="16" fillId="0" borderId="66" xfId="63" applyNumberFormat="1" applyFont="1" applyFill="1" applyBorder="1" applyAlignment="1">
      <alignment horizontal="center" vertical="center" wrapText="1"/>
      <protection/>
    </xf>
    <xf numFmtId="169" fontId="16" fillId="0" borderId="36" xfId="63" applyNumberFormat="1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right"/>
      <protection/>
    </xf>
    <xf numFmtId="0" fontId="20" fillId="0" borderId="0" xfId="62" applyFont="1" applyAlignment="1">
      <alignment horizontal="center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23" fillId="0" borderId="0" xfId="58" applyFont="1" applyAlignment="1">
      <alignment horizontal="center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11" fillId="0" borderId="0" xfId="58" applyFont="1" applyAlignment="1">
      <alignment horizontal="center"/>
      <protection/>
    </xf>
    <xf numFmtId="0" fontId="11" fillId="0" borderId="0" xfId="58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/>
      <protection/>
    </xf>
    <xf numFmtId="0" fontId="18" fillId="0" borderId="67" xfId="63" applyFont="1" applyFill="1" applyBorder="1" applyAlignment="1">
      <alignment horizontal="justify" vertical="center" wrapText="1"/>
      <protection/>
    </xf>
    <xf numFmtId="0" fontId="18" fillId="0" borderId="0" xfId="63" applyFont="1" applyFill="1" applyBorder="1" applyAlignment="1">
      <alignment horizontal="justify" vertical="center" wrapText="1"/>
      <protection/>
    </xf>
    <xf numFmtId="0" fontId="15" fillId="0" borderId="0" xfId="63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66" fontId="49" fillId="0" borderId="0" xfId="58" applyNumberFormat="1" applyFont="1" applyFill="1" applyAlignment="1">
      <alignment horizontal="center"/>
      <protection/>
    </xf>
    <xf numFmtId="166" fontId="39" fillId="0" borderId="0" xfId="58" applyNumberFormat="1" applyFont="1" applyFill="1" applyAlignment="1">
      <alignment horizontal="center"/>
      <protection/>
    </xf>
    <xf numFmtId="0" fontId="5" fillId="0" borderId="42" xfId="58" applyFont="1" applyBorder="1" applyAlignment="1">
      <alignment/>
      <protection/>
    </xf>
    <xf numFmtId="0" fontId="6" fillId="0" borderId="42" xfId="58" applyFont="1" applyFill="1" applyBorder="1" applyAlignment="1">
      <alignment horizontal="right"/>
      <protection/>
    </xf>
    <xf numFmtId="0" fontId="10" fillId="0" borderId="39" xfId="58" applyFont="1" applyBorder="1" applyAlignment="1">
      <alignment horizontal="center" vertical="center" wrapText="1"/>
      <protection/>
    </xf>
    <xf numFmtId="0" fontId="11" fillId="0" borderId="43" xfId="58" applyFont="1" applyBorder="1" applyAlignment="1">
      <alignment horizontal="center" vertical="center"/>
      <protection/>
    </xf>
    <xf numFmtId="0" fontId="11" fillId="0" borderId="28" xfId="58" applyFont="1" applyBorder="1" applyAlignment="1">
      <alignment horizontal="center" vertical="center"/>
      <protection/>
    </xf>
    <xf numFmtId="0" fontId="9" fillId="0" borderId="39" xfId="58" applyFont="1" applyFill="1" applyBorder="1" applyAlignment="1">
      <alignment vertical="center" wrapText="1"/>
      <protection/>
    </xf>
    <xf numFmtId="0" fontId="9" fillId="0" borderId="43" xfId="58" applyFont="1" applyFill="1" applyBorder="1" applyAlignment="1">
      <alignment vertical="center" wrapText="1"/>
      <protection/>
    </xf>
    <xf numFmtId="3" fontId="50" fillId="0" borderId="39" xfId="58" applyNumberFormat="1" applyFont="1" applyFill="1" applyBorder="1" applyAlignment="1">
      <alignment horizontal="center" vertical="center"/>
      <protection/>
    </xf>
    <xf numFmtId="3" fontId="50" fillId="0" borderId="43" xfId="58" applyNumberFormat="1" applyFont="1" applyFill="1" applyBorder="1" applyAlignment="1">
      <alignment horizontal="center" vertical="center"/>
      <protection/>
    </xf>
    <xf numFmtId="3" fontId="50" fillId="0" borderId="28" xfId="58" applyNumberFormat="1" applyFont="1" applyFill="1" applyBorder="1" applyAlignment="1">
      <alignment horizontal="center" vertical="center"/>
      <protection/>
    </xf>
    <xf numFmtId="3" fontId="9" fillId="0" borderId="39" xfId="58" applyNumberFormat="1" applyFont="1" applyFill="1" applyBorder="1" applyAlignment="1">
      <alignment horizontal="center" vertical="center"/>
      <protection/>
    </xf>
    <xf numFmtId="3" fontId="9" fillId="0" borderId="43" xfId="58" applyNumberFormat="1" applyFont="1" applyFill="1" applyBorder="1" applyAlignment="1">
      <alignment horizontal="center" vertical="center"/>
      <protection/>
    </xf>
    <xf numFmtId="3" fontId="9" fillId="0" borderId="28" xfId="58" applyNumberFormat="1" applyFont="1" applyFill="1" applyBorder="1" applyAlignment="1">
      <alignment horizontal="center" vertical="center"/>
      <protection/>
    </xf>
    <xf numFmtId="0" fontId="9" fillId="0" borderId="39" xfId="58" applyFont="1" applyFill="1" applyBorder="1" applyAlignment="1">
      <alignment horizontal="left" vertical="center" wrapText="1"/>
      <protection/>
    </xf>
    <xf numFmtId="0" fontId="9" fillId="0" borderId="43" xfId="58" applyFont="1" applyFill="1" applyBorder="1" applyAlignment="1">
      <alignment horizontal="left" vertical="center" wrapText="1"/>
      <protection/>
    </xf>
    <xf numFmtId="0" fontId="9" fillId="0" borderId="28" xfId="58" applyFont="1" applyFill="1" applyBorder="1" applyAlignment="1">
      <alignment horizontal="left" vertical="center" wrapText="1"/>
      <protection/>
    </xf>
    <xf numFmtId="0" fontId="9" fillId="0" borderId="20" xfId="58" applyFont="1" applyFill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0" fillId="0" borderId="39" xfId="58" applyFont="1" applyFill="1" applyBorder="1" applyAlignment="1">
      <alignment horizontal="left" vertical="center" wrapText="1"/>
      <protection/>
    </xf>
    <xf numFmtId="0" fontId="10" fillId="0" borderId="43" xfId="58" applyFont="1" applyFill="1" applyBorder="1" applyAlignment="1">
      <alignment horizontal="left" vertical="center" wrapText="1"/>
      <protection/>
    </xf>
    <xf numFmtId="0" fontId="10" fillId="0" borderId="28" xfId="58" applyFont="1" applyFill="1" applyBorder="1" applyAlignment="1">
      <alignment horizontal="left" vertical="center" wrapText="1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43" xfId="58" applyFont="1" applyFill="1" applyBorder="1" applyAlignment="1">
      <alignment horizontal="left" vertical="center"/>
      <protection/>
    </xf>
    <xf numFmtId="3" fontId="9" fillId="33" borderId="68" xfId="58" applyNumberFormat="1" applyFont="1" applyFill="1" applyBorder="1" applyAlignment="1">
      <alignment horizontal="center" vertical="center"/>
      <protection/>
    </xf>
    <xf numFmtId="3" fontId="9" fillId="33" borderId="0" xfId="58" applyNumberFormat="1" applyFont="1" applyFill="1" applyBorder="1" applyAlignment="1">
      <alignment horizontal="center" vertical="center"/>
      <protection/>
    </xf>
    <xf numFmtId="3" fontId="9" fillId="33" borderId="42" xfId="58" applyNumberFormat="1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left" vertical="center"/>
      <protection/>
    </xf>
    <xf numFmtId="0" fontId="10" fillId="0" borderId="43" xfId="58" applyFont="1" applyFill="1" applyBorder="1" applyAlignment="1">
      <alignment horizontal="left" vertical="center"/>
      <protection/>
    </xf>
    <xf numFmtId="0" fontId="10" fillId="0" borderId="28" xfId="58" applyFont="1" applyFill="1" applyBorder="1" applyAlignment="1">
      <alignment horizontal="left" vertical="center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0" fillId="0" borderId="20" xfId="58" applyFont="1" applyBorder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4" fillId="0" borderId="0" xfId="58" applyFont="1" applyAlignment="1">
      <alignment horizontal="center"/>
      <protection/>
    </xf>
    <xf numFmtId="0" fontId="10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right" vertical="center"/>
      <protection/>
    </xf>
    <xf numFmtId="169" fontId="16" fillId="0" borderId="47" xfId="63" applyNumberFormat="1" applyFont="1" applyFill="1" applyBorder="1" applyAlignment="1">
      <alignment horizontal="left" vertical="center" wrapText="1" indent="2"/>
      <protection/>
    </xf>
    <xf numFmtId="169" fontId="16" fillId="0" borderId="58" xfId="63" applyNumberFormat="1" applyFont="1" applyFill="1" applyBorder="1" applyAlignment="1">
      <alignment horizontal="left" vertical="center" wrapText="1" indent="2"/>
      <protection/>
    </xf>
    <xf numFmtId="169" fontId="16" fillId="0" borderId="55" xfId="63" applyNumberFormat="1" applyFont="1" applyFill="1" applyBorder="1" applyAlignment="1">
      <alignment horizontal="center" vertical="center" wrapText="1"/>
      <protection/>
    </xf>
    <xf numFmtId="169" fontId="16" fillId="0" borderId="65" xfId="63" applyNumberFormat="1" applyFont="1" applyFill="1" applyBorder="1" applyAlignment="1">
      <alignment horizontal="center" vertical="center" wrapText="1"/>
      <protection/>
    </xf>
    <xf numFmtId="169" fontId="16" fillId="0" borderId="55" xfId="63" applyNumberFormat="1" applyFont="1" applyFill="1" applyBorder="1" applyAlignment="1">
      <alignment horizontal="center" vertical="center"/>
      <protection/>
    </xf>
    <xf numFmtId="169" fontId="16" fillId="0" borderId="65" xfId="63" applyNumberFormat="1" applyFont="1" applyFill="1" applyBorder="1" applyAlignment="1">
      <alignment horizontal="center" vertical="center"/>
      <protection/>
    </xf>
    <xf numFmtId="169" fontId="48" fillId="0" borderId="0" xfId="63" applyNumberFormat="1" applyFont="1" applyFill="1" applyAlignment="1">
      <alignment horizontal="center" vertical="center" wrapText="1"/>
      <protection/>
    </xf>
    <xf numFmtId="169" fontId="16" fillId="0" borderId="69" xfId="63" applyNumberFormat="1" applyFont="1" applyFill="1" applyBorder="1" applyAlignment="1">
      <alignment horizontal="center" vertical="center"/>
      <protection/>
    </xf>
    <xf numFmtId="169" fontId="16" fillId="0" borderId="70" xfId="63" applyNumberFormat="1" applyFont="1" applyFill="1" applyBorder="1" applyAlignment="1">
      <alignment horizontal="center" vertical="center"/>
      <protection/>
    </xf>
    <xf numFmtId="169" fontId="16" fillId="0" borderId="71" xfId="63" applyNumberFormat="1" applyFont="1" applyFill="1" applyBorder="1" applyAlignment="1">
      <alignment horizontal="center" vertical="center"/>
      <protection/>
    </xf>
    <xf numFmtId="169" fontId="40" fillId="0" borderId="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Fill="1" applyBorder="1" applyAlignment="1" applyProtection="1">
      <alignment horizontal="left"/>
      <protection/>
    </xf>
    <xf numFmtId="0" fontId="16" fillId="0" borderId="11" xfId="64" applyFont="1" applyFill="1" applyBorder="1" applyAlignment="1" applyProtection="1">
      <alignment horizontal="left"/>
      <protection/>
    </xf>
    <xf numFmtId="0" fontId="18" fillId="0" borderId="67" xfId="64" applyFont="1" applyFill="1" applyBorder="1" applyAlignment="1">
      <alignment horizontal="justify" vertical="center" wrapText="1"/>
      <protection/>
    </xf>
    <xf numFmtId="0" fontId="18" fillId="0" borderId="0" xfId="64" applyFont="1" applyFill="1" applyBorder="1" applyAlignment="1">
      <alignment horizontal="justify" vertical="center" wrapText="1"/>
      <protection/>
    </xf>
    <xf numFmtId="0" fontId="20" fillId="0" borderId="42" xfId="61" applyFont="1" applyBorder="1" applyAlignment="1">
      <alignment horizontal="center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Bevételek" xfId="61"/>
    <cellStyle name="Normál_köt-önk feladatok" xfId="62"/>
    <cellStyle name="Normál_KVIREND" xfId="63"/>
    <cellStyle name="Normál_KVRENMUNKA" xfId="64"/>
    <cellStyle name="Normál_likviditási terv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SheetLayoutView="100" zoomScalePageLayoutView="0" workbookViewId="0" topLeftCell="A16">
      <selection activeCell="AI16" sqref="AI16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4" width="15.140625" style="1" bestFit="1" customWidth="1"/>
    <col min="35" max="35" width="14.00390625" style="2" customWidth="1"/>
    <col min="36" max="36" width="2.7109375" style="2" customWidth="1"/>
    <col min="37" max="37" width="4.28125" style="2" customWidth="1"/>
    <col min="38" max="185" width="9.140625" style="1" customWidth="1"/>
    <col min="186" max="16384" width="2.7109375" style="1" customWidth="1"/>
  </cols>
  <sheetData>
    <row r="1" spans="33:37" ht="19.5" customHeight="1">
      <c r="AG1" s="515" t="s">
        <v>735</v>
      </c>
      <c r="AH1" s="515"/>
      <c r="AI1" s="316"/>
      <c r="AJ1" s="316"/>
      <c r="AK1" s="316"/>
    </row>
    <row r="2" spans="1:37" ht="35.25" customHeight="1">
      <c r="A2" s="503" t="s">
        <v>957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317"/>
      <c r="AK2" s="317"/>
    </row>
    <row r="3" spans="1:37" ht="35.25" customHeight="1">
      <c r="A3" s="503" t="s">
        <v>935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317"/>
      <c r="AK3" s="317"/>
    </row>
    <row r="4" spans="1:37" ht="33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</row>
    <row r="5" spans="1:37" ht="15.75" customHeight="1">
      <c r="A5" s="324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428"/>
      <c r="AI5" s="313"/>
      <c r="AJ5" s="313"/>
      <c r="AK5" s="313"/>
    </row>
    <row r="6" spans="1:37" ht="49.5" customHeight="1">
      <c r="A6" s="504" t="s">
        <v>2</v>
      </c>
      <c r="B6" s="505"/>
      <c r="C6" s="491" t="s">
        <v>3</v>
      </c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3" t="s">
        <v>4</v>
      </c>
      <c r="AD6" s="492"/>
      <c r="AE6" s="492"/>
      <c r="AF6" s="492"/>
      <c r="AG6" s="315" t="s">
        <v>936</v>
      </c>
      <c r="AH6" s="440" t="s">
        <v>937</v>
      </c>
      <c r="AI6" s="442" t="s">
        <v>938</v>
      </c>
      <c r="AJ6" s="319"/>
      <c r="AK6" s="319"/>
    </row>
    <row r="7" spans="1:37" s="2" customFormat="1" ht="19.5" customHeight="1">
      <c r="A7" s="487">
        <v>1</v>
      </c>
      <c r="B7" s="487"/>
      <c r="C7" s="494" t="s">
        <v>395</v>
      </c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86" t="s">
        <v>51</v>
      </c>
      <c r="AD7" s="486"/>
      <c r="AE7" s="486"/>
      <c r="AF7" s="486"/>
      <c r="AG7" s="443">
        <v>3367950</v>
      </c>
      <c r="AH7" s="441">
        <v>7118343</v>
      </c>
      <c r="AI7" s="443">
        <v>8803915</v>
      </c>
      <c r="AJ7" s="320"/>
      <c r="AK7" s="320"/>
    </row>
    <row r="8" spans="1:37" ht="19.5" customHeight="1">
      <c r="A8" s="487">
        <v>2</v>
      </c>
      <c r="B8" s="487"/>
      <c r="C8" s="489" t="s">
        <v>396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6" t="s">
        <v>63</v>
      </c>
      <c r="AD8" s="486"/>
      <c r="AE8" s="486"/>
      <c r="AF8" s="486"/>
      <c r="AG8" s="443">
        <v>3803440</v>
      </c>
      <c r="AH8" s="441">
        <v>5044321</v>
      </c>
      <c r="AI8" s="443">
        <v>6284820</v>
      </c>
      <c r="AJ8" s="320"/>
      <c r="AK8" s="320"/>
    </row>
    <row r="9" spans="1:37" ht="19.5" customHeight="1">
      <c r="A9" s="487">
        <v>3</v>
      </c>
      <c r="B9" s="487"/>
      <c r="C9" s="494" t="s">
        <v>519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86" t="s">
        <v>66</v>
      </c>
      <c r="AD9" s="486"/>
      <c r="AE9" s="486"/>
      <c r="AF9" s="486"/>
      <c r="AG9" s="443">
        <f>SUM(AG7:AG8)</f>
        <v>7171390</v>
      </c>
      <c r="AH9" s="441">
        <f>SUM(AH7:AH8)</f>
        <v>12162664</v>
      </c>
      <c r="AI9" s="443">
        <f>SUM(AI7:AI8)</f>
        <v>15088735</v>
      </c>
      <c r="AJ9" s="320"/>
      <c r="AK9" s="320"/>
    </row>
    <row r="10" spans="1:37" s="3" customFormat="1" ht="33" customHeight="1">
      <c r="A10" s="487">
        <v>4</v>
      </c>
      <c r="B10" s="487"/>
      <c r="C10" s="489" t="s">
        <v>68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6" t="s">
        <v>69</v>
      </c>
      <c r="AD10" s="486"/>
      <c r="AE10" s="486"/>
      <c r="AF10" s="486"/>
      <c r="AG10" s="443">
        <v>1383511</v>
      </c>
      <c r="AH10" s="441">
        <v>2343687</v>
      </c>
      <c r="AI10" s="443">
        <v>2193350</v>
      </c>
      <c r="AJ10" s="320"/>
      <c r="AK10" s="320"/>
    </row>
    <row r="11" spans="1:37" ht="27.75" customHeight="1">
      <c r="A11" s="487">
        <v>5</v>
      </c>
      <c r="B11" s="487"/>
      <c r="C11" s="489" t="s">
        <v>398</v>
      </c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6" t="s">
        <v>144</v>
      </c>
      <c r="AD11" s="486"/>
      <c r="AE11" s="486"/>
      <c r="AF11" s="486"/>
      <c r="AG11" s="443">
        <v>22082000</v>
      </c>
      <c r="AH11" s="441">
        <v>30302320</v>
      </c>
      <c r="AI11" s="443">
        <v>25427119</v>
      </c>
      <c r="AJ11" s="320"/>
      <c r="AK11" s="320"/>
    </row>
    <row r="12" spans="1:37" ht="19.5" customHeight="1">
      <c r="A12" s="487">
        <v>6</v>
      </c>
      <c r="B12" s="487"/>
      <c r="C12" s="490" t="s">
        <v>399</v>
      </c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86" t="s">
        <v>171</v>
      </c>
      <c r="AD12" s="486"/>
      <c r="AE12" s="486"/>
      <c r="AF12" s="486"/>
      <c r="AG12" s="443">
        <v>5790000</v>
      </c>
      <c r="AH12" s="441">
        <v>5795120</v>
      </c>
      <c r="AI12" s="443">
        <v>3908975</v>
      </c>
      <c r="AJ12" s="320"/>
      <c r="AK12" s="320"/>
    </row>
    <row r="13" spans="1:37" ht="19.5" customHeight="1">
      <c r="A13" s="487">
        <v>7</v>
      </c>
      <c r="B13" s="487"/>
      <c r="C13" s="490" t="s">
        <v>400</v>
      </c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86" t="s">
        <v>209</v>
      </c>
      <c r="AD13" s="486"/>
      <c r="AE13" s="486"/>
      <c r="AF13" s="486"/>
      <c r="AG13" s="443">
        <v>29839590</v>
      </c>
      <c r="AH13" s="441">
        <v>3102936</v>
      </c>
      <c r="AI13" s="443">
        <v>11871030</v>
      </c>
      <c r="AJ13" s="320"/>
      <c r="AK13" s="320"/>
    </row>
    <row r="14" spans="1:37" s="3" customFormat="1" ht="19.5" customHeight="1">
      <c r="A14" s="487">
        <v>8</v>
      </c>
      <c r="B14" s="487"/>
      <c r="C14" s="488" t="s">
        <v>401</v>
      </c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6" t="s">
        <v>233</v>
      </c>
      <c r="AD14" s="486"/>
      <c r="AE14" s="486"/>
      <c r="AF14" s="486"/>
      <c r="AG14" s="443">
        <v>1741900</v>
      </c>
      <c r="AH14" s="441">
        <v>1039750</v>
      </c>
      <c r="AI14" s="443">
        <v>4360927</v>
      </c>
      <c r="AJ14" s="320"/>
      <c r="AK14" s="320"/>
    </row>
    <row r="15" spans="1:37" s="3" customFormat="1" ht="19.5" customHeight="1">
      <c r="A15" s="487">
        <v>9</v>
      </c>
      <c r="B15" s="487"/>
      <c r="C15" s="490" t="s">
        <v>402</v>
      </c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86" t="s">
        <v>248</v>
      </c>
      <c r="AD15" s="486"/>
      <c r="AE15" s="486"/>
      <c r="AF15" s="486"/>
      <c r="AG15" s="443">
        <v>39721082</v>
      </c>
      <c r="AH15" s="441">
        <v>76762916</v>
      </c>
      <c r="AI15" s="443">
        <v>17360726</v>
      </c>
      <c r="AJ15" s="320"/>
      <c r="AK15" s="320"/>
    </row>
    <row r="16" spans="1:37" ht="19.5" customHeight="1">
      <c r="A16" s="487">
        <v>10</v>
      </c>
      <c r="B16" s="487"/>
      <c r="C16" s="490" t="s">
        <v>403</v>
      </c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86" t="s">
        <v>275</v>
      </c>
      <c r="AD16" s="486"/>
      <c r="AE16" s="486"/>
      <c r="AF16" s="486"/>
      <c r="AG16" s="443"/>
      <c r="AH16" s="441"/>
      <c r="AI16" s="443"/>
      <c r="AJ16" s="320"/>
      <c r="AK16" s="320"/>
    </row>
    <row r="17" spans="1:37" s="3" customFormat="1" ht="19.5" customHeight="1">
      <c r="A17" s="487">
        <v>11</v>
      </c>
      <c r="B17" s="487"/>
      <c r="C17" s="488" t="s">
        <v>520</v>
      </c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6" t="s">
        <v>278</v>
      </c>
      <c r="AD17" s="486"/>
      <c r="AE17" s="486"/>
      <c r="AF17" s="486"/>
      <c r="AG17" s="443">
        <f>SUM(AG9:AG16)</f>
        <v>107729473</v>
      </c>
      <c r="AH17" s="443">
        <f>SUM(AH9:AH16)</f>
        <v>131509393</v>
      </c>
      <c r="AI17" s="443">
        <f>SUM(AI9:AI16)</f>
        <v>80210862</v>
      </c>
      <c r="AJ17" s="320"/>
      <c r="AK17" s="320"/>
    </row>
    <row r="18" spans="1:37" s="7" customFormat="1" ht="19.5" customHeight="1">
      <c r="A18" s="501">
        <v>14</v>
      </c>
      <c r="B18" s="501"/>
      <c r="C18" s="495" t="s">
        <v>510</v>
      </c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89" t="s">
        <v>442</v>
      </c>
      <c r="AD18" s="489"/>
      <c r="AE18" s="489"/>
      <c r="AF18" s="489"/>
      <c r="AG18" s="443">
        <v>27880800</v>
      </c>
      <c r="AH18" s="441">
        <v>30399058</v>
      </c>
      <c r="AI18" s="443">
        <v>27615767</v>
      </c>
      <c r="AJ18" s="320"/>
      <c r="AK18" s="320"/>
    </row>
    <row r="19" spans="1:37" s="7" customFormat="1" ht="19.5" customHeight="1">
      <c r="A19" s="501">
        <v>15</v>
      </c>
      <c r="B19" s="501"/>
      <c r="C19" s="495" t="s">
        <v>511</v>
      </c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89" t="s">
        <v>452</v>
      </c>
      <c r="AD19" s="489"/>
      <c r="AE19" s="489"/>
      <c r="AF19" s="489"/>
      <c r="AG19" s="443"/>
      <c r="AH19" s="441"/>
      <c r="AI19" s="443"/>
      <c r="AJ19" s="320"/>
      <c r="AK19" s="320"/>
    </row>
    <row r="20" spans="1:37" s="7" customFormat="1" ht="19.5" customHeight="1">
      <c r="A20" s="499">
        <v>16</v>
      </c>
      <c r="B20" s="499"/>
      <c r="C20" s="500" t="s">
        <v>521</v>
      </c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2" t="s">
        <v>456</v>
      </c>
      <c r="AD20" s="502"/>
      <c r="AE20" s="502"/>
      <c r="AF20" s="502"/>
      <c r="AG20" s="371">
        <f>SUM(AG18:AG19)</f>
        <v>27880800</v>
      </c>
      <c r="AH20" s="371">
        <f>SUM(AH18:AH19)</f>
        <v>30399058</v>
      </c>
      <c r="AI20" s="371">
        <f>SUM(AI18:AI19)</f>
        <v>27615767</v>
      </c>
      <c r="AJ20" s="320"/>
      <c r="AK20" s="320"/>
    </row>
    <row r="21" spans="1:37" s="7" customFormat="1" ht="19.5" customHeight="1">
      <c r="A21" s="496">
        <v>17</v>
      </c>
      <c r="B21" s="496"/>
      <c r="C21" s="497" t="s">
        <v>522</v>
      </c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8" t="s">
        <v>456</v>
      </c>
      <c r="AD21" s="498"/>
      <c r="AE21" s="498"/>
      <c r="AF21" s="498"/>
      <c r="AG21" s="443">
        <f>AG17+AG20</f>
        <v>135610273</v>
      </c>
      <c r="AH21" s="443">
        <f>AH17+AH20</f>
        <v>161908451</v>
      </c>
      <c r="AI21" s="443">
        <f>AI17+AI20</f>
        <v>107826629</v>
      </c>
      <c r="AJ21" s="320"/>
      <c r="AK21" s="320"/>
    </row>
    <row r="22" spans="1:37" ht="19.5" customHeight="1">
      <c r="A22" s="325"/>
      <c r="B22" s="325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7"/>
      <c r="AD22" s="327"/>
      <c r="AE22" s="327"/>
      <c r="AF22" s="327"/>
      <c r="AG22" s="327"/>
      <c r="AH22" s="326"/>
      <c r="AI22" s="321"/>
      <c r="AJ22" s="321"/>
      <c r="AK22" s="321"/>
    </row>
    <row r="23" spans="1:37" ht="50.25" customHeight="1">
      <c r="A23" s="506" t="s">
        <v>2</v>
      </c>
      <c r="B23" s="507"/>
      <c r="C23" s="508" t="s">
        <v>3</v>
      </c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10" t="s">
        <v>4</v>
      </c>
      <c r="AD23" s="509"/>
      <c r="AE23" s="509"/>
      <c r="AF23" s="509"/>
      <c r="AG23" s="328" t="s">
        <v>831</v>
      </c>
      <c r="AH23" s="444" t="s">
        <v>937</v>
      </c>
      <c r="AI23" s="442" t="s">
        <v>938</v>
      </c>
      <c r="AJ23" s="322"/>
      <c r="AK23" s="322"/>
    </row>
    <row r="24" spans="1:37" ht="24.75" customHeight="1">
      <c r="A24" s="511">
        <v>1</v>
      </c>
      <c r="B24" s="512"/>
      <c r="C24" s="513" t="s">
        <v>404</v>
      </c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4" t="s">
        <v>304</v>
      </c>
      <c r="AD24" s="514"/>
      <c r="AE24" s="514"/>
      <c r="AF24" s="514"/>
      <c r="AG24" s="221">
        <v>50675660</v>
      </c>
      <c r="AH24" s="445">
        <v>61656732</v>
      </c>
      <c r="AI24" s="221">
        <v>58728283</v>
      </c>
      <c r="AJ24" s="230"/>
      <c r="AK24" s="230"/>
    </row>
    <row r="25" spans="1:37" ht="24.75" customHeight="1">
      <c r="A25" s="501">
        <v>2</v>
      </c>
      <c r="B25" s="491"/>
      <c r="C25" s="489" t="s">
        <v>405</v>
      </c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8" t="s">
        <v>316</v>
      </c>
      <c r="AD25" s="488"/>
      <c r="AE25" s="488"/>
      <c r="AF25" s="488"/>
      <c r="AG25" s="447">
        <v>20775853</v>
      </c>
      <c r="AH25" s="446">
        <v>35774187</v>
      </c>
      <c r="AI25" s="447">
        <v>16213120</v>
      </c>
      <c r="AJ25" s="323"/>
      <c r="AK25" s="323"/>
    </row>
    <row r="26" spans="1:37" ht="24.75" customHeight="1">
      <c r="A26" s="501">
        <v>3</v>
      </c>
      <c r="B26" s="491"/>
      <c r="C26" s="489" t="s">
        <v>406</v>
      </c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8" t="s">
        <v>344</v>
      </c>
      <c r="AD26" s="488"/>
      <c r="AE26" s="488"/>
      <c r="AF26" s="488"/>
      <c r="AG26" s="447">
        <v>14800000</v>
      </c>
      <c r="AH26" s="446">
        <v>14868136</v>
      </c>
      <c r="AI26" s="447">
        <v>15390000</v>
      </c>
      <c r="AJ26" s="323"/>
      <c r="AK26" s="323"/>
    </row>
    <row r="27" spans="1:37" ht="24.75" customHeight="1">
      <c r="A27" s="501">
        <v>4</v>
      </c>
      <c r="B27" s="491"/>
      <c r="C27" s="490" t="s">
        <v>407</v>
      </c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88" t="s">
        <v>365</v>
      </c>
      <c r="AD27" s="488"/>
      <c r="AE27" s="488"/>
      <c r="AF27" s="488"/>
      <c r="AG27" s="447">
        <v>3500000</v>
      </c>
      <c r="AH27" s="446">
        <v>3500000</v>
      </c>
      <c r="AI27" s="447">
        <v>3443400</v>
      </c>
      <c r="AJ27" s="323"/>
      <c r="AK27" s="323"/>
    </row>
    <row r="28" spans="1:37" ht="24.75" customHeight="1">
      <c r="A28" s="501">
        <v>5</v>
      </c>
      <c r="B28" s="491"/>
      <c r="C28" s="489" t="s">
        <v>408</v>
      </c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8" t="s">
        <v>377</v>
      </c>
      <c r="AD28" s="488"/>
      <c r="AE28" s="488"/>
      <c r="AF28" s="488"/>
      <c r="AG28" s="447">
        <v>4700000</v>
      </c>
      <c r="AH28" s="446">
        <v>4700000</v>
      </c>
      <c r="AI28" s="447"/>
      <c r="AJ28" s="323"/>
      <c r="AK28" s="323"/>
    </row>
    <row r="29" spans="1:37" ht="24.75" customHeight="1">
      <c r="A29" s="501">
        <v>6</v>
      </c>
      <c r="B29" s="491"/>
      <c r="C29" s="489" t="s">
        <v>409</v>
      </c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8" t="s">
        <v>384</v>
      </c>
      <c r="AD29" s="488"/>
      <c r="AE29" s="488"/>
      <c r="AF29" s="488"/>
      <c r="AG29" s="447"/>
      <c r="AH29" s="446"/>
      <c r="AI29" s="447"/>
      <c r="AJ29" s="323"/>
      <c r="AK29" s="323"/>
    </row>
    <row r="30" spans="1:37" ht="24.75" customHeight="1">
      <c r="A30" s="501">
        <v>7</v>
      </c>
      <c r="B30" s="491"/>
      <c r="C30" s="489" t="s">
        <v>642</v>
      </c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8" t="s">
        <v>392</v>
      </c>
      <c r="AD30" s="488"/>
      <c r="AE30" s="488"/>
      <c r="AF30" s="488"/>
      <c r="AG30" s="447"/>
      <c r="AH30" s="446"/>
      <c r="AI30" s="447"/>
      <c r="AJ30" s="323"/>
      <c r="AK30" s="323"/>
    </row>
    <row r="31" spans="1:37" ht="24.75" customHeight="1">
      <c r="A31" s="501">
        <v>8</v>
      </c>
      <c r="B31" s="491"/>
      <c r="C31" s="490" t="s">
        <v>640</v>
      </c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88" t="s">
        <v>394</v>
      </c>
      <c r="AD31" s="488"/>
      <c r="AE31" s="488"/>
      <c r="AF31" s="488"/>
      <c r="AG31" s="447">
        <f>SUM(AG24:AG30)</f>
        <v>94451513</v>
      </c>
      <c r="AH31" s="447">
        <f>SUM(AH24:AH30)</f>
        <v>120499055</v>
      </c>
      <c r="AI31" s="447">
        <f>SUM(AI24:AI30)</f>
        <v>93774803</v>
      </c>
      <c r="AJ31" s="323"/>
      <c r="AK31" s="323"/>
    </row>
    <row r="32" spans="1:37" ht="24.75" customHeight="1">
      <c r="A32" s="501">
        <v>9</v>
      </c>
      <c r="B32" s="491"/>
      <c r="C32" s="490" t="s">
        <v>513</v>
      </c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89" t="s">
        <v>465</v>
      </c>
      <c r="AD32" s="489"/>
      <c r="AE32" s="489"/>
      <c r="AF32" s="489"/>
      <c r="AG32" s="447"/>
      <c r="AH32" s="446"/>
      <c r="AI32" s="447"/>
      <c r="AJ32" s="323"/>
      <c r="AK32" s="323"/>
    </row>
    <row r="33" spans="1:37" ht="24.75" customHeight="1">
      <c r="A33" s="501">
        <v>10</v>
      </c>
      <c r="B33" s="491"/>
      <c r="C33" s="495" t="s">
        <v>832</v>
      </c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89" t="s">
        <v>489</v>
      </c>
      <c r="AD33" s="489"/>
      <c r="AE33" s="489"/>
      <c r="AF33" s="489"/>
      <c r="AG33" s="447"/>
      <c r="AH33" s="446"/>
      <c r="AI33" s="447"/>
      <c r="AJ33" s="323"/>
      <c r="AK33" s="323"/>
    </row>
    <row r="34" spans="1:37" ht="24.75" customHeight="1">
      <c r="A34" s="501">
        <v>11</v>
      </c>
      <c r="B34" s="491"/>
      <c r="C34" s="489" t="s">
        <v>515</v>
      </c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 t="s">
        <v>481</v>
      </c>
      <c r="AD34" s="489"/>
      <c r="AE34" s="489"/>
      <c r="AF34" s="489"/>
      <c r="AG34" s="447">
        <v>41158760</v>
      </c>
      <c r="AH34" s="446">
        <v>41158760</v>
      </c>
      <c r="AI34" s="447">
        <v>14051826</v>
      </c>
      <c r="AJ34" s="323"/>
      <c r="AK34" s="323"/>
    </row>
    <row r="35" spans="1:37" ht="24.75" customHeight="1">
      <c r="A35" s="501">
        <v>12</v>
      </c>
      <c r="B35" s="491"/>
      <c r="C35" s="495" t="s">
        <v>824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89" t="s">
        <v>483</v>
      </c>
      <c r="AD35" s="489"/>
      <c r="AE35" s="489"/>
      <c r="AF35" s="489"/>
      <c r="AG35" s="447"/>
      <c r="AH35" s="446"/>
      <c r="AI35" s="447"/>
      <c r="AJ35" s="323"/>
      <c r="AK35" s="323"/>
    </row>
    <row r="36" spans="1:37" ht="24.75" customHeight="1">
      <c r="A36" s="501">
        <v>13</v>
      </c>
      <c r="B36" s="491"/>
      <c r="C36" s="490" t="s">
        <v>516</v>
      </c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89" t="s">
        <v>493</v>
      </c>
      <c r="AD36" s="489"/>
      <c r="AE36" s="489"/>
      <c r="AF36" s="489"/>
      <c r="AG36" s="447">
        <f>SUM(AG34)</f>
        <v>41158760</v>
      </c>
      <c r="AH36" s="447">
        <f>SUM(AH32:AH35)</f>
        <v>41158760</v>
      </c>
      <c r="AI36" s="447">
        <f>SUM(AI34)</f>
        <v>14051826</v>
      </c>
      <c r="AJ36" s="323"/>
      <c r="AK36" s="323"/>
    </row>
    <row r="37" spans="1:37" ht="24.75" customHeight="1">
      <c r="A37" s="499">
        <v>14</v>
      </c>
      <c r="B37" s="516"/>
      <c r="C37" s="500" t="s">
        <v>641</v>
      </c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2" t="s">
        <v>507</v>
      </c>
      <c r="AD37" s="502"/>
      <c r="AE37" s="502"/>
      <c r="AF37" s="502"/>
      <c r="AG37" s="449">
        <f>AG36</f>
        <v>41158760</v>
      </c>
      <c r="AH37" s="449">
        <f>AH36</f>
        <v>41158760</v>
      </c>
      <c r="AI37" s="449">
        <f>AI36</f>
        <v>14051826</v>
      </c>
      <c r="AJ37" s="323"/>
      <c r="AK37" s="323"/>
    </row>
    <row r="38" spans="1:37" ht="24.75" customHeight="1">
      <c r="A38" s="496">
        <v>15</v>
      </c>
      <c r="B38" s="508"/>
      <c r="C38" s="497" t="s">
        <v>523</v>
      </c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8" t="s">
        <v>507</v>
      </c>
      <c r="AD38" s="498"/>
      <c r="AE38" s="498"/>
      <c r="AF38" s="498"/>
      <c r="AG38" s="447">
        <f>AG31+AG37</f>
        <v>135610273</v>
      </c>
      <c r="AH38" s="448">
        <f>AH31+AH37</f>
        <v>161657815</v>
      </c>
      <c r="AI38" s="447">
        <f>AI31+AI37</f>
        <v>107826629</v>
      </c>
      <c r="AJ38" s="323"/>
      <c r="AK38" s="323"/>
    </row>
  </sheetData>
  <sheetProtection/>
  <mergeCells count="99">
    <mergeCell ref="AG1:AH1"/>
    <mergeCell ref="A38:B38"/>
    <mergeCell ref="C38:AB38"/>
    <mergeCell ref="AC38:AF38"/>
    <mergeCell ref="A37:B37"/>
    <mergeCell ref="C37:AB37"/>
    <mergeCell ref="AC37:AF37"/>
    <mergeCell ref="A35:B35"/>
    <mergeCell ref="C35:AB35"/>
    <mergeCell ref="AC35:AF35"/>
    <mergeCell ref="A36:B36"/>
    <mergeCell ref="C36:AB36"/>
    <mergeCell ref="AC36:AF36"/>
    <mergeCell ref="A34:B34"/>
    <mergeCell ref="C34:AB34"/>
    <mergeCell ref="AC34:AF34"/>
    <mergeCell ref="A33:B33"/>
    <mergeCell ref="C33:AB33"/>
    <mergeCell ref="A28:B28"/>
    <mergeCell ref="C28:AB28"/>
    <mergeCell ref="AC28:AF28"/>
    <mergeCell ref="AC33:AF33"/>
    <mergeCell ref="A32:B32"/>
    <mergeCell ref="C32:AB32"/>
    <mergeCell ref="AC32:AF32"/>
    <mergeCell ref="A31:B31"/>
    <mergeCell ref="C31:AB31"/>
    <mergeCell ref="AC31:AF31"/>
    <mergeCell ref="A30:B30"/>
    <mergeCell ref="C30:AB30"/>
    <mergeCell ref="AC30:AF30"/>
    <mergeCell ref="A29:B29"/>
    <mergeCell ref="C29:AB29"/>
    <mergeCell ref="AC29:AF29"/>
    <mergeCell ref="A27:B27"/>
    <mergeCell ref="C27:AB27"/>
    <mergeCell ref="AC27:AF27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C17:AF17"/>
    <mergeCell ref="C15:AB15"/>
    <mergeCell ref="A2:AI2"/>
    <mergeCell ref="A3:AI3"/>
    <mergeCell ref="AC13:AF13"/>
    <mergeCell ref="AC16:AF16"/>
    <mergeCell ref="C17:AB17"/>
    <mergeCell ref="A12:B12"/>
    <mergeCell ref="A13:B13"/>
    <mergeCell ref="A6:B6"/>
    <mergeCell ref="A21:B21"/>
    <mergeCell ref="C21:AB21"/>
    <mergeCell ref="AC21:AF21"/>
    <mergeCell ref="A20:B20"/>
    <mergeCell ref="C20:AB20"/>
    <mergeCell ref="A18:B18"/>
    <mergeCell ref="C18:AB18"/>
    <mergeCell ref="AC18:AF18"/>
    <mergeCell ref="AC20:AF20"/>
    <mergeCell ref="A19:B19"/>
    <mergeCell ref="C8:AB8"/>
    <mergeCell ref="A9:B9"/>
    <mergeCell ref="C9:AB9"/>
    <mergeCell ref="C19:AB19"/>
    <mergeCell ref="AC19:AF19"/>
    <mergeCell ref="C12:AB12"/>
    <mergeCell ref="AC12:AF12"/>
    <mergeCell ref="AC15:AF15"/>
    <mergeCell ref="A15:B15"/>
    <mergeCell ref="AC14:AF14"/>
    <mergeCell ref="A17:B17"/>
    <mergeCell ref="C13:AB13"/>
    <mergeCell ref="A16:B16"/>
    <mergeCell ref="C16:AB16"/>
    <mergeCell ref="C6:AB6"/>
    <mergeCell ref="AC6:AF6"/>
    <mergeCell ref="A7:B7"/>
    <mergeCell ref="C7:AB7"/>
    <mergeCell ref="AC9:AF9"/>
    <mergeCell ref="AC7:AF7"/>
    <mergeCell ref="AC8:AF8"/>
    <mergeCell ref="A10:B10"/>
    <mergeCell ref="A14:B14"/>
    <mergeCell ref="C14:AB14"/>
    <mergeCell ref="C10:AB10"/>
    <mergeCell ref="AC10:AF10"/>
    <mergeCell ref="AC11:AF11"/>
    <mergeCell ref="A11:B11"/>
    <mergeCell ref="C11:AB11"/>
    <mergeCell ref="A8:B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3"/>
  <sheetViews>
    <sheetView zoomScaleSheetLayoutView="100" zoomScalePageLayoutView="0" workbookViewId="0" topLeftCell="A1">
      <selection activeCell="AG19" sqref="AG19:AJ19"/>
    </sheetView>
  </sheetViews>
  <sheetFormatPr defaultColWidth="9.140625" defaultRowHeight="15"/>
  <cols>
    <col min="1" max="1" width="2.7109375" style="1" customWidth="1"/>
    <col min="2" max="2" width="4.8515625" style="1" customWidth="1"/>
    <col min="3" max="35" width="2.7109375" style="1" customWidth="1"/>
    <col min="36" max="36" width="8.7109375" style="1" customWidth="1"/>
    <col min="37" max="37" width="4.00390625" style="334" customWidth="1"/>
    <col min="38" max="38" width="3.7109375" style="341" customWidth="1"/>
    <col min="39" max="46" width="2.7109375" style="1" customWidth="1"/>
    <col min="47" max="16384" width="9.140625" style="1" customWidth="1"/>
  </cols>
  <sheetData>
    <row r="1" spans="36:38" ht="24.75" customHeight="1">
      <c r="AJ1" s="341" t="s">
        <v>787</v>
      </c>
      <c r="AL1" s="334"/>
    </row>
    <row r="2" spans="1:38" ht="31.5" customHeight="1">
      <c r="A2" s="503" t="s">
        <v>957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329"/>
      <c r="AL2" s="329"/>
    </row>
    <row r="3" spans="1:38" ht="31.5" customHeight="1">
      <c r="A3" s="560" t="s">
        <v>939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329"/>
      <c r="AL3" s="329"/>
    </row>
    <row r="4" spans="1:38" ht="25.5" customHeight="1">
      <c r="A4" s="564" t="s">
        <v>457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329"/>
      <c r="AL4" s="329"/>
    </row>
    <row r="5" spans="1:38" ht="19.5" customHeight="1">
      <c r="A5" s="583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313"/>
      <c r="AL5" s="313"/>
    </row>
    <row r="6" spans="1:38" ht="40.5" customHeight="1">
      <c r="A6" s="521" t="s">
        <v>804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76"/>
      <c r="AG6" s="580" t="s">
        <v>619</v>
      </c>
      <c r="AH6" s="581"/>
      <c r="AI6" s="581"/>
      <c r="AJ6" s="582"/>
      <c r="AL6" s="334"/>
    </row>
    <row r="7" spans="1:38" ht="34.5" customHeight="1">
      <c r="A7" s="604" t="s">
        <v>2</v>
      </c>
      <c r="B7" s="605"/>
      <c r="C7" s="606" t="s">
        <v>3</v>
      </c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8"/>
      <c r="AC7" s="609" t="s">
        <v>4</v>
      </c>
      <c r="AD7" s="610"/>
      <c r="AE7" s="610"/>
      <c r="AF7" s="611"/>
      <c r="AG7" s="585" t="s">
        <v>5</v>
      </c>
      <c r="AH7" s="586"/>
      <c r="AI7" s="586"/>
      <c r="AJ7" s="587"/>
      <c r="AK7" s="347"/>
      <c r="AL7" s="347"/>
    </row>
    <row r="8" spans="1:36" ht="12.75">
      <c r="A8" s="599" t="s">
        <v>6</v>
      </c>
      <c r="B8" s="600"/>
      <c r="C8" s="601" t="s">
        <v>7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3"/>
      <c r="AC8" s="601" t="s">
        <v>8</v>
      </c>
      <c r="AD8" s="602"/>
      <c r="AE8" s="602"/>
      <c r="AF8" s="603"/>
      <c r="AG8" s="601" t="s">
        <v>9</v>
      </c>
      <c r="AH8" s="602"/>
      <c r="AI8" s="602"/>
      <c r="AJ8" s="603"/>
    </row>
    <row r="9" spans="1:36" ht="19.5" customHeight="1">
      <c r="A9" s="588" t="s">
        <v>10</v>
      </c>
      <c r="B9" s="589"/>
      <c r="C9" s="590" t="s">
        <v>458</v>
      </c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2"/>
      <c r="AC9" s="593" t="s">
        <v>459</v>
      </c>
      <c r="AD9" s="594"/>
      <c r="AE9" s="594"/>
      <c r="AF9" s="595"/>
      <c r="AG9" s="596"/>
      <c r="AH9" s="597"/>
      <c r="AI9" s="597"/>
      <c r="AJ9" s="598"/>
    </row>
    <row r="10" spans="1:36" ht="19.5" customHeight="1">
      <c r="A10" s="588" t="s">
        <v>13</v>
      </c>
      <c r="B10" s="589"/>
      <c r="C10" s="612" t="s">
        <v>460</v>
      </c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4"/>
      <c r="AC10" s="593" t="s">
        <v>461</v>
      </c>
      <c r="AD10" s="594"/>
      <c r="AE10" s="594"/>
      <c r="AF10" s="595"/>
      <c r="AG10" s="596"/>
      <c r="AH10" s="597"/>
      <c r="AI10" s="597"/>
      <c r="AJ10" s="598"/>
    </row>
    <row r="11" spans="1:36" ht="19.5" customHeight="1">
      <c r="A11" s="588" t="s">
        <v>16</v>
      </c>
      <c r="B11" s="589"/>
      <c r="C11" s="590" t="s">
        <v>462</v>
      </c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2"/>
      <c r="AC11" s="593" t="s">
        <v>463</v>
      </c>
      <c r="AD11" s="594"/>
      <c r="AE11" s="594"/>
      <c r="AF11" s="595"/>
      <c r="AG11" s="596"/>
      <c r="AH11" s="597"/>
      <c r="AI11" s="597"/>
      <c r="AJ11" s="598"/>
    </row>
    <row r="12" spans="1:36" ht="19.5" customHeight="1">
      <c r="A12" s="615" t="s">
        <v>19</v>
      </c>
      <c r="B12" s="616"/>
      <c r="C12" s="617" t="s">
        <v>464</v>
      </c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9"/>
      <c r="AC12" s="620" t="s">
        <v>465</v>
      </c>
      <c r="AD12" s="621"/>
      <c r="AE12" s="621"/>
      <c r="AF12" s="622"/>
      <c r="AG12" s="623">
        <f>SUM(AG9:AJ11)</f>
        <v>0</v>
      </c>
      <c r="AH12" s="624"/>
      <c r="AI12" s="624"/>
      <c r="AJ12" s="625"/>
    </row>
    <row r="13" spans="1:36" ht="19.5" customHeight="1">
      <c r="A13" s="588" t="s">
        <v>22</v>
      </c>
      <c r="B13" s="589"/>
      <c r="C13" s="612" t="s">
        <v>466</v>
      </c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4"/>
      <c r="AC13" s="593" t="s">
        <v>467</v>
      </c>
      <c r="AD13" s="594"/>
      <c r="AE13" s="594"/>
      <c r="AF13" s="595"/>
      <c r="AG13" s="596"/>
      <c r="AH13" s="597"/>
      <c r="AI13" s="597"/>
      <c r="AJ13" s="598"/>
    </row>
    <row r="14" spans="1:36" ht="19.5" customHeight="1">
      <c r="A14" s="588" t="s">
        <v>25</v>
      </c>
      <c r="B14" s="589"/>
      <c r="C14" s="590" t="s">
        <v>468</v>
      </c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2"/>
      <c r="AC14" s="593" t="s">
        <v>469</v>
      </c>
      <c r="AD14" s="594"/>
      <c r="AE14" s="594"/>
      <c r="AF14" s="595"/>
      <c r="AG14" s="596"/>
      <c r="AH14" s="597"/>
      <c r="AI14" s="597"/>
      <c r="AJ14" s="598"/>
    </row>
    <row r="15" spans="1:36" ht="19.5" customHeight="1">
      <c r="A15" s="588" t="s">
        <v>28</v>
      </c>
      <c r="B15" s="589"/>
      <c r="C15" s="612" t="s">
        <v>470</v>
      </c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4"/>
      <c r="AC15" s="593" t="s">
        <v>471</v>
      </c>
      <c r="AD15" s="594"/>
      <c r="AE15" s="594"/>
      <c r="AF15" s="595"/>
      <c r="AG15" s="596"/>
      <c r="AH15" s="597"/>
      <c r="AI15" s="597"/>
      <c r="AJ15" s="598"/>
    </row>
    <row r="16" spans="1:36" ht="19.5" customHeight="1">
      <c r="A16" s="588" t="s">
        <v>31</v>
      </c>
      <c r="B16" s="589"/>
      <c r="C16" s="590" t="s">
        <v>472</v>
      </c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2"/>
      <c r="AC16" s="593" t="s">
        <v>473</v>
      </c>
      <c r="AD16" s="594"/>
      <c r="AE16" s="594"/>
      <c r="AF16" s="595"/>
      <c r="AG16" s="596"/>
      <c r="AH16" s="597"/>
      <c r="AI16" s="597"/>
      <c r="AJ16" s="598"/>
    </row>
    <row r="17" spans="1:38" s="3" customFormat="1" ht="19.5" customHeight="1">
      <c r="A17" s="615" t="s">
        <v>34</v>
      </c>
      <c r="B17" s="616"/>
      <c r="C17" s="626" t="s">
        <v>474</v>
      </c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27"/>
      <c r="AA17" s="627"/>
      <c r="AB17" s="628"/>
      <c r="AC17" s="620" t="s">
        <v>475</v>
      </c>
      <c r="AD17" s="621"/>
      <c r="AE17" s="621"/>
      <c r="AF17" s="622"/>
      <c r="AG17" s="623">
        <f>SUM(AG13:AJ16)</f>
        <v>0</v>
      </c>
      <c r="AH17" s="624"/>
      <c r="AI17" s="624"/>
      <c r="AJ17" s="625"/>
      <c r="AK17" s="348"/>
      <c r="AL17" s="342"/>
    </row>
    <row r="18" spans="1:38" s="3" customFormat="1" ht="19.5" customHeight="1">
      <c r="A18" s="588" t="s">
        <v>37</v>
      </c>
      <c r="B18" s="589"/>
      <c r="C18" s="593" t="s">
        <v>476</v>
      </c>
      <c r="D18" s="594"/>
      <c r="E18" s="594"/>
      <c r="F18" s="594"/>
      <c r="G18" s="594"/>
      <c r="H18" s="594"/>
      <c r="I18" s="594"/>
      <c r="J18" s="594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594"/>
      <c r="W18" s="594"/>
      <c r="X18" s="594"/>
      <c r="Y18" s="594"/>
      <c r="Z18" s="594"/>
      <c r="AA18" s="594"/>
      <c r="AB18" s="595"/>
      <c r="AC18" s="593" t="s">
        <v>477</v>
      </c>
      <c r="AD18" s="594"/>
      <c r="AE18" s="594"/>
      <c r="AF18" s="595"/>
      <c r="AG18" s="596">
        <v>14051826</v>
      </c>
      <c r="AH18" s="597"/>
      <c r="AI18" s="597"/>
      <c r="AJ18" s="598"/>
      <c r="AK18" s="348"/>
      <c r="AL18" s="342"/>
    </row>
    <row r="19" spans="1:38" s="3" customFormat="1" ht="19.5" customHeight="1">
      <c r="A19" s="588" t="s">
        <v>40</v>
      </c>
      <c r="B19" s="589"/>
      <c r="C19" s="593" t="s">
        <v>478</v>
      </c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5"/>
      <c r="AC19" s="593" t="s">
        <v>479</v>
      </c>
      <c r="AD19" s="594"/>
      <c r="AE19" s="594"/>
      <c r="AF19" s="595"/>
      <c r="AG19" s="596">
        <f>SUM(AK19:AL19)</f>
        <v>0</v>
      </c>
      <c r="AH19" s="597"/>
      <c r="AI19" s="597"/>
      <c r="AJ19" s="598"/>
      <c r="AK19" s="348"/>
      <c r="AL19" s="342"/>
    </row>
    <row r="20" spans="1:38" s="3" customFormat="1" ht="19.5" customHeight="1">
      <c r="A20" s="615" t="s">
        <v>43</v>
      </c>
      <c r="B20" s="616"/>
      <c r="C20" s="620" t="s">
        <v>480</v>
      </c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2"/>
      <c r="AC20" s="620" t="s">
        <v>481</v>
      </c>
      <c r="AD20" s="621"/>
      <c r="AE20" s="621"/>
      <c r="AF20" s="622"/>
      <c r="AG20" s="623">
        <f>SUM(AG18:AJ19)</f>
        <v>14051826</v>
      </c>
      <c r="AH20" s="624"/>
      <c r="AI20" s="624"/>
      <c r="AJ20" s="625"/>
      <c r="AK20" s="348"/>
      <c r="AL20" s="342"/>
    </row>
    <row r="21" spans="1:38" s="3" customFormat="1" ht="19.5" customHeight="1">
      <c r="A21" s="588" t="s">
        <v>46</v>
      </c>
      <c r="B21" s="589"/>
      <c r="C21" s="590" t="s">
        <v>482</v>
      </c>
      <c r="D21" s="591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2"/>
      <c r="AC21" s="593" t="s">
        <v>483</v>
      </c>
      <c r="AD21" s="594"/>
      <c r="AE21" s="594"/>
      <c r="AF21" s="595"/>
      <c r="AG21" s="596"/>
      <c r="AH21" s="597"/>
      <c r="AI21" s="597"/>
      <c r="AJ21" s="598"/>
      <c r="AK21" s="348"/>
      <c r="AL21" s="342"/>
    </row>
    <row r="22" spans="1:36" ht="19.5" customHeight="1">
      <c r="A22" s="588" t="s">
        <v>49</v>
      </c>
      <c r="B22" s="589"/>
      <c r="C22" s="590" t="s">
        <v>484</v>
      </c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2"/>
      <c r="AC22" s="593" t="s">
        <v>485</v>
      </c>
      <c r="AD22" s="594"/>
      <c r="AE22" s="594"/>
      <c r="AF22" s="595"/>
      <c r="AG22" s="596"/>
      <c r="AH22" s="597"/>
      <c r="AI22" s="597"/>
      <c r="AJ22" s="598"/>
    </row>
    <row r="23" spans="1:38" s="2" customFormat="1" ht="19.5" customHeight="1">
      <c r="A23" s="588" t="s">
        <v>52</v>
      </c>
      <c r="B23" s="589"/>
      <c r="C23" s="590" t="s">
        <v>486</v>
      </c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2"/>
      <c r="AC23" s="593" t="s">
        <v>487</v>
      </c>
      <c r="AD23" s="594"/>
      <c r="AE23" s="594"/>
      <c r="AF23" s="595"/>
      <c r="AG23" s="596"/>
      <c r="AH23" s="597"/>
      <c r="AI23" s="597"/>
      <c r="AJ23" s="598"/>
      <c r="AK23" s="334"/>
      <c r="AL23" s="341"/>
    </row>
    <row r="24" spans="1:38" s="2" customFormat="1" ht="19.5" customHeight="1">
      <c r="A24" s="588" t="s">
        <v>55</v>
      </c>
      <c r="B24" s="589"/>
      <c r="C24" s="590" t="s">
        <v>488</v>
      </c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2"/>
      <c r="AC24" s="593" t="s">
        <v>489</v>
      </c>
      <c r="AD24" s="594"/>
      <c r="AE24" s="594"/>
      <c r="AF24" s="595"/>
      <c r="AG24" s="596"/>
      <c r="AH24" s="597"/>
      <c r="AI24" s="597"/>
      <c r="AJ24" s="598"/>
      <c r="AK24" s="334"/>
      <c r="AL24" s="341"/>
    </row>
    <row r="25" spans="1:36" ht="19.5" customHeight="1">
      <c r="A25" s="588" t="s">
        <v>58</v>
      </c>
      <c r="B25" s="589"/>
      <c r="C25" s="612" t="s">
        <v>490</v>
      </c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4"/>
      <c r="AC25" s="593" t="s">
        <v>491</v>
      </c>
      <c r="AD25" s="594"/>
      <c r="AE25" s="594"/>
      <c r="AF25" s="595"/>
      <c r="AG25" s="596"/>
      <c r="AH25" s="597"/>
      <c r="AI25" s="597"/>
      <c r="AJ25" s="598"/>
    </row>
    <row r="26" spans="1:37" ht="19.5" customHeight="1">
      <c r="A26" s="615" t="s">
        <v>61</v>
      </c>
      <c r="B26" s="616"/>
      <c r="C26" s="617" t="s">
        <v>492</v>
      </c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9"/>
      <c r="AC26" s="620" t="s">
        <v>493</v>
      </c>
      <c r="AD26" s="621"/>
      <c r="AE26" s="621"/>
      <c r="AF26" s="622"/>
      <c r="AG26" s="623">
        <f>AG12+AG17+AG20+AG21+AG22+AG23+AG24+AG25</f>
        <v>14051826</v>
      </c>
      <c r="AH26" s="624"/>
      <c r="AI26" s="624"/>
      <c r="AJ26" s="625"/>
      <c r="AK26" s="341"/>
    </row>
    <row r="27" spans="1:36" ht="19.5" customHeight="1">
      <c r="A27" s="588" t="s">
        <v>64</v>
      </c>
      <c r="B27" s="589"/>
      <c r="C27" s="612" t="s">
        <v>494</v>
      </c>
      <c r="D27" s="613"/>
      <c r="E27" s="613"/>
      <c r="F27" s="613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3"/>
      <c r="AA27" s="613"/>
      <c r="AB27" s="614"/>
      <c r="AC27" s="593" t="s">
        <v>495</v>
      </c>
      <c r="AD27" s="594"/>
      <c r="AE27" s="594"/>
      <c r="AF27" s="595"/>
      <c r="AG27" s="596"/>
      <c r="AH27" s="597"/>
      <c r="AI27" s="597"/>
      <c r="AJ27" s="598"/>
    </row>
    <row r="28" spans="1:36" ht="19.5" customHeight="1">
      <c r="A28" s="588" t="s">
        <v>67</v>
      </c>
      <c r="B28" s="589"/>
      <c r="C28" s="612" t="s">
        <v>496</v>
      </c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4"/>
      <c r="AC28" s="593" t="s">
        <v>497</v>
      </c>
      <c r="AD28" s="594"/>
      <c r="AE28" s="594"/>
      <c r="AF28" s="595"/>
      <c r="AG28" s="596"/>
      <c r="AH28" s="597"/>
      <c r="AI28" s="597"/>
      <c r="AJ28" s="598"/>
    </row>
    <row r="29" spans="1:36" ht="19.5" customHeight="1">
      <c r="A29" s="588" t="s">
        <v>70</v>
      </c>
      <c r="B29" s="589"/>
      <c r="C29" s="590" t="s">
        <v>498</v>
      </c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2"/>
      <c r="AC29" s="593" t="s">
        <v>499</v>
      </c>
      <c r="AD29" s="594"/>
      <c r="AE29" s="594"/>
      <c r="AF29" s="595"/>
      <c r="AG29" s="596"/>
      <c r="AH29" s="597"/>
      <c r="AI29" s="597"/>
      <c r="AJ29" s="598"/>
    </row>
    <row r="30" spans="1:38" s="3" customFormat="1" ht="19.5" customHeight="1">
      <c r="A30" s="588" t="s">
        <v>73</v>
      </c>
      <c r="B30" s="589"/>
      <c r="C30" s="590" t="s">
        <v>500</v>
      </c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2"/>
      <c r="AC30" s="593" t="s">
        <v>501</v>
      </c>
      <c r="AD30" s="594"/>
      <c r="AE30" s="594"/>
      <c r="AF30" s="595"/>
      <c r="AG30" s="596"/>
      <c r="AH30" s="597"/>
      <c r="AI30" s="597"/>
      <c r="AJ30" s="598"/>
      <c r="AK30" s="348"/>
      <c r="AL30" s="342"/>
    </row>
    <row r="31" spans="1:37" ht="19.5" customHeight="1">
      <c r="A31" s="615" t="s">
        <v>76</v>
      </c>
      <c r="B31" s="616"/>
      <c r="C31" s="626" t="s">
        <v>502</v>
      </c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628"/>
      <c r="AC31" s="620" t="s">
        <v>503</v>
      </c>
      <c r="AD31" s="621"/>
      <c r="AE31" s="621"/>
      <c r="AF31" s="622"/>
      <c r="AG31" s="623">
        <f>SUM(AG27:AJ30)</f>
        <v>0</v>
      </c>
      <c r="AH31" s="624"/>
      <c r="AI31" s="624"/>
      <c r="AJ31" s="625"/>
      <c r="AK31" s="341"/>
    </row>
    <row r="32" spans="1:36" ht="19.5" customHeight="1">
      <c r="A32" s="588" t="s">
        <v>79</v>
      </c>
      <c r="B32" s="589"/>
      <c r="C32" s="612" t="s">
        <v>504</v>
      </c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4"/>
      <c r="AC32" s="593" t="s">
        <v>505</v>
      </c>
      <c r="AD32" s="594"/>
      <c r="AE32" s="594"/>
      <c r="AF32" s="595"/>
      <c r="AG32" s="596"/>
      <c r="AH32" s="597"/>
      <c r="AI32" s="597"/>
      <c r="AJ32" s="598"/>
    </row>
    <row r="33" spans="1:38" s="3" customFormat="1" ht="19.5" customHeight="1">
      <c r="A33" s="615" t="s">
        <v>82</v>
      </c>
      <c r="B33" s="616"/>
      <c r="C33" s="626" t="s">
        <v>506</v>
      </c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8"/>
      <c r="AC33" s="620" t="s">
        <v>507</v>
      </c>
      <c r="AD33" s="621"/>
      <c r="AE33" s="621"/>
      <c r="AF33" s="622"/>
      <c r="AG33" s="623">
        <f>AG26+AG31+AG32</f>
        <v>14051826</v>
      </c>
      <c r="AH33" s="624"/>
      <c r="AI33" s="624"/>
      <c r="AJ33" s="625"/>
      <c r="AK33" s="349"/>
      <c r="AL33" s="349"/>
    </row>
  </sheetData>
  <sheetProtection/>
  <mergeCells count="114">
    <mergeCell ref="AG28:AJ28"/>
    <mergeCell ref="A30:B30"/>
    <mergeCell ref="C30:AB30"/>
    <mergeCell ref="AC30:AF30"/>
    <mergeCell ref="A28:B28"/>
    <mergeCell ref="C28:AB28"/>
    <mergeCell ref="AC28:AF28"/>
    <mergeCell ref="A33:B33"/>
    <mergeCell ref="C33:AB33"/>
    <mergeCell ref="AC33:AF33"/>
    <mergeCell ref="AG33:AJ33"/>
    <mergeCell ref="A29:B29"/>
    <mergeCell ref="A32:B32"/>
    <mergeCell ref="C32:AB32"/>
    <mergeCell ref="AC32:AF32"/>
    <mergeCell ref="A31:B31"/>
    <mergeCell ref="C31:AB31"/>
    <mergeCell ref="AG31:AJ31"/>
    <mergeCell ref="C29:AB29"/>
    <mergeCell ref="AC29:AF29"/>
    <mergeCell ref="AG29:AJ29"/>
    <mergeCell ref="AG30:AJ30"/>
    <mergeCell ref="AG32:AJ32"/>
    <mergeCell ref="AC31:AF31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C7:AB7"/>
    <mergeCell ref="AC7:AF7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6:AF6"/>
    <mergeCell ref="AG6:AJ6"/>
    <mergeCell ref="A2:AJ2"/>
    <mergeCell ref="A3:AJ3"/>
    <mergeCell ref="A4:AJ4"/>
    <mergeCell ref="A5:AJ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421875" style="56" customWidth="1"/>
    <col min="2" max="2" width="33.421875" style="56" customWidth="1"/>
    <col min="3" max="3" width="9.8515625" style="56" bestFit="1" customWidth="1"/>
    <col min="4" max="4" width="35.57421875" style="56" customWidth="1"/>
    <col min="5" max="5" width="10.421875" style="56" bestFit="1" customWidth="1"/>
    <col min="6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15" customHeight="1">
      <c r="D1" s="629" t="s">
        <v>737</v>
      </c>
      <c r="E1" s="629"/>
    </row>
    <row r="2" spans="1:5" ht="31.5" customHeight="1">
      <c r="A2" s="503" t="s">
        <v>958</v>
      </c>
      <c r="B2" s="503"/>
      <c r="C2" s="503"/>
      <c r="D2" s="503"/>
      <c r="E2" s="503"/>
    </row>
    <row r="3" spans="1:5" ht="31.5" customHeight="1">
      <c r="A3" s="633" t="s">
        <v>939</v>
      </c>
      <c r="B3" s="633"/>
      <c r="C3" s="633"/>
      <c r="D3" s="633"/>
      <c r="E3" s="633"/>
    </row>
    <row r="4" spans="1:5" ht="22.5" customHeight="1">
      <c r="A4" s="630" t="s">
        <v>756</v>
      </c>
      <c r="B4" s="630"/>
      <c r="C4" s="630"/>
      <c r="D4" s="630"/>
      <c r="E4" s="630"/>
    </row>
    <row r="5" ht="13.5" thickBot="1">
      <c r="E5" s="56" t="s">
        <v>817</v>
      </c>
    </row>
    <row r="6" spans="1:5" ht="13.5" thickBot="1">
      <c r="A6" s="631" t="s">
        <v>2</v>
      </c>
      <c r="B6" s="110" t="s">
        <v>524</v>
      </c>
      <c r="C6" s="111"/>
      <c r="D6" s="110" t="s">
        <v>525</v>
      </c>
      <c r="E6" s="112"/>
    </row>
    <row r="7" spans="1:5" ht="24.75" thickBot="1">
      <c r="A7" s="632"/>
      <c r="B7" s="113" t="s">
        <v>1</v>
      </c>
      <c r="C7" s="114" t="s">
        <v>943</v>
      </c>
      <c r="D7" s="113" t="s">
        <v>1</v>
      </c>
      <c r="E7" s="115" t="s">
        <v>943</v>
      </c>
    </row>
    <row r="8" spans="1:5" ht="13.5" thickBot="1">
      <c r="A8" s="116">
        <v>1</v>
      </c>
      <c r="B8" s="117">
        <v>2</v>
      </c>
      <c r="C8" s="118">
        <v>5</v>
      </c>
      <c r="D8" s="117">
        <v>6</v>
      </c>
      <c r="E8" s="119">
        <v>9</v>
      </c>
    </row>
    <row r="9" spans="1:5" ht="12.75">
      <c r="A9" s="120" t="s">
        <v>6</v>
      </c>
      <c r="B9" s="139" t="s">
        <v>647</v>
      </c>
      <c r="C9" s="140">
        <v>53940403</v>
      </c>
      <c r="D9" s="139" t="s">
        <v>397</v>
      </c>
      <c r="E9" s="141">
        <v>15088735</v>
      </c>
    </row>
    <row r="10" spans="1:5" ht="12.75">
      <c r="A10" s="121" t="s">
        <v>7</v>
      </c>
      <c r="B10" s="142" t="s">
        <v>648</v>
      </c>
      <c r="C10" s="143">
        <v>4787880</v>
      </c>
      <c r="D10" s="142" t="s">
        <v>632</v>
      </c>
      <c r="E10" s="144">
        <v>2193350</v>
      </c>
    </row>
    <row r="11" spans="1:5" ht="12.75">
      <c r="A11" s="121" t="s">
        <v>8</v>
      </c>
      <c r="B11" s="142" t="s">
        <v>758</v>
      </c>
      <c r="C11" s="143"/>
      <c r="D11" s="142" t="s">
        <v>630</v>
      </c>
      <c r="E11" s="144">
        <v>25427119</v>
      </c>
    </row>
    <row r="12" spans="1:5" ht="12.75">
      <c r="A12" s="121" t="s">
        <v>9</v>
      </c>
      <c r="B12" s="145" t="s">
        <v>406</v>
      </c>
      <c r="C12" s="143">
        <v>15390000</v>
      </c>
      <c r="D12" s="142" t="s">
        <v>633</v>
      </c>
      <c r="E12" s="144">
        <v>3908975</v>
      </c>
    </row>
    <row r="13" spans="1:5" ht="12.75">
      <c r="A13" s="121" t="s">
        <v>526</v>
      </c>
      <c r="B13" s="142" t="s">
        <v>759</v>
      </c>
      <c r="C13" s="143"/>
      <c r="D13" s="142" t="s">
        <v>400</v>
      </c>
      <c r="E13" s="144">
        <v>2206937</v>
      </c>
    </row>
    <row r="14" spans="1:5" ht="13.5" thickBot="1">
      <c r="A14" s="121" t="s">
        <v>527</v>
      </c>
      <c r="B14" s="142" t="s">
        <v>757</v>
      </c>
      <c r="C14" s="146">
        <v>3443400</v>
      </c>
      <c r="D14" s="142" t="s">
        <v>822</v>
      </c>
      <c r="E14" s="144">
        <v>9664093</v>
      </c>
    </row>
    <row r="15" spans="1:5" ht="13.5" thickBot="1">
      <c r="A15" s="123" t="s">
        <v>537</v>
      </c>
      <c r="B15" s="147" t="s">
        <v>533</v>
      </c>
      <c r="C15" s="148">
        <f>SUM(C9:C14)</f>
        <v>77561683</v>
      </c>
      <c r="D15" s="149" t="s">
        <v>534</v>
      </c>
      <c r="E15" s="150">
        <f>SUM(E9:E14)</f>
        <v>58489209</v>
      </c>
    </row>
    <row r="16" spans="1:5" ht="25.5">
      <c r="A16" s="124" t="s">
        <v>538</v>
      </c>
      <c r="B16" s="151" t="s">
        <v>651</v>
      </c>
      <c r="C16" s="377">
        <f>SUM(C17:C20)</f>
        <v>8543293</v>
      </c>
      <c r="D16" s="142" t="s">
        <v>643</v>
      </c>
      <c r="E16" s="153"/>
    </row>
    <row r="17" spans="1:5" ht="25.5">
      <c r="A17" s="125" t="s">
        <v>539</v>
      </c>
      <c r="B17" s="142" t="s">
        <v>665</v>
      </c>
      <c r="C17" s="155">
        <v>8543293</v>
      </c>
      <c r="D17" s="142" t="s">
        <v>644</v>
      </c>
      <c r="E17" s="154"/>
    </row>
    <row r="18" spans="1:5" ht="12.75">
      <c r="A18" s="121" t="s">
        <v>540</v>
      </c>
      <c r="B18" s="142" t="s">
        <v>666</v>
      </c>
      <c r="C18" s="155">
        <v>0</v>
      </c>
      <c r="D18" s="142" t="s">
        <v>536</v>
      </c>
      <c r="E18" s="154"/>
    </row>
    <row r="19" spans="1:5" ht="25.5">
      <c r="A19" s="121" t="s">
        <v>541</v>
      </c>
      <c r="B19" s="142" t="s">
        <v>760</v>
      </c>
      <c r="C19" s="155">
        <v>0</v>
      </c>
      <c r="D19" s="142" t="s">
        <v>634</v>
      </c>
      <c r="E19" s="154"/>
    </row>
    <row r="20" spans="1:5" ht="12.75">
      <c r="A20" s="121" t="s">
        <v>542</v>
      </c>
      <c r="B20" s="142" t="s">
        <v>761</v>
      </c>
      <c r="C20" s="155"/>
      <c r="D20" s="142" t="s">
        <v>801</v>
      </c>
      <c r="E20" s="154">
        <v>27615767</v>
      </c>
    </row>
    <row r="21" spans="1:5" ht="28.5" customHeight="1">
      <c r="A21" s="121" t="s">
        <v>543</v>
      </c>
      <c r="B21" s="151" t="s">
        <v>762</v>
      </c>
      <c r="C21" s="155"/>
      <c r="D21" s="142" t="s">
        <v>763</v>
      </c>
      <c r="E21" s="154"/>
    </row>
    <row r="22" spans="1:5" ht="12.75">
      <c r="A22" s="126" t="s">
        <v>544</v>
      </c>
      <c r="B22" s="142" t="s">
        <v>649</v>
      </c>
      <c r="C22" s="152"/>
      <c r="D22" s="139" t="s">
        <v>645</v>
      </c>
      <c r="E22" s="153"/>
    </row>
    <row r="23" spans="1:5" ht="12.75">
      <c r="A23" s="121" t="s">
        <v>545</v>
      </c>
      <c r="B23" s="139" t="s">
        <v>650</v>
      </c>
      <c r="C23" s="155"/>
      <c r="D23" s="142"/>
      <c r="E23" s="154"/>
    </row>
    <row r="24" spans="1:5" ht="12.75">
      <c r="A24" s="120" t="s">
        <v>546</v>
      </c>
      <c r="C24" s="156"/>
      <c r="D24" s="139"/>
      <c r="E24" s="157"/>
    </row>
    <row r="25" spans="1:5" ht="12.75">
      <c r="A25" s="127" t="s">
        <v>547</v>
      </c>
      <c r="B25" s="122"/>
      <c r="C25" s="128"/>
      <c r="D25" s="122"/>
      <c r="E25" s="129"/>
    </row>
    <row r="26" spans="1:5" ht="13.5" thickBot="1">
      <c r="A26" s="130" t="s">
        <v>548</v>
      </c>
      <c r="B26" s="131"/>
      <c r="C26" s="132"/>
      <c r="D26" s="131"/>
      <c r="E26" s="133"/>
    </row>
    <row r="27" spans="1:5" ht="13.5" thickBot="1">
      <c r="A27" s="123" t="s">
        <v>635</v>
      </c>
      <c r="B27" s="147" t="s">
        <v>652</v>
      </c>
      <c r="C27" s="148">
        <f>SUM(C18:C26)</f>
        <v>0</v>
      </c>
      <c r="D27" s="147" t="s">
        <v>636</v>
      </c>
      <c r="E27" s="150">
        <f>SUM(E16:E26)</f>
        <v>27615767</v>
      </c>
    </row>
    <row r="28" spans="1:5" ht="13.5" thickBot="1">
      <c r="A28" s="123" t="s">
        <v>637</v>
      </c>
      <c r="B28" s="158" t="s">
        <v>653</v>
      </c>
      <c r="C28" s="148">
        <f>C15+C16+C27</f>
        <v>86104976</v>
      </c>
      <c r="D28" s="158" t="s">
        <v>646</v>
      </c>
      <c r="E28" s="150">
        <f>E15+E27</f>
        <v>86104976</v>
      </c>
    </row>
    <row r="29" spans="1:5" ht="13.5" thickBot="1">
      <c r="A29" s="123" t="s">
        <v>638</v>
      </c>
      <c r="B29" s="159" t="s">
        <v>549</v>
      </c>
      <c r="C29" s="160">
        <v>0</v>
      </c>
      <c r="D29" s="350" t="s">
        <v>639</v>
      </c>
      <c r="E29" s="351">
        <f>C28-E28</f>
        <v>0</v>
      </c>
    </row>
  </sheetData>
  <sheetProtection/>
  <mergeCells count="5">
    <mergeCell ref="D1:E1"/>
    <mergeCell ref="A4:E4"/>
    <mergeCell ref="A6:A7"/>
    <mergeCell ref="A2:E2"/>
    <mergeCell ref="A3:E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10.140625" style="8" bestFit="1" customWidth="1"/>
    <col min="4" max="4" width="31.421875" style="8" customWidth="1"/>
    <col min="5" max="5" width="13.00390625" style="8" customWidth="1"/>
    <col min="6" max="16384" width="9.140625" style="8" customWidth="1"/>
  </cols>
  <sheetData>
    <row r="1" spans="4:5" ht="25.5" customHeight="1">
      <c r="D1" s="634" t="s">
        <v>738</v>
      </c>
      <c r="E1" s="635"/>
    </row>
    <row r="2" spans="1:5" ht="31.5" customHeight="1">
      <c r="A2" s="503" t="s">
        <v>957</v>
      </c>
      <c r="B2" s="503"/>
      <c r="C2" s="503"/>
      <c r="D2" s="503"/>
      <c r="E2" s="503"/>
    </row>
    <row r="3" spans="1:5" ht="31.5" customHeight="1">
      <c r="A3" s="633" t="s">
        <v>939</v>
      </c>
      <c r="B3" s="633"/>
      <c r="C3" s="633"/>
      <c r="D3" s="633"/>
      <c r="E3" s="633"/>
    </row>
    <row r="4" spans="1:5" ht="30" customHeight="1">
      <c r="A4" s="630" t="s">
        <v>778</v>
      </c>
      <c r="B4" s="630"/>
      <c r="C4" s="630"/>
      <c r="D4" s="630"/>
      <c r="E4" s="630"/>
    </row>
    <row r="5" ht="13.5" thickBot="1"/>
    <row r="6" spans="1:5" ht="13.5" thickBot="1">
      <c r="A6" s="636" t="s">
        <v>2</v>
      </c>
      <c r="B6" s="9" t="s">
        <v>524</v>
      </c>
      <c r="C6" s="10"/>
      <c r="D6" s="9" t="s">
        <v>525</v>
      </c>
      <c r="E6" s="11"/>
    </row>
    <row r="7" spans="1:5" ht="24.75" thickBot="1">
      <c r="A7" s="637"/>
      <c r="B7" s="12" t="s">
        <v>1</v>
      </c>
      <c r="C7" s="13" t="s">
        <v>943</v>
      </c>
      <c r="D7" s="12" t="s">
        <v>1</v>
      </c>
      <c r="E7" s="14" t="s">
        <v>943</v>
      </c>
    </row>
    <row r="8" spans="1:5" ht="13.5" thickBot="1">
      <c r="A8" s="15">
        <v>1</v>
      </c>
      <c r="B8" s="16">
        <v>2</v>
      </c>
      <c r="C8" s="17">
        <v>5</v>
      </c>
      <c r="D8" s="16">
        <v>6</v>
      </c>
      <c r="E8" s="18">
        <v>9</v>
      </c>
    </row>
    <row r="9" spans="1:5" ht="19.5" customHeight="1">
      <c r="A9" s="19" t="s">
        <v>6</v>
      </c>
      <c r="B9" s="20" t="s">
        <v>764</v>
      </c>
      <c r="C9" s="21">
        <v>547004</v>
      </c>
      <c r="D9" s="20" t="s">
        <v>656</v>
      </c>
      <c r="E9" s="22">
        <v>4360927</v>
      </c>
    </row>
    <row r="10" spans="1:5" ht="19.5" customHeight="1">
      <c r="A10" s="23" t="s">
        <v>7</v>
      </c>
      <c r="B10" s="24" t="s">
        <v>765</v>
      </c>
      <c r="C10" s="25">
        <v>15666116</v>
      </c>
      <c r="D10" s="24" t="s">
        <v>766</v>
      </c>
      <c r="E10" s="26">
        <v>0</v>
      </c>
    </row>
    <row r="11" spans="1:5" ht="19.5" customHeight="1">
      <c r="A11" s="23" t="s">
        <v>8</v>
      </c>
      <c r="B11" s="24" t="s">
        <v>408</v>
      </c>
      <c r="C11" s="25"/>
      <c r="D11" s="24" t="s">
        <v>657</v>
      </c>
      <c r="E11" s="26">
        <v>17360726</v>
      </c>
    </row>
    <row r="12" spans="1:5" ht="19.5" customHeight="1">
      <c r="A12" s="23" t="s">
        <v>9</v>
      </c>
      <c r="B12" s="24" t="s">
        <v>654</v>
      </c>
      <c r="C12" s="25"/>
      <c r="D12" s="24" t="s">
        <v>658</v>
      </c>
      <c r="E12" s="26"/>
    </row>
    <row r="13" spans="1:5" ht="19.5" customHeight="1" thickBot="1">
      <c r="A13" s="23" t="s">
        <v>526</v>
      </c>
      <c r="B13" s="24" t="s">
        <v>655</v>
      </c>
      <c r="C13" s="25"/>
      <c r="D13" s="24" t="s">
        <v>823</v>
      </c>
      <c r="E13" s="26"/>
    </row>
    <row r="14" spans="1:5" ht="19.5" customHeight="1" thickBot="1">
      <c r="A14" s="28" t="s">
        <v>527</v>
      </c>
      <c r="B14" s="29" t="s">
        <v>533</v>
      </c>
      <c r="C14" s="30">
        <f>SUM(C9:C13)</f>
        <v>16213120</v>
      </c>
      <c r="D14" s="29" t="s">
        <v>534</v>
      </c>
      <c r="E14" s="31">
        <f>SUM(E9:E13)</f>
        <v>21721653</v>
      </c>
    </row>
    <row r="15" spans="1:5" ht="19.5" customHeight="1" thickBot="1">
      <c r="A15" s="28" t="s">
        <v>528</v>
      </c>
      <c r="B15" s="32" t="s">
        <v>664</v>
      </c>
      <c r="C15" s="33"/>
      <c r="D15" s="27" t="s">
        <v>659</v>
      </c>
      <c r="E15" s="34"/>
    </row>
    <row r="16" spans="1:5" ht="19.5" customHeight="1" thickBot="1">
      <c r="A16" s="28" t="s">
        <v>529</v>
      </c>
      <c r="B16" s="27" t="s">
        <v>665</v>
      </c>
      <c r="C16" s="35">
        <v>5508533</v>
      </c>
      <c r="D16" s="27" t="s">
        <v>660</v>
      </c>
      <c r="E16" s="36"/>
    </row>
    <row r="17" spans="1:5" ht="19.5" customHeight="1" thickBot="1">
      <c r="A17" s="28" t="s">
        <v>530</v>
      </c>
      <c r="B17" s="27" t="s">
        <v>666</v>
      </c>
      <c r="C17" s="35"/>
      <c r="D17" s="27" t="s">
        <v>536</v>
      </c>
      <c r="E17" s="36"/>
    </row>
    <row r="18" spans="1:5" ht="19.5" customHeight="1" thickBot="1">
      <c r="A18" s="28" t="s">
        <v>531</v>
      </c>
      <c r="B18" s="27" t="s">
        <v>667</v>
      </c>
      <c r="C18" s="35">
        <v>0</v>
      </c>
      <c r="D18" s="27" t="s">
        <v>634</v>
      </c>
      <c r="E18" s="36"/>
    </row>
    <row r="19" spans="1:5" ht="19.5" customHeight="1" thickBot="1">
      <c r="A19" s="28" t="s">
        <v>532</v>
      </c>
      <c r="B19" s="27" t="s">
        <v>668</v>
      </c>
      <c r="C19" s="35"/>
      <c r="D19" s="37" t="s">
        <v>661</v>
      </c>
      <c r="E19" s="36"/>
    </row>
    <row r="20" spans="1:5" ht="19.5" customHeight="1" thickBot="1">
      <c r="A20" s="28" t="s">
        <v>535</v>
      </c>
      <c r="B20" s="37" t="s">
        <v>669</v>
      </c>
      <c r="C20" s="35"/>
      <c r="D20" s="27" t="s">
        <v>662</v>
      </c>
      <c r="E20" s="36"/>
    </row>
    <row r="21" spans="1:5" ht="19.5" customHeight="1" thickBot="1">
      <c r="A21" s="28" t="s">
        <v>537</v>
      </c>
      <c r="B21" s="165" t="s">
        <v>670</v>
      </c>
      <c r="C21" s="35"/>
      <c r="D21" s="20" t="s">
        <v>663</v>
      </c>
      <c r="E21" s="36"/>
    </row>
    <row r="22" spans="1:5" ht="19.5" customHeight="1" thickBot="1">
      <c r="A22" s="28" t="s">
        <v>538</v>
      </c>
      <c r="B22" s="20" t="s">
        <v>671</v>
      </c>
      <c r="C22" s="35"/>
      <c r="D22" s="24" t="s">
        <v>437</v>
      </c>
      <c r="E22" s="36"/>
    </row>
    <row r="23" spans="1:5" ht="19.5" customHeight="1" thickBot="1">
      <c r="A23" s="28" t="s">
        <v>539</v>
      </c>
      <c r="B23" s="38" t="s">
        <v>672</v>
      </c>
      <c r="C23" s="35"/>
      <c r="D23" s="20"/>
      <c r="E23" s="36"/>
    </row>
    <row r="24" spans="1:5" ht="19.5" customHeight="1" thickBot="1">
      <c r="A24" s="28" t="s">
        <v>540</v>
      </c>
      <c r="B24" s="39" t="s">
        <v>673</v>
      </c>
      <c r="C24" s="352"/>
      <c r="D24" s="39"/>
      <c r="E24" s="353"/>
    </row>
    <row r="25" spans="1:5" ht="19.5" customHeight="1" thickBot="1">
      <c r="A25" s="28" t="s">
        <v>541</v>
      </c>
      <c r="B25" s="161" t="s">
        <v>674</v>
      </c>
      <c r="C25" s="162"/>
      <c r="D25" s="163"/>
      <c r="E25" s="164"/>
    </row>
    <row r="26" spans="1:5" ht="19.5" customHeight="1" thickBot="1">
      <c r="A26" s="28" t="s">
        <v>542</v>
      </c>
      <c r="B26" s="29" t="s">
        <v>675</v>
      </c>
      <c r="C26" s="30">
        <f>SUM(C16:C24)</f>
        <v>5508533</v>
      </c>
      <c r="D26" s="29" t="s">
        <v>677</v>
      </c>
      <c r="E26" s="40">
        <f>SUM(E15:E24)</f>
        <v>0</v>
      </c>
    </row>
    <row r="27" spans="1:5" ht="19.5" customHeight="1" thickBot="1">
      <c r="A27" s="28" t="s">
        <v>543</v>
      </c>
      <c r="B27" s="41" t="s">
        <v>676</v>
      </c>
      <c r="C27" s="42">
        <f>+C14+C15+C26</f>
        <v>21721653</v>
      </c>
      <c r="D27" s="41" t="s">
        <v>678</v>
      </c>
      <c r="E27" s="43">
        <f>+E14+E26</f>
        <v>21721653</v>
      </c>
    </row>
    <row r="28" spans="1:5" ht="19.5" customHeight="1" thickBot="1">
      <c r="A28" s="28" t="s">
        <v>544</v>
      </c>
      <c r="B28" s="44" t="s">
        <v>549</v>
      </c>
      <c r="C28" s="45">
        <f>C27-E27</f>
        <v>0</v>
      </c>
      <c r="D28" s="354" t="s">
        <v>550</v>
      </c>
      <c r="E28" s="355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7">
      <selection activeCell="I25" sqref="I25"/>
    </sheetView>
  </sheetViews>
  <sheetFormatPr defaultColWidth="9.140625" defaultRowHeight="19.5" customHeight="1"/>
  <cols>
    <col min="1" max="1" width="34.140625" style="46" customWidth="1"/>
    <col min="2" max="4" width="13.7109375" style="46" bestFit="1" customWidth="1"/>
    <col min="5" max="7" width="14.7109375" style="46" bestFit="1" customWidth="1"/>
    <col min="8" max="8" width="13.7109375" style="46" bestFit="1" customWidth="1"/>
    <col min="9" max="10" width="14.7109375" style="46" bestFit="1" customWidth="1"/>
    <col min="11" max="16384" width="9.140625" style="46" customWidth="1"/>
  </cols>
  <sheetData>
    <row r="1" spans="9:10" ht="19.5" customHeight="1">
      <c r="I1" s="638"/>
      <c r="J1" s="638"/>
    </row>
    <row r="2" spans="1:10" ht="19.5" customHeight="1">
      <c r="A2" s="639"/>
      <c r="B2" s="639"/>
      <c r="C2" s="639"/>
      <c r="D2" s="639"/>
      <c r="E2" s="639"/>
      <c r="F2" s="639"/>
      <c r="G2" s="639"/>
      <c r="H2" s="639"/>
      <c r="I2" s="639"/>
      <c r="J2" s="639"/>
    </row>
    <row r="3" spans="1:10" ht="19.5" customHeight="1">
      <c r="A3" s="639" t="s">
        <v>968</v>
      </c>
      <c r="B3" s="639"/>
      <c r="C3" s="639"/>
      <c r="D3" s="639"/>
      <c r="E3" s="639"/>
      <c r="F3" s="639"/>
      <c r="G3" s="639"/>
      <c r="H3" s="639"/>
      <c r="I3" s="639"/>
      <c r="J3" s="639"/>
    </row>
    <row r="4" spans="1:10" ht="19.5" customHeight="1">
      <c r="A4" s="421"/>
      <c r="B4" s="421"/>
      <c r="C4" s="421"/>
      <c r="D4" s="421"/>
      <c r="E4" s="421"/>
      <c r="F4" s="421"/>
      <c r="G4" s="421"/>
      <c r="H4" s="421"/>
      <c r="I4" s="421"/>
      <c r="J4" s="423" t="s">
        <v>799</v>
      </c>
    </row>
    <row r="5" spans="1:10" ht="30" customHeight="1">
      <c r="A5" s="639" t="s">
        <v>944</v>
      </c>
      <c r="B5" s="639"/>
      <c r="C5" s="639"/>
      <c r="D5" s="639"/>
      <c r="E5" s="639"/>
      <c r="F5" s="639"/>
      <c r="G5" s="639"/>
      <c r="H5" s="639"/>
      <c r="I5" s="639"/>
      <c r="J5" s="639"/>
    </row>
    <row r="6" ht="19.5" customHeight="1">
      <c r="J6" s="46" t="s">
        <v>803</v>
      </c>
    </row>
    <row r="7" spans="1:10" ht="19.5" customHeight="1">
      <c r="A7" s="640" t="s">
        <v>1</v>
      </c>
      <c r="B7" s="641" t="s">
        <v>552</v>
      </c>
      <c r="C7" s="641"/>
      <c r="D7" s="641"/>
      <c r="E7" s="641"/>
      <c r="F7" s="642"/>
      <c r="G7" s="643" t="s">
        <v>553</v>
      </c>
      <c r="H7" s="641"/>
      <c r="I7" s="641"/>
      <c r="J7" s="641"/>
    </row>
    <row r="8" spans="1:10" ht="96.75" customHeight="1">
      <c r="A8" s="640"/>
      <c r="B8" s="47" t="s">
        <v>554</v>
      </c>
      <c r="C8" s="47" t="s">
        <v>630</v>
      </c>
      <c r="D8" s="47" t="s">
        <v>631</v>
      </c>
      <c r="E8" s="47" t="s">
        <v>788</v>
      </c>
      <c r="F8" s="48" t="s">
        <v>555</v>
      </c>
      <c r="G8" s="49" t="s">
        <v>970</v>
      </c>
      <c r="H8" s="47" t="s">
        <v>789</v>
      </c>
      <c r="I8" s="47" t="s">
        <v>556</v>
      </c>
      <c r="J8" s="47" t="s">
        <v>555</v>
      </c>
    </row>
    <row r="9" spans="1:10" ht="23.25" customHeight="1">
      <c r="A9" s="50" t="s">
        <v>557</v>
      </c>
      <c r="B9" s="451">
        <f>SUM(B10:B26)</f>
        <v>15883935</v>
      </c>
      <c r="C9" s="451">
        <f aca="true" t="shared" si="0" ref="C9:J9">SUM(C10:C26)</f>
        <v>23331569</v>
      </c>
      <c r="D9" s="451">
        <f t="shared" si="0"/>
        <v>6115912</v>
      </c>
      <c r="E9" s="451">
        <f t="shared" si="0"/>
        <v>30794364</v>
      </c>
      <c r="F9" s="451">
        <f>SUM(B9:E9)</f>
        <v>76125780</v>
      </c>
      <c r="G9" s="451">
        <f t="shared" si="0"/>
        <v>58728283</v>
      </c>
      <c r="H9" s="451">
        <f t="shared" si="0"/>
        <v>19413520</v>
      </c>
      <c r="I9" s="451">
        <f t="shared" si="0"/>
        <v>15733000</v>
      </c>
      <c r="J9" s="451">
        <f t="shared" si="0"/>
        <v>93874803</v>
      </c>
    </row>
    <row r="10" spans="1:10" ht="19.5" customHeight="1">
      <c r="A10" s="51" t="s">
        <v>558</v>
      </c>
      <c r="B10" s="381">
        <v>6942510</v>
      </c>
      <c r="C10" s="381">
        <v>4266000</v>
      </c>
      <c r="D10" s="381"/>
      <c r="E10" s="381"/>
      <c r="F10" s="383">
        <f aca="true" t="shared" si="1" ref="F10:F24">SUM(B10:E10)</f>
        <v>11208510</v>
      </c>
      <c r="G10" s="384">
        <v>5512400</v>
      </c>
      <c r="H10" s="381"/>
      <c r="I10" s="381">
        <v>5696110</v>
      </c>
      <c r="J10" s="385">
        <f aca="true" t="shared" si="2" ref="J10:J24">SUM(G10:I10)</f>
        <v>11208510</v>
      </c>
    </row>
    <row r="11" spans="1:10" ht="19.5" customHeight="1">
      <c r="A11" s="51" t="s">
        <v>559</v>
      </c>
      <c r="B11" s="381"/>
      <c r="C11" s="381">
        <v>805650</v>
      </c>
      <c r="D11" s="381"/>
      <c r="E11" s="381"/>
      <c r="F11" s="383">
        <f t="shared" si="1"/>
        <v>805650</v>
      </c>
      <c r="G11" s="384">
        <v>38250</v>
      </c>
      <c r="H11" s="386"/>
      <c r="I11" s="386">
        <v>767400</v>
      </c>
      <c r="J11" s="385">
        <f t="shared" si="2"/>
        <v>805650</v>
      </c>
    </row>
    <row r="12" spans="1:10" ht="19.5" customHeight="1">
      <c r="A12" s="51" t="s">
        <v>560</v>
      </c>
      <c r="B12" s="381"/>
      <c r="C12" s="381">
        <v>438150</v>
      </c>
      <c r="D12" s="381"/>
      <c r="E12" s="381">
        <v>217242</v>
      </c>
      <c r="F12" s="383">
        <f t="shared" si="1"/>
        <v>655392</v>
      </c>
      <c r="G12" s="384">
        <v>646392</v>
      </c>
      <c r="H12" s="381"/>
      <c r="I12" s="381">
        <v>9000</v>
      </c>
      <c r="J12" s="385">
        <f t="shared" si="2"/>
        <v>655392</v>
      </c>
    </row>
    <row r="13" spans="1:10" ht="19.5" customHeight="1">
      <c r="A13" s="51" t="s">
        <v>561</v>
      </c>
      <c r="B13" s="381"/>
      <c r="C13" s="381"/>
      <c r="D13" s="381"/>
      <c r="E13" s="381">
        <v>2145150</v>
      </c>
      <c r="F13" s="383">
        <f t="shared" si="1"/>
        <v>2145150</v>
      </c>
      <c r="G13" s="384">
        <v>2145150</v>
      </c>
      <c r="H13" s="381">
        <v>16213120</v>
      </c>
      <c r="I13" s="381"/>
      <c r="J13" s="385">
        <f t="shared" si="2"/>
        <v>18358270</v>
      </c>
    </row>
    <row r="14" spans="1:10" ht="19.5" customHeight="1">
      <c r="A14" s="51" t="s">
        <v>562</v>
      </c>
      <c r="B14" s="381"/>
      <c r="C14" s="381">
        <v>5815219</v>
      </c>
      <c r="D14" s="381"/>
      <c r="E14" s="381">
        <v>234887</v>
      </c>
      <c r="F14" s="383">
        <f t="shared" si="1"/>
        <v>6050106</v>
      </c>
      <c r="G14" s="384">
        <v>3360000</v>
      </c>
      <c r="H14" s="381"/>
      <c r="I14" s="381">
        <v>2690106</v>
      </c>
      <c r="J14" s="385">
        <f t="shared" si="2"/>
        <v>6050106</v>
      </c>
    </row>
    <row r="15" spans="1:10" ht="19.5" customHeight="1">
      <c r="A15" s="51" t="s">
        <v>563</v>
      </c>
      <c r="B15" s="381"/>
      <c r="C15" s="381">
        <v>1466850</v>
      </c>
      <c r="D15" s="381"/>
      <c r="E15" s="381"/>
      <c r="F15" s="383">
        <f t="shared" si="1"/>
        <v>1466850</v>
      </c>
      <c r="G15" s="384">
        <v>2623320</v>
      </c>
      <c r="H15" s="381"/>
      <c r="I15" s="381"/>
      <c r="J15" s="385">
        <f t="shared" si="2"/>
        <v>2623320</v>
      </c>
    </row>
    <row r="16" spans="1:10" ht="19.5" customHeight="1">
      <c r="A16" s="52" t="s">
        <v>564</v>
      </c>
      <c r="B16" s="382"/>
      <c r="C16" s="382"/>
      <c r="D16" s="382"/>
      <c r="E16" s="382"/>
      <c r="F16" s="383">
        <f t="shared" si="1"/>
        <v>0</v>
      </c>
      <c r="G16" s="384"/>
      <c r="H16" s="382"/>
      <c r="I16" s="382"/>
      <c r="J16" s="385">
        <f t="shared" si="2"/>
        <v>0</v>
      </c>
    </row>
    <row r="17" spans="1:10" ht="19.5" customHeight="1">
      <c r="A17" s="53" t="s">
        <v>565</v>
      </c>
      <c r="B17" s="381"/>
      <c r="C17" s="381">
        <v>1631620</v>
      </c>
      <c r="D17" s="381"/>
      <c r="E17" s="381">
        <v>27747085</v>
      </c>
      <c r="F17" s="383">
        <f t="shared" si="1"/>
        <v>29378705</v>
      </c>
      <c r="G17" s="384">
        <v>25458151</v>
      </c>
      <c r="H17" s="381"/>
      <c r="I17" s="381">
        <v>3920554</v>
      </c>
      <c r="J17" s="385">
        <f t="shared" si="2"/>
        <v>29378705</v>
      </c>
    </row>
    <row r="18" spans="1:10" ht="19.5" customHeight="1">
      <c r="A18" s="53" t="s">
        <v>683</v>
      </c>
      <c r="B18" s="381"/>
      <c r="C18" s="381"/>
      <c r="D18" s="381"/>
      <c r="E18" s="381"/>
      <c r="F18" s="383">
        <f t="shared" si="1"/>
        <v>0</v>
      </c>
      <c r="G18" s="384"/>
      <c r="H18" s="381"/>
      <c r="I18" s="381"/>
      <c r="J18" s="385">
        <f t="shared" si="2"/>
        <v>0</v>
      </c>
    </row>
    <row r="19" spans="1:10" ht="19.5" customHeight="1">
      <c r="A19" s="53" t="s">
        <v>682</v>
      </c>
      <c r="B19" s="381"/>
      <c r="C19" s="381">
        <v>58400</v>
      </c>
      <c r="D19" s="381">
        <v>1598245</v>
      </c>
      <c r="E19" s="381"/>
      <c r="F19" s="383">
        <f>SUM(B19:E19)</f>
        <v>1656645</v>
      </c>
      <c r="G19" s="384"/>
      <c r="H19" s="381"/>
      <c r="I19" s="381">
        <v>1656645</v>
      </c>
      <c r="J19" s="385">
        <f t="shared" si="2"/>
        <v>1656645</v>
      </c>
    </row>
    <row r="20" spans="1:10" ht="19.5" customHeight="1">
      <c r="A20" s="53" t="s">
        <v>566</v>
      </c>
      <c r="B20" s="381"/>
      <c r="C20" s="381"/>
      <c r="D20" s="381">
        <v>208692</v>
      </c>
      <c r="E20" s="381"/>
      <c r="F20" s="383">
        <f>SUM(B20:E20)</f>
        <v>208692</v>
      </c>
      <c r="G20" s="384"/>
      <c r="H20" s="381"/>
      <c r="I20" s="381">
        <v>208692</v>
      </c>
      <c r="J20" s="385">
        <f>SUM(G20:I20)</f>
        <v>208692</v>
      </c>
    </row>
    <row r="21" spans="1:10" ht="19.5" customHeight="1">
      <c r="A21" s="53" t="s">
        <v>808</v>
      </c>
      <c r="B21" s="381"/>
      <c r="C21" s="381">
        <v>160740</v>
      </c>
      <c r="D21" s="381"/>
      <c r="E21" s="381"/>
      <c r="F21" s="383">
        <f t="shared" si="1"/>
        <v>160740</v>
      </c>
      <c r="G21" s="384">
        <v>160740</v>
      </c>
      <c r="H21" s="381"/>
      <c r="I21" s="381"/>
      <c r="J21" s="385">
        <f t="shared" si="2"/>
        <v>160740</v>
      </c>
    </row>
    <row r="22" spans="1:10" ht="19.5" customHeight="1">
      <c r="A22" s="51" t="s">
        <v>567</v>
      </c>
      <c r="B22" s="381"/>
      <c r="C22" s="381"/>
      <c r="D22" s="381">
        <v>4308975</v>
      </c>
      <c r="E22" s="381"/>
      <c r="F22" s="383">
        <f t="shared" si="1"/>
        <v>4308975</v>
      </c>
      <c r="G22" s="384">
        <v>6312000</v>
      </c>
      <c r="H22" s="381"/>
      <c r="I22" s="381"/>
      <c r="J22" s="385">
        <f t="shared" si="2"/>
        <v>6312000</v>
      </c>
    </row>
    <row r="23" spans="1:10" ht="19.5" customHeight="1">
      <c r="A23" s="53" t="s">
        <v>679</v>
      </c>
      <c r="B23" s="381"/>
      <c r="C23" s="381">
        <v>5985000</v>
      </c>
      <c r="D23" s="381"/>
      <c r="E23" s="381"/>
      <c r="F23" s="383">
        <f t="shared" si="1"/>
        <v>5985000</v>
      </c>
      <c r="G23" s="384">
        <v>1634000</v>
      </c>
      <c r="H23" s="381">
        <v>3200400</v>
      </c>
      <c r="I23" s="381"/>
      <c r="J23" s="385">
        <f t="shared" si="2"/>
        <v>4834400</v>
      </c>
    </row>
    <row r="24" spans="1:10" ht="19.5" customHeight="1">
      <c r="A24" s="53" t="s">
        <v>969</v>
      </c>
      <c r="B24" s="381">
        <v>3198585</v>
      </c>
      <c r="C24" s="381">
        <v>1389440</v>
      </c>
      <c r="D24" s="381"/>
      <c r="E24" s="381"/>
      <c r="F24" s="383">
        <f t="shared" si="1"/>
        <v>4588025</v>
      </c>
      <c r="G24" s="384">
        <v>4250000</v>
      </c>
      <c r="H24" s="381"/>
      <c r="I24" s="381">
        <v>222533</v>
      </c>
      <c r="J24" s="385">
        <f t="shared" si="2"/>
        <v>4472533</v>
      </c>
    </row>
    <row r="25" spans="1:10" ht="19.5" customHeight="1">
      <c r="A25" s="53" t="s">
        <v>568</v>
      </c>
      <c r="B25" s="381">
        <v>5319840</v>
      </c>
      <c r="C25" s="381"/>
      <c r="D25" s="381"/>
      <c r="E25" s="381"/>
      <c r="F25" s="383">
        <f>SUM(B25:E25)</f>
        <v>5319840</v>
      </c>
      <c r="G25" s="384">
        <v>4787880</v>
      </c>
      <c r="H25" s="381"/>
      <c r="I25" s="381">
        <v>531960</v>
      </c>
      <c r="J25" s="385">
        <f aca="true" t="shared" si="3" ref="J25:J33">SUM(G25:I25)</f>
        <v>5319840</v>
      </c>
    </row>
    <row r="26" spans="1:10" ht="19.5" customHeight="1">
      <c r="A26" s="53" t="s">
        <v>569</v>
      </c>
      <c r="B26" s="381">
        <v>423000</v>
      </c>
      <c r="C26" s="381">
        <v>1314500</v>
      </c>
      <c r="D26" s="381"/>
      <c r="E26" s="381">
        <v>450000</v>
      </c>
      <c r="F26" s="383">
        <f>SUM(B26:E26)</f>
        <v>2187500</v>
      </c>
      <c r="G26" s="384">
        <v>1800000</v>
      </c>
      <c r="H26" s="381"/>
      <c r="I26" s="381">
        <v>30000</v>
      </c>
      <c r="J26" s="385">
        <f t="shared" si="3"/>
        <v>1830000</v>
      </c>
    </row>
    <row r="27" spans="1:10" ht="19.5" customHeight="1">
      <c r="A27" s="54" t="s">
        <v>570</v>
      </c>
      <c r="B27" s="387">
        <f>SUM(B10:B26)</f>
        <v>15883935</v>
      </c>
      <c r="C27" s="387">
        <f aca="true" t="shared" si="4" ref="C27:J27">SUM(C28:C33)</f>
        <v>11859643</v>
      </c>
      <c r="D27" s="387">
        <f t="shared" si="4"/>
        <v>0</v>
      </c>
      <c r="E27" s="387">
        <f>SUM(E28:E33)</f>
        <v>18543056</v>
      </c>
      <c r="F27" s="387">
        <f t="shared" si="4"/>
        <v>31800849</v>
      </c>
      <c r="G27" s="387">
        <f t="shared" si="4"/>
        <v>0</v>
      </c>
      <c r="H27" s="387">
        <f t="shared" si="4"/>
        <v>0</v>
      </c>
      <c r="I27" s="387">
        <f t="shared" si="4"/>
        <v>14051826</v>
      </c>
      <c r="J27" s="387">
        <f t="shared" si="4"/>
        <v>14051826</v>
      </c>
    </row>
    <row r="28" spans="1:10" ht="19.5" customHeight="1">
      <c r="A28" s="53" t="s">
        <v>780</v>
      </c>
      <c r="B28" s="381"/>
      <c r="C28" s="381">
        <v>514400</v>
      </c>
      <c r="D28" s="381"/>
      <c r="E28" s="381"/>
      <c r="F28" s="383">
        <f aca="true" t="shared" si="5" ref="F28:F34">SUM(B28:E28)</f>
        <v>514400</v>
      </c>
      <c r="G28" s="386"/>
      <c r="H28" s="381"/>
      <c r="I28" s="381"/>
      <c r="J28" s="385">
        <f t="shared" si="3"/>
        <v>0</v>
      </c>
    </row>
    <row r="29" spans="1:10" ht="19.5" customHeight="1">
      <c r="A29" s="53" t="s">
        <v>680</v>
      </c>
      <c r="B29" s="381"/>
      <c r="C29" s="381"/>
      <c r="D29" s="381"/>
      <c r="E29" s="381"/>
      <c r="F29" s="383">
        <f t="shared" si="5"/>
        <v>0</v>
      </c>
      <c r="G29" s="386"/>
      <c r="H29" s="381"/>
      <c r="I29" s="381"/>
      <c r="J29" s="385">
        <f t="shared" si="3"/>
        <v>0</v>
      </c>
    </row>
    <row r="30" spans="1:10" ht="19.5" customHeight="1">
      <c r="A30" s="53" t="s">
        <v>571</v>
      </c>
      <c r="B30" s="381"/>
      <c r="C30" s="381"/>
      <c r="D30" s="381"/>
      <c r="E30" s="381"/>
      <c r="F30" s="383">
        <f t="shared" si="5"/>
        <v>0</v>
      </c>
      <c r="G30" s="386"/>
      <c r="H30" s="381"/>
      <c r="I30" s="381"/>
      <c r="J30" s="385">
        <f t="shared" si="3"/>
        <v>0</v>
      </c>
    </row>
    <row r="31" spans="1:10" ht="19.5" customHeight="1">
      <c r="A31" s="53" t="s">
        <v>777</v>
      </c>
      <c r="B31" s="381"/>
      <c r="C31" s="381"/>
      <c r="D31" s="381"/>
      <c r="E31" s="381"/>
      <c r="F31" s="383">
        <f t="shared" si="5"/>
        <v>0</v>
      </c>
      <c r="G31" s="386"/>
      <c r="H31" s="381"/>
      <c r="I31" s="381"/>
      <c r="J31" s="385">
        <f t="shared" si="3"/>
        <v>0</v>
      </c>
    </row>
    <row r="32" spans="1:10" ht="19.5" customHeight="1">
      <c r="A32" s="53" t="s">
        <v>681</v>
      </c>
      <c r="B32" s="381">
        <v>1398150</v>
      </c>
      <c r="C32" s="381">
        <v>1581150</v>
      </c>
      <c r="D32" s="381"/>
      <c r="E32" s="381">
        <v>18543056</v>
      </c>
      <c r="F32" s="383">
        <f t="shared" si="5"/>
        <v>21522356</v>
      </c>
      <c r="G32" s="386"/>
      <c r="H32" s="381"/>
      <c r="I32" s="381">
        <v>14051826</v>
      </c>
      <c r="J32" s="385">
        <f t="shared" si="3"/>
        <v>14051826</v>
      </c>
    </row>
    <row r="33" spans="1:10" ht="19.5" customHeight="1">
      <c r="A33" s="53" t="s">
        <v>572</v>
      </c>
      <c r="B33" s="381"/>
      <c r="C33" s="381">
        <v>9764093</v>
      </c>
      <c r="D33" s="381"/>
      <c r="E33" s="381"/>
      <c r="F33" s="383">
        <f t="shared" si="5"/>
        <v>9764093</v>
      </c>
      <c r="G33" s="386"/>
      <c r="H33" s="381"/>
      <c r="I33" s="381"/>
      <c r="J33" s="385">
        <f t="shared" si="3"/>
        <v>0</v>
      </c>
    </row>
    <row r="34" spans="1:10" ht="19.5" customHeight="1">
      <c r="A34" s="109" t="s">
        <v>629</v>
      </c>
      <c r="B34" s="389"/>
      <c r="C34" s="389"/>
      <c r="D34" s="389"/>
      <c r="E34" s="389"/>
      <c r="F34" s="390">
        <f t="shared" si="5"/>
        <v>0</v>
      </c>
      <c r="G34" s="391"/>
      <c r="H34" s="389"/>
      <c r="I34" s="389"/>
      <c r="J34" s="392"/>
    </row>
    <row r="35" spans="1:10" ht="19.5" customHeight="1">
      <c r="A35" s="53"/>
      <c r="B35" s="381"/>
      <c r="C35" s="381"/>
      <c r="D35" s="381"/>
      <c r="E35" s="381"/>
      <c r="F35" s="383"/>
      <c r="G35" s="386"/>
      <c r="H35" s="381"/>
      <c r="I35" s="381"/>
      <c r="J35" s="385"/>
    </row>
    <row r="36" spans="1:10" ht="19.5" customHeight="1">
      <c r="A36" s="54" t="s">
        <v>573</v>
      </c>
      <c r="B36" s="388">
        <f aca="true" t="shared" si="6" ref="B36:H36">B9+B27</f>
        <v>31767870</v>
      </c>
      <c r="C36" s="388">
        <f t="shared" si="6"/>
        <v>35191212</v>
      </c>
      <c r="D36" s="388">
        <f t="shared" si="6"/>
        <v>6115912</v>
      </c>
      <c r="E36" s="388">
        <f t="shared" si="6"/>
        <v>49337420</v>
      </c>
      <c r="F36" s="388">
        <f t="shared" si="6"/>
        <v>107926629</v>
      </c>
      <c r="G36" s="388">
        <f t="shared" si="6"/>
        <v>58728283</v>
      </c>
      <c r="H36" s="388">
        <f t="shared" si="6"/>
        <v>19413520</v>
      </c>
      <c r="I36" s="388">
        <f>I9+I27</f>
        <v>29784826</v>
      </c>
      <c r="J36" s="388">
        <f>J9+J27</f>
        <v>107926629</v>
      </c>
    </row>
    <row r="37" s="365" customFormat="1" ht="19.5" customHeight="1">
      <c r="F37" s="378"/>
    </row>
    <row r="39" ht="19.5" customHeight="1">
      <c r="I39" s="55"/>
    </row>
  </sheetData>
  <sheetProtection/>
  <mergeCells count="7">
    <mergeCell ref="I1:J1"/>
    <mergeCell ref="A2:J2"/>
    <mergeCell ref="A7:A8"/>
    <mergeCell ref="B7:F7"/>
    <mergeCell ref="G7:J7"/>
    <mergeCell ref="A3:J3"/>
    <mergeCell ref="A5:J5"/>
  </mergeCells>
  <printOptions horizontalCentered="1"/>
  <pageMargins left="0.1968503937007874" right="0.1968503937007874" top="0.3937007874015748" bottom="0.2362204724409449" header="0.5118110236220472" footer="0.5118110236220472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3.57421875" style="0" customWidth="1"/>
    <col min="2" max="2" width="16.7109375" style="0" bestFit="1" customWidth="1"/>
  </cols>
  <sheetData>
    <row r="1" ht="15">
      <c r="B1" s="166" t="s">
        <v>739</v>
      </c>
    </row>
    <row r="2" spans="1:2" ht="34.5" customHeight="1">
      <c r="A2" s="644" t="s">
        <v>972</v>
      </c>
      <c r="B2" s="644"/>
    </row>
    <row r="3" spans="1:4" ht="15.75">
      <c r="A3" s="212"/>
      <c r="B3" s="356" t="s">
        <v>803</v>
      </c>
      <c r="C3" s="203"/>
      <c r="D3" s="203"/>
    </row>
    <row r="4" spans="1:4" ht="30.75" customHeight="1">
      <c r="A4" s="452" t="s">
        <v>809</v>
      </c>
      <c r="B4" s="452" t="s">
        <v>811</v>
      </c>
      <c r="C4" s="217"/>
      <c r="D4" s="203"/>
    </row>
    <row r="5" spans="1:4" ht="15.75">
      <c r="A5" s="209" t="s">
        <v>973</v>
      </c>
      <c r="B5" s="373">
        <v>131318</v>
      </c>
      <c r="C5" s="203"/>
      <c r="D5" s="203"/>
    </row>
    <row r="6" spans="1:4" ht="15.75">
      <c r="A6" s="209" t="s">
        <v>810</v>
      </c>
      <c r="B6" s="373">
        <v>234887</v>
      </c>
      <c r="C6" s="214"/>
      <c r="D6" s="203"/>
    </row>
    <row r="7" spans="1:4" ht="15.75">
      <c r="A7" s="209" t="s">
        <v>825</v>
      </c>
      <c r="B7" s="373">
        <v>450000</v>
      </c>
      <c r="C7" s="215"/>
      <c r="D7" s="203"/>
    </row>
    <row r="8" spans="1:4" ht="15.75">
      <c r="A8" s="482" t="s">
        <v>974</v>
      </c>
      <c r="B8" s="374">
        <v>3544722</v>
      </c>
      <c r="C8" s="215"/>
      <c r="D8" s="203"/>
    </row>
    <row r="9" spans="1:4" ht="21" customHeight="1">
      <c r="A9" s="199" t="s">
        <v>708</v>
      </c>
      <c r="B9" s="422">
        <f>SUM(B5:B8)</f>
        <v>4360927</v>
      </c>
      <c r="C9" s="218"/>
      <c r="D9" s="203"/>
    </row>
    <row r="10" spans="1:4" ht="18" customHeight="1">
      <c r="A10" s="208" t="s">
        <v>975</v>
      </c>
      <c r="B10" s="373">
        <v>217242</v>
      </c>
      <c r="C10" s="214"/>
      <c r="D10" s="203"/>
    </row>
    <row r="11" spans="1:4" ht="15.75">
      <c r="A11" s="482" t="s">
        <v>976</v>
      </c>
      <c r="B11" s="374">
        <v>2145150</v>
      </c>
      <c r="C11" s="214"/>
      <c r="D11" s="203"/>
    </row>
    <row r="12" spans="1:4" ht="15.75">
      <c r="A12" s="482" t="s">
        <v>977</v>
      </c>
      <c r="B12" s="374">
        <v>14998334</v>
      </c>
      <c r="C12" s="214"/>
      <c r="D12" s="203"/>
    </row>
    <row r="13" spans="1:4" ht="27" customHeight="1">
      <c r="A13" s="219" t="s">
        <v>709</v>
      </c>
      <c r="B13" s="422">
        <f>SUM(B10:B12)</f>
        <v>17360726</v>
      </c>
      <c r="C13" s="218"/>
      <c r="D13" s="203"/>
    </row>
    <row r="14" spans="1:2" ht="27" customHeight="1">
      <c r="A14" s="219" t="s">
        <v>710</v>
      </c>
      <c r="B14" s="368">
        <f>SUM(B9+B13)</f>
        <v>21721653</v>
      </c>
    </row>
    <row r="24" ht="15.75">
      <c r="A24" s="220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8.140625" style="56" customWidth="1"/>
    <col min="2" max="3" width="10.7109375" style="56" customWidth="1"/>
    <col min="4" max="4" width="11.00390625" style="56" customWidth="1"/>
    <col min="5" max="5" width="10.7109375" style="56" customWidth="1"/>
    <col min="6" max="7" width="9.140625" style="56" customWidth="1"/>
    <col min="8" max="16384" width="9.140625" style="8" customWidth="1"/>
  </cols>
  <sheetData>
    <row r="1" spans="4:5" ht="24" customHeight="1">
      <c r="D1" s="629" t="s">
        <v>790</v>
      </c>
      <c r="E1" s="629"/>
    </row>
    <row r="2" spans="1:5" ht="45" customHeight="1">
      <c r="A2" s="645" t="s">
        <v>946</v>
      </c>
      <c r="B2" s="645"/>
      <c r="C2" s="645"/>
      <c r="D2" s="645"/>
      <c r="E2" s="645"/>
    </row>
    <row r="3" ht="29.25" customHeight="1"/>
    <row r="4" spans="1:5" ht="68.25" customHeight="1">
      <c r="A4" s="57" t="s">
        <v>574</v>
      </c>
      <c r="B4" s="646" t="s">
        <v>978</v>
      </c>
      <c r="C4" s="646"/>
      <c r="D4" s="646"/>
      <c r="E4" s="646"/>
    </row>
    <row r="5" spans="1:5" ht="30" customHeight="1">
      <c r="A5" s="57" t="s">
        <v>575</v>
      </c>
      <c r="B5" s="647" t="s">
        <v>979</v>
      </c>
      <c r="C5" s="647"/>
      <c r="D5" s="647"/>
      <c r="E5" s="647"/>
    </row>
    <row r="6" ht="18" customHeight="1" thickBot="1">
      <c r="E6" s="56" t="s">
        <v>551</v>
      </c>
    </row>
    <row r="7" spans="1:5" ht="18" customHeight="1" thickBot="1">
      <c r="A7" s="58" t="s">
        <v>576</v>
      </c>
      <c r="B7" s="59" t="s">
        <v>819</v>
      </c>
      <c r="C7" s="60" t="s">
        <v>834</v>
      </c>
      <c r="D7" s="59" t="s">
        <v>945</v>
      </c>
      <c r="E7" s="61" t="s">
        <v>555</v>
      </c>
    </row>
    <row r="8" spans="1:5" ht="18" customHeight="1">
      <c r="A8" s="62" t="s">
        <v>577</v>
      </c>
      <c r="B8" s="63"/>
      <c r="C8" s="64"/>
      <c r="D8" s="63"/>
      <c r="E8" s="65">
        <f aca="true" t="shared" si="0" ref="E8:E14">SUM(B8:D8)</f>
        <v>0</v>
      </c>
    </row>
    <row r="9" spans="1:5" ht="18" customHeight="1">
      <c r="A9" s="66" t="s">
        <v>578</v>
      </c>
      <c r="B9" s="67"/>
      <c r="C9" s="68"/>
      <c r="D9" s="67"/>
      <c r="E9" s="65">
        <f t="shared" si="0"/>
        <v>0</v>
      </c>
    </row>
    <row r="10" spans="1:5" ht="18" customHeight="1">
      <c r="A10" s="69" t="s">
        <v>579</v>
      </c>
      <c r="B10" s="67">
        <v>15666116</v>
      </c>
      <c r="C10" s="68"/>
      <c r="D10" s="67"/>
      <c r="E10" s="65">
        <f t="shared" si="0"/>
        <v>15666116</v>
      </c>
    </row>
    <row r="11" spans="1:5" ht="18" customHeight="1">
      <c r="A11" s="69" t="s">
        <v>580</v>
      </c>
      <c r="B11" s="67"/>
      <c r="C11" s="68"/>
      <c r="D11" s="67"/>
      <c r="E11" s="65">
        <f t="shared" si="0"/>
        <v>0</v>
      </c>
    </row>
    <row r="12" spans="1:5" ht="18" customHeight="1">
      <c r="A12" s="69" t="s">
        <v>581</v>
      </c>
      <c r="B12" s="67"/>
      <c r="C12" s="68"/>
      <c r="D12" s="67"/>
      <c r="E12" s="65">
        <f t="shared" si="0"/>
        <v>0</v>
      </c>
    </row>
    <row r="13" spans="1:5" ht="22.5" customHeight="1" thickBot="1">
      <c r="A13" s="70" t="s">
        <v>826</v>
      </c>
      <c r="B13" s="71"/>
      <c r="C13" s="72"/>
      <c r="D13" s="71"/>
      <c r="E13" s="73">
        <f t="shared" si="0"/>
        <v>0</v>
      </c>
    </row>
    <row r="14" spans="1:5" ht="18" customHeight="1" thickBot="1">
      <c r="A14" s="58" t="s">
        <v>582</v>
      </c>
      <c r="B14" s="74">
        <f>SUM(B8:B13)</f>
        <v>15666116</v>
      </c>
      <c r="C14" s="75">
        <f>SUM(C8:C13)</f>
        <v>0</v>
      </c>
      <c r="D14" s="74">
        <f>SUM(D8:D13)</f>
        <v>0</v>
      </c>
      <c r="E14" s="76">
        <f t="shared" si="0"/>
        <v>15666116</v>
      </c>
    </row>
    <row r="15" spans="1:5" ht="18" customHeight="1" thickBot="1">
      <c r="A15" s="77"/>
      <c r="B15" s="77"/>
      <c r="C15" s="77"/>
      <c r="D15" s="77"/>
      <c r="E15" s="77"/>
    </row>
    <row r="16" spans="1:5" ht="18" customHeight="1" thickBot="1">
      <c r="A16" s="58" t="s">
        <v>583</v>
      </c>
      <c r="B16" s="59" t="s">
        <v>819</v>
      </c>
      <c r="C16" s="60" t="s">
        <v>834</v>
      </c>
      <c r="D16" s="59" t="s">
        <v>945</v>
      </c>
      <c r="E16" s="61" t="s">
        <v>555</v>
      </c>
    </row>
    <row r="17" spans="1:5" ht="18" customHeight="1">
      <c r="A17" s="62" t="s">
        <v>630</v>
      </c>
      <c r="B17" s="63"/>
      <c r="C17" s="64"/>
      <c r="D17" s="63"/>
      <c r="E17" s="65">
        <f>SUM(B17:D17)</f>
        <v>0</v>
      </c>
    </row>
    <row r="18" spans="1:5" ht="18" customHeight="1">
      <c r="A18" s="69" t="s">
        <v>835</v>
      </c>
      <c r="B18" s="67"/>
      <c r="C18" s="68"/>
      <c r="D18" s="67"/>
      <c r="E18" s="65">
        <f>SUM(B18:D18)</f>
        <v>0</v>
      </c>
    </row>
    <row r="19" spans="1:5" ht="18" customHeight="1">
      <c r="A19" s="69" t="s">
        <v>584</v>
      </c>
      <c r="B19" s="67">
        <v>0</v>
      </c>
      <c r="C19" s="68"/>
      <c r="D19" s="67"/>
      <c r="E19" s="65">
        <f>SUM(B19:D19)</f>
        <v>0</v>
      </c>
    </row>
    <row r="20" spans="1:5" ht="18" customHeight="1" thickBot="1">
      <c r="A20" s="70" t="s">
        <v>823</v>
      </c>
      <c r="B20" s="71">
        <v>0</v>
      </c>
      <c r="C20" s="72"/>
      <c r="D20" s="71"/>
      <c r="E20" s="73">
        <f>SUM(B20:D20)</f>
        <v>0</v>
      </c>
    </row>
    <row r="21" spans="1:5" ht="18" customHeight="1" thickBot="1">
      <c r="A21" s="58" t="s">
        <v>555</v>
      </c>
      <c r="B21" s="74">
        <f>SUM(B17:B20)</f>
        <v>0</v>
      </c>
      <c r="C21" s="75">
        <f>SUM(C17:C20)</f>
        <v>0</v>
      </c>
      <c r="D21" s="74">
        <f>SUM(D17:D20)</f>
        <v>0</v>
      </c>
      <c r="E21" s="76">
        <f>SUM(B21:D21)</f>
        <v>0</v>
      </c>
    </row>
    <row r="22" ht="18" customHeight="1"/>
    <row r="23" spans="1:5" ht="15.75" customHeight="1">
      <c r="A23" s="376"/>
      <c r="B23" s="648"/>
      <c r="C23" s="648"/>
      <c r="D23" s="648"/>
      <c r="E23" s="648"/>
    </row>
    <row r="24" spans="1:5" ht="15.75">
      <c r="A24" s="376"/>
      <c r="B24" s="649"/>
      <c r="C24" s="649"/>
      <c r="D24" s="649"/>
      <c r="E24" s="649"/>
    </row>
    <row r="25" spans="1:5" ht="12.75">
      <c r="A25" s="475"/>
      <c r="B25" s="475"/>
      <c r="C25" s="475"/>
      <c r="D25" s="475"/>
      <c r="E25" s="475"/>
    </row>
    <row r="26" spans="1:5" ht="15.75">
      <c r="A26" s="476"/>
      <c r="B26" s="474"/>
      <c r="C26" s="477"/>
      <c r="D26" s="474"/>
      <c r="E26" s="474"/>
    </row>
    <row r="27" spans="1:5" ht="15.75">
      <c r="A27" s="476"/>
      <c r="B27" s="476"/>
      <c r="C27" s="478"/>
      <c r="D27" s="476"/>
      <c r="E27" s="476"/>
    </row>
    <row r="28" spans="1:5" ht="15.75">
      <c r="A28" s="479"/>
      <c r="B28" s="476"/>
      <c r="C28" s="478"/>
      <c r="D28" s="476"/>
      <c r="E28" s="476"/>
    </row>
    <row r="29" spans="1:5" ht="15.75">
      <c r="A29" s="476"/>
      <c r="B29" s="476"/>
      <c r="C29" s="478"/>
      <c r="D29" s="476"/>
      <c r="E29" s="476"/>
    </row>
    <row r="30" spans="1:5" ht="15.75">
      <c r="A30" s="476"/>
      <c r="B30" s="476"/>
      <c r="C30" s="478"/>
      <c r="D30" s="476"/>
      <c r="E30" s="476"/>
    </row>
    <row r="31" spans="1:5" ht="15.75">
      <c r="A31" s="476"/>
      <c r="B31" s="476"/>
      <c r="C31" s="478"/>
      <c r="D31" s="476"/>
      <c r="E31" s="476"/>
    </row>
    <row r="32" spans="1:5" ht="15.75">
      <c r="A32" s="476"/>
      <c r="B32" s="476"/>
      <c r="C32" s="478"/>
      <c r="D32" s="476"/>
      <c r="E32" s="476"/>
    </row>
    <row r="33" spans="1:5" ht="15.75">
      <c r="A33" s="476"/>
      <c r="B33" s="476"/>
      <c r="C33" s="478"/>
      <c r="D33" s="476"/>
      <c r="E33" s="476"/>
    </row>
    <row r="34" spans="1:5" ht="15.75">
      <c r="A34" s="476"/>
      <c r="B34" s="476"/>
      <c r="C34" s="476"/>
      <c r="D34" s="476"/>
      <c r="E34" s="476"/>
    </row>
    <row r="35" spans="1:5" ht="15.75">
      <c r="A35" s="476"/>
      <c r="B35" s="474"/>
      <c r="C35" s="477"/>
      <c r="D35" s="474"/>
      <c r="E35" s="474"/>
    </row>
    <row r="36" spans="1:5" ht="15.75">
      <c r="A36" s="476"/>
      <c r="B36" s="476"/>
      <c r="C36" s="478"/>
      <c r="D36" s="476"/>
      <c r="E36" s="476"/>
    </row>
    <row r="37" spans="1:5" ht="15.75">
      <c r="A37" s="476"/>
      <c r="B37" s="476"/>
      <c r="C37" s="478"/>
      <c r="D37" s="476"/>
      <c r="E37" s="476"/>
    </row>
    <row r="38" spans="1:5" ht="15.75">
      <c r="A38" s="476"/>
      <c r="B38" s="476"/>
      <c r="C38" s="478"/>
      <c r="D38" s="476"/>
      <c r="E38" s="476"/>
    </row>
    <row r="39" spans="1:5" ht="15.75">
      <c r="A39" s="476"/>
      <c r="B39" s="476"/>
      <c r="C39" s="478"/>
      <c r="D39" s="476"/>
      <c r="E39" s="476"/>
    </row>
    <row r="40" spans="1:5" ht="15.75">
      <c r="A40" s="476"/>
      <c r="B40" s="476"/>
      <c r="C40" s="478"/>
      <c r="D40" s="476"/>
      <c r="E40" s="476"/>
    </row>
  </sheetData>
  <sheetProtection/>
  <mergeCells count="6">
    <mergeCell ref="A2:E2"/>
    <mergeCell ref="B4:E4"/>
    <mergeCell ref="B5:E5"/>
    <mergeCell ref="D1:E1"/>
    <mergeCell ref="B23:E23"/>
    <mergeCell ref="B24:E24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D14" sqref="D14"/>
    </sheetView>
  </sheetViews>
  <sheetFormatPr defaultColWidth="8.00390625" defaultRowHeight="15"/>
  <cols>
    <col min="1" max="1" width="5.00390625" style="93" customWidth="1"/>
    <col min="2" max="2" width="47.00390625" style="88" customWidth="1"/>
    <col min="3" max="3" width="12.7109375" style="88" bestFit="1" customWidth="1"/>
    <col min="4" max="4" width="12.421875" style="88" bestFit="1" customWidth="1"/>
    <col min="5" max="5" width="12.8515625" style="88" customWidth="1"/>
    <col min="6" max="6" width="8.00390625" style="88" customWidth="1"/>
    <col min="7" max="15" width="8.00390625" style="393" customWidth="1"/>
    <col min="16" max="16384" width="8.00390625" style="88" customWidth="1"/>
  </cols>
  <sheetData>
    <row r="1" spans="1:4" ht="15">
      <c r="A1" s="652"/>
      <c r="B1" s="653"/>
      <c r="C1" s="653"/>
      <c r="D1" s="653"/>
    </row>
    <row r="2" spans="1:15" s="79" customFormat="1" ht="15.75" thickBot="1">
      <c r="A2" s="78"/>
      <c r="D2" s="80" t="s">
        <v>812</v>
      </c>
      <c r="G2" s="394"/>
      <c r="H2" s="394"/>
      <c r="I2" s="394"/>
      <c r="J2" s="394"/>
      <c r="K2" s="394"/>
      <c r="L2" s="394"/>
      <c r="M2" s="394"/>
      <c r="N2" s="394"/>
      <c r="O2" s="394"/>
    </row>
    <row r="3" spans="1:15" s="83" customFormat="1" ht="48" customHeight="1" thickBot="1">
      <c r="A3" s="81" t="s">
        <v>585</v>
      </c>
      <c r="B3" s="82" t="s">
        <v>586</v>
      </c>
      <c r="C3" s="82" t="s">
        <v>587</v>
      </c>
      <c r="D3" s="459" t="s">
        <v>588</v>
      </c>
      <c r="E3" s="463" t="s">
        <v>830</v>
      </c>
      <c r="G3" s="395"/>
      <c r="H3" s="395"/>
      <c r="I3" s="395"/>
      <c r="J3" s="395"/>
      <c r="K3" s="395"/>
      <c r="L3" s="395"/>
      <c r="M3" s="395"/>
      <c r="N3" s="395"/>
      <c r="O3" s="395"/>
    </row>
    <row r="4" spans="1:15" s="83" customFormat="1" ht="13.5" customHeight="1" thickBot="1">
      <c r="A4" s="84">
        <v>1</v>
      </c>
      <c r="B4" s="85">
        <v>2</v>
      </c>
      <c r="C4" s="85">
        <v>3</v>
      </c>
      <c r="D4" s="460">
        <v>4</v>
      </c>
      <c r="E4" s="465">
        <v>5</v>
      </c>
      <c r="G4" s="395"/>
      <c r="H4" s="395"/>
      <c r="I4" s="395"/>
      <c r="J4" s="395"/>
      <c r="K4" s="395"/>
      <c r="L4" s="395"/>
      <c r="M4" s="395"/>
      <c r="N4" s="395"/>
      <c r="O4" s="395"/>
    </row>
    <row r="5" spans="1:5" ht="18" customHeight="1">
      <c r="A5" s="86" t="s">
        <v>6</v>
      </c>
      <c r="B5" s="87" t="s">
        <v>589</v>
      </c>
      <c r="C5" s="397"/>
      <c r="D5" s="461"/>
      <c r="E5" s="464"/>
    </row>
    <row r="6" spans="1:5" ht="18" customHeight="1">
      <c r="A6" s="89" t="s">
        <v>7</v>
      </c>
      <c r="B6" s="90" t="s">
        <v>590</v>
      </c>
      <c r="C6" s="396"/>
      <c r="D6" s="462"/>
      <c r="E6" s="464"/>
    </row>
    <row r="7" spans="1:11" ht="18" customHeight="1">
      <c r="A7" s="89" t="s">
        <v>8</v>
      </c>
      <c r="B7" s="90" t="s">
        <v>591</v>
      </c>
      <c r="C7" s="396"/>
      <c r="D7" s="462"/>
      <c r="E7" s="464"/>
      <c r="K7" s="416"/>
    </row>
    <row r="8" spans="1:5" ht="18" customHeight="1">
      <c r="A8" s="89" t="s">
        <v>9</v>
      </c>
      <c r="B8" s="90" t="s">
        <v>592</v>
      </c>
      <c r="C8" s="396"/>
      <c r="D8" s="462"/>
      <c r="E8" s="464"/>
    </row>
    <row r="9" spans="1:5" ht="18" customHeight="1">
      <c r="A9" s="89" t="s">
        <v>526</v>
      </c>
      <c r="B9" s="90" t="s">
        <v>593</v>
      </c>
      <c r="C9" s="396"/>
      <c r="D9" s="462"/>
      <c r="E9" s="464"/>
    </row>
    <row r="10" spans="1:5" ht="18" customHeight="1">
      <c r="A10" s="89" t="s">
        <v>527</v>
      </c>
      <c r="B10" s="90" t="s">
        <v>594</v>
      </c>
      <c r="C10" s="396"/>
      <c r="D10" s="462"/>
      <c r="E10" s="464"/>
    </row>
    <row r="11" spans="1:5" ht="18" customHeight="1">
      <c r="A11" s="89" t="s">
        <v>528</v>
      </c>
      <c r="B11" s="91" t="s">
        <v>595</v>
      </c>
      <c r="C11" s="396"/>
      <c r="D11" s="462"/>
      <c r="E11" s="464"/>
    </row>
    <row r="12" spans="1:5" ht="18" customHeight="1">
      <c r="A12" s="89" t="s">
        <v>529</v>
      </c>
      <c r="B12" s="91" t="s">
        <v>596</v>
      </c>
      <c r="C12" s="466"/>
      <c r="D12" s="467"/>
      <c r="E12" s="464">
        <v>0</v>
      </c>
    </row>
    <row r="13" spans="1:5" ht="18" customHeight="1">
      <c r="A13" s="89" t="s">
        <v>530</v>
      </c>
      <c r="B13" s="91" t="s">
        <v>597</v>
      </c>
      <c r="C13" s="468">
        <v>120000</v>
      </c>
      <c r="D13" s="469">
        <v>60000</v>
      </c>
      <c r="E13" s="464">
        <v>60000</v>
      </c>
    </row>
    <row r="14" spans="1:5" ht="18" customHeight="1">
      <c r="A14" s="89" t="s">
        <v>531</v>
      </c>
      <c r="B14" s="91" t="s">
        <v>598</v>
      </c>
      <c r="C14" s="468"/>
      <c r="D14" s="469"/>
      <c r="E14" s="464"/>
    </row>
    <row r="15" spans="1:5" ht="22.5" customHeight="1">
      <c r="A15" s="89" t="s">
        <v>532</v>
      </c>
      <c r="B15" s="91" t="s">
        <v>599</v>
      </c>
      <c r="C15" s="468"/>
      <c r="D15" s="469"/>
      <c r="E15" s="464"/>
    </row>
    <row r="16" spans="1:5" ht="18" customHeight="1">
      <c r="A16" s="89" t="s">
        <v>535</v>
      </c>
      <c r="B16" s="90" t="s">
        <v>600</v>
      </c>
      <c r="C16" s="468"/>
      <c r="D16" s="469"/>
      <c r="E16" s="464"/>
    </row>
    <row r="17" spans="1:5" ht="18" customHeight="1">
      <c r="A17" s="89" t="s">
        <v>537</v>
      </c>
      <c r="B17" s="90" t="s">
        <v>601</v>
      </c>
      <c r="C17" s="468"/>
      <c r="D17" s="469"/>
      <c r="E17" s="464"/>
    </row>
    <row r="18" spans="1:5" ht="18" customHeight="1">
      <c r="A18" s="89" t="s">
        <v>538</v>
      </c>
      <c r="B18" s="90" t="s">
        <v>602</v>
      </c>
      <c r="C18" s="468"/>
      <c r="D18" s="469"/>
      <c r="E18" s="464"/>
    </row>
    <row r="19" spans="1:5" ht="18" customHeight="1">
      <c r="A19" s="89" t="s">
        <v>539</v>
      </c>
      <c r="B19" s="90" t="s">
        <v>603</v>
      </c>
      <c r="C19" s="468"/>
      <c r="D19" s="469"/>
      <c r="E19" s="464"/>
    </row>
    <row r="20" spans="1:5" ht="18" customHeight="1" thickBot="1">
      <c r="A20" s="89" t="s">
        <v>540</v>
      </c>
      <c r="B20" s="399" t="s">
        <v>604</v>
      </c>
      <c r="C20" s="470"/>
      <c r="D20" s="471"/>
      <c r="E20" s="464"/>
    </row>
    <row r="21" spans="1:5" ht="18" customHeight="1" thickBot="1">
      <c r="A21" s="398" t="s">
        <v>541</v>
      </c>
      <c r="B21" s="400" t="s">
        <v>573</v>
      </c>
      <c r="C21" s="472">
        <f>SUM(C5:C20)</f>
        <v>120000</v>
      </c>
      <c r="D21" s="472">
        <f>SUM(D5:D20)</f>
        <v>60000</v>
      </c>
      <c r="E21" s="473">
        <f>SUM(E5:E20)</f>
        <v>60000</v>
      </c>
    </row>
    <row r="22" spans="1:4" ht="8.25" customHeight="1">
      <c r="A22" s="92"/>
      <c r="B22" s="650"/>
      <c r="C22" s="651"/>
      <c r="D22" s="651"/>
    </row>
  </sheetData>
  <sheetProtection/>
  <mergeCells count="2">
    <mergeCell ref="B22:D22"/>
    <mergeCell ref="A1:D1"/>
  </mergeCells>
  <printOptions horizontalCentered="1"/>
  <pageMargins left="0.1968503937007874" right="0.1968503937007874" top="2.204724409448819" bottom="0.1968503937007874" header="0.7874015748031497" footer="0.7874015748031497"/>
  <pageSetup horizontalDpi="300" verticalDpi="300" orientation="portrait" paperSize="9" scale="95" r:id="rId1"/>
  <headerFooter alignWithMargins="0">
    <oddHeader>&amp;C
&amp;"-,Félkövér"&amp;14Zalaszabar Község Önkormányzata
Az önkormányzat által adott közvetett támogatások (kedvezmények)
2020.&amp;R&amp;"Times New Roman CE,Dőlt"&amp;12 11. melléklet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Q30"/>
  <sheetViews>
    <sheetView zoomScalePageLayoutView="0" workbookViewId="0" topLeftCell="A1">
      <selection activeCell="BQ24" sqref="BQ24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6" width="12.421875" style="1" bestFit="1" customWidth="1"/>
    <col min="37" max="38" width="2.7109375" style="1" customWidth="1"/>
    <col min="39" max="39" width="4.28125" style="1" customWidth="1"/>
    <col min="40" max="58" width="2.7109375" style="1" customWidth="1"/>
    <col min="59" max="59" width="1.57421875" style="1" customWidth="1"/>
    <col min="60" max="62" width="2.7109375" style="1" hidden="1" customWidth="1"/>
    <col min="63" max="65" width="2.7109375" style="1" customWidth="1"/>
    <col min="66" max="66" width="4.7109375" style="1" customWidth="1"/>
    <col min="67" max="69" width="12.421875" style="1" bestFit="1" customWidth="1"/>
    <col min="70" max="215" width="9.140625" style="1" customWidth="1"/>
    <col min="216" max="16384" width="2.7109375" style="1" customWidth="1"/>
  </cols>
  <sheetData>
    <row r="1" spans="67:69" ht="12.75">
      <c r="BO1" s="654" t="s">
        <v>740</v>
      </c>
      <c r="BP1" s="654"/>
      <c r="BQ1" s="654"/>
    </row>
    <row r="2" spans="1:69" ht="35.25" customHeight="1">
      <c r="A2" s="655" t="s">
        <v>958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5"/>
      <c r="BH2" s="655"/>
      <c r="BI2" s="655"/>
      <c r="BJ2" s="655"/>
      <c r="BK2" s="655"/>
      <c r="BL2" s="655"/>
      <c r="BM2" s="655"/>
      <c r="BN2" s="655"/>
      <c r="BO2" s="655"/>
      <c r="BP2" s="655"/>
      <c r="BQ2" s="655"/>
    </row>
    <row r="3" spans="1:69" ht="35.25" customHeight="1">
      <c r="A3" s="655" t="s">
        <v>939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5"/>
      <c r="BH3" s="655"/>
      <c r="BI3" s="655"/>
      <c r="BJ3" s="655"/>
      <c r="BK3" s="655"/>
      <c r="BL3" s="655"/>
      <c r="BM3" s="655"/>
      <c r="BN3" s="655"/>
      <c r="BO3" s="655"/>
      <c r="BP3" s="655"/>
      <c r="BQ3" s="655"/>
    </row>
    <row r="4" spans="1:69" ht="33" customHeight="1">
      <c r="A4" s="655" t="s">
        <v>767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655"/>
      <c r="AQ4" s="655"/>
      <c r="AR4" s="655"/>
      <c r="AS4" s="655"/>
      <c r="AT4" s="655"/>
      <c r="AU4" s="655"/>
      <c r="AV4" s="655"/>
      <c r="AW4" s="655"/>
      <c r="AX4" s="655"/>
      <c r="AY4" s="655"/>
      <c r="AZ4" s="655"/>
      <c r="BA4" s="655"/>
      <c r="BB4" s="655"/>
      <c r="BC4" s="655"/>
      <c r="BD4" s="655"/>
      <c r="BE4" s="655"/>
      <c r="BF4" s="655"/>
      <c r="BG4" s="655"/>
      <c r="BH4" s="655"/>
      <c r="BI4" s="655"/>
      <c r="BJ4" s="655"/>
      <c r="BK4" s="655"/>
      <c r="BL4" s="655"/>
      <c r="BM4" s="655"/>
      <c r="BN4" s="655"/>
      <c r="BO4" s="655"/>
      <c r="BP4" s="655"/>
      <c r="BQ4" s="655"/>
    </row>
    <row r="5" spans="1:67" ht="15.75" customHeight="1">
      <c r="A5" s="656"/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222"/>
      <c r="AF5" s="222"/>
      <c r="AG5" s="657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6"/>
      <c r="BA5" s="656"/>
      <c r="BB5" s="656"/>
      <c r="BC5" s="656"/>
      <c r="BD5" s="656"/>
      <c r="BE5" s="656"/>
      <c r="BF5" s="656"/>
      <c r="BG5" s="656"/>
      <c r="BH5" s="656"/>
      <c r="BI5" s="656"/>
      <c r="BJ5" s="656"/>
      <c r="BK5" s="656"/>
      <c r="BL5" s="656"/>
      <c r="BM5" s="656"/>
      <c r="BN5" s="656"/>
      <c r="BO5" s="1" t="s">
        <v>804</v>
      </c>
    </row>
    <row r="6" spans="1:69" ht="49.5" customHeight="1">
      <c r="A6" s="672" t="s">
        <v>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4" t="s">
        <v>811</v>
      </c>
      <c r="AB6" s="673"/>
      <c r="AC6" s="673"/>
      <c r="AD6" s="673"/>
      <c r="AE6" s="674" t="s">
        <v>820</v>
      </c>
      <c r="AF6" s="673"/>
      <c r="AG6" s="673"/>
      <c r="AH6" s="673"/>
      <c r="AI6" s="94" t="s">
        <v>836</v>
      </c>
      <c r="AJ6" s="94" t="s">
        <v>947</v>
      </c>
      <c r="AK6" s="672" t="s">
        <v>3</v>
      </c>
      <c r="AL6" s="673"/>
      <c r="AM6" s="673"/>
      <c r="AN6" s="673"/>
      <c r="AO6" s="673"/>
      <c r="AP6" s="673"/>
      <c r="AQ6" s="673"/>
      <c r="AR6" s="673"/>
      <c r="AS6" s="673"/>
      <c r="AT6" s="673"/>
      <c r="AU6" s="673"/>
      <c r="AV6" s="673"/>
      <c r="AW6" s="673"/>
      <c r="AX6" s="673"/>
      <c r="AY6" s="673"/>
      <c r="AZ6" s="673"/>
      <c r="BA6" s="673"/>
      <c r="BB6" s="673"/>
      <c r="BC6" s="673"/>
      <c r="BD6" s="673"/>
      <c r="BE6" s="673"/>
      <c r="BF6" s="673"/>
      <c r="BG6" s="673"/>
      <c r="BH6" s="673"/>
      <c r="BI6" s="673"/>
      <c r="BJ6" s="673"/>
      <c r="BK6" s="658" t="s">
        <v>811</v>
      </c>
      <c r="BL6" s="659"/>
      <c r="BM6" s="659"/>
      <c r="BN6" s="660"/>
      <c r="BO6" s="94" t="s">
        <v>820</v>
      </c>
      <c r="BP6" s="94" t="s">
        <v>836</v>
      </c>
      <c r="BQ6" s="94" t="s">
        <v>947</v>
      </c>
    </row>
    <row r="7" spans="1:69" s="2" customFormat="1" ht="19.5" customHeight="1">
      <c r="A7" s="661" t="s">
        <v>395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3">
        <v>8803915</v>
      </c>
      <c r="AB7" s="664"/>
      <c r="AC7" s="664"/>
      <c r="AD7" s="665"/>
      <c r="AE7" s="666">
        <f>AA7*1.047</f>
        <v>9217699.004999999</v>
      </c>
      <c r="AF7" s="667"/>
      <c r="AG7" s="667"/>
      <c r="AH7" s="668"/>
      <c r="AI7" s="223">
        <f>AE7*1.027</f>
        <v>9466576.878134998</v>
      </c>
      <c r="AJ7" s="223">
        <f>AI7*1.027</f>
        <v>9722174.453844642</v>
      </c>
      <c r="AK7" s="669" t="s">
        <v>404</v>
      </c>
      <c r="AL7" s="670"/>
      <c r="AM7" s="670"/>
      <c r="AN7" s="670"/>
      <c r="AO7" s="670"/>
      <c r="AP7" s="670"/>
      <c r="AQ7" s="670"/>
      <c r="AR7" s="670"/>
      <c r="AS7" s="670"/>
      <c r="AT7" s="670"/>
      <c r="AU7" s="670"/>
      <c r="AV7" s="670"/>
      <c r="AW7" s="670"/>
      <c r="AX7" s="670"/>
      <c r="AY7" s="670"/>
      <c r="AZ7" s="670"/>
      <c r="BA7" s="670"/>
      <c r="BB7" s="670"/>
      <c r="BC7" s="670"/>
      <c r="BD7" s="670"/>
      <c r="BE7" s="670"/>
      <c r="BF7" s="670"/>
      <c r="BG7" s="670"/>
      <c r="BH7" s="670"/>
      <c r="BI7" s="670"/>
      <c r="BJ7" s="671"/>
      <c r="BK7" s="666">
        <v>58728283</v>
      </c>
      <c r="BL7" s="667"/>
      <c r="BM7" s="667"/>
      <c r="BN7" s="667"/>
      <c r="BO7" s="221">
        <f>BK7*1.047</f>
        <v>61488512.301</v>
      </c>
      <c r="BP7" s="221">
        <f>BO7*1.027</f>
        <v>63148702.133127</v>
      </c>
      <c r="BQ7" s="221">
        <f>BP7*1.027</f>
        <v>64853717.09072142</v>
      </c>
    </row>
    <row r="8" spans="1:69" ht="19.5" customHeight="1">
      <c r="A8" s="669" t="s">
        <v>396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66">
        <v>6284820</v>
      </c>
      <c r="AB8" s="667"/>
      <c r="AC8" s="667"/>
      <c r="AD8" s="668"/>
      <c r="AE8" s="666">
        <f aca="true" t="shared" si="0" ref="AE8:AE17">AA8*1.047</f>
        <v>6580206.539999999</v>
      </c>
      <c r="AF8" s="667"/>
      <c r="AG8" s="667"/>
      <c r="AH8" s="668"/>
      <c r="AI8" s="223">
        <f aca="true" t="shared" si="1" ref="AI8:AI17">AE8*1.027</f>
        <v>6757872.116579998</v>
      </c>
      <c r="AJ8" s="223">
        <f aca="true" t="shared" si="2" ref="AJ8:AJ15">AI8*1.027</f>
        <v>6940334.663727658</v>
      </c>
      <c r="AK8" s="669" t="s">
        <v>405</v>
      </c>
      <c r="AL8" s="670"/>
      <c r="AM8" s="670"/>
      <c r="AN8" s="670"/>
      <c r="AO8" s="670"/>
      <c r="AP8" s="670"/>
      <c r="AQ8" s="670"/>
      <c r="AR8" s="670"/>
      <c r="AS8" s="670"/>
      <c r="AT8" s="670"/>
      <c r="AU8" s="670"/>
      <c r="AV8" s="670"/>
      <c r="AW8" s="670"/>
      <c r="AX8" s="670"/>
      <c r="AY8" s="670"/>
      <c r="AZ8" s="670"/>
      <c r="BA8" s="670"/>
      <c r="BB8" s="670"/>
      <c r="BC8" s="670"/>
      <c r="BD8" s="670"/>
      <c r="BE8" s="670"/>
      <c r="BF8" s="670"/>
      <c r="BG8" s="670"/>
      <c r="BH8" s="670"/>
      <c r="BI8" s="670"/>
      <c r="BJ8" s="671"/>
      <c r="BK8" s="666">
        <v>16213120</v>
      </c>
      <c r="BL8" s="667"/>
      <c r="BM8" s="667"/>
      <c r="BN8" s="668"/>
      <c r="BO8" s="221">
        <f>BK8*1.047</f>
        <v>16975136.64</v>
      </c>
      <c r="BP8" s="221">
        <f aca="true" t="shared" si="3" ref="BP8:BQ22">BO8*1.027</f>
        <v>17433465.32928</v>
      </c>
      <c r="BQ8" s="221">
        <f t="shared" si="3"/>
        <v>17904168.893170558</v>
      </c>
    </row>
    <row r="9" spans="1:69" ht="19.5" customHeight="1">
      <c r="A9" s="661" t="s">
        <v>397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6">
        <f>SUM(AA7:AA8)</f>
        <v>15088735</v>
      </c>
      <c r="AB9" s="667"/>
      <c r="AC9" s="667"/>
      <c r="AD9" s="668"/>
      <c r="AE9" s="666">
        <f t="shared" si="0"/>
        <v>15797905.544999998</v>
      </c>
      <c r="AF9" s="667"/>
      <c r="AG9" s="667"/>
      <c r="AH9" s="668"/>
      <c r="AI9" s="223">
        <f t="shared" si="1"/>
        <v>16224448.994714996</v>
      </c>
      <c r="AJ9" s="223">
        <f t="shared" si="2"/>
        <v>16662509.1175723</v>
      </c>
      <c r="AK9" s="669" t="s">
        <v>406</v>
      </c>
      <c r="AL9" s="670"/>
      <c r="AM9" s="670"/>
      <c r="AN9" s="670"/>
      <c r="AO9" s="670"/>
      <c r="AP9" s="670"/>
      <c r="AQ9" s="670"/>
      <c r="AR9" s="670"/>
      <c r="AS9" s="670"/>
      <c r="AT9" s="670"/>
      <c r="AU9" s="670"/>
      <c r="AV9" s="670"/>
      <c r="AW9" s="670"/>
      <c r="AX9" s="670"/>
      <c r="AY9" s="670"/>
      <c r="AZ9" s="670"/>
      <c r="BA9" s="670"/>
      <c r="BB9" s="670"/>
      <c r="BC9" s="670"/>
      <c r="BD9" s="670"/>
      <c r="BE9" s="670"/>
      <c r="BF9" s="670"/>
      <c r="BG9" s="670"/>
      <c r="BH9" s="670"/>
      <c r="BI9" s="670"/>
      <c r="BJ9" s="671"/>
      <c r="BK9" s="666">
        <v>15390000</v>
      </c>
      <c r="BL9" s="667"/>
      <c r="BM9" s="667"/>
      <c r="BN9" s="668"/>
      <c r="BO9" s="221">
        <f>BK9*1.047</f>
        <v>16113329.999999998</v>
      </c>
      <c r="BP9" s="221">
        <f t="shared" si="3"/>
        <v>16548389.909999996</v>
      </c>
      <c r="BQ9" s="221">
        <f t="shared" si="3"/>
        <v>16995196.437569994</v>
      </c>
    </row>
    <row r="10" spans="1:69" s="3" customFormat="1" ht="33" customHeight="1">
      <c r="A10" s="669" t="s">
        <v>68</v>
      </c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66">
        <v>2193350</v>
      </c>
      <c r="AB10" s="667"/>
      <c r="AC10" s="667"/>
      <c r="AD10" s="668"/>
      <c r="AE10" s="666">
        <f t="shared" si="0"/>
        <v>2296437.4499999997</v>
      </c>
      <c r="AF10" s="667"/>
      <c r="AG10" s="667"/>
      <c r="AH10" s="668"/>
      <c r="AI10" s="223">
        <f t="shared" si="1"/>
        <v>2358441.2611499997</v>
      </c>
      <c r="AJ10" s="223">
        <f t="shared" si="2"/>
        <v>2422119.1752010495</v>
      </c>
      <c r="AK10" s="675" t="s">
        <v>407</v>
      </c>
      <c r="AL10" s="676"/>
      <c r="AM10" s="676"/>
      <c r="AN10" s="676"/>
      <c r="AO10" s="676"/>
      <c r="AP10" s="676"/>
      <c r="AQ10" s="676"/>
      <c r="AR10" s="676"/>
      <c r="AS10" s="676"/>
      <c r="AT10" s="676"/>
      <c r="AU10" s="676"/>
      <c r="AV10" s="676"/>
      <c r="AW10" s="676"/>
      <c r="AX10" s="676"/>
      <c r="AY10" s="676"/>
      <c r="AZ10" s="676"/>
      <c r="BA10" s="676"/>
      <c r="BB10" s="676"/>
      <c r="BC10" s="676"/>
      <c r="BD10" s="676"/>
      <c r="BE10" s="676"/>
      <c r="BF10" s="676"/>
      <c r="BG10" s="676"/>
      <c r="BH10" s="676"/>
      <c r="BI10" s="676"/>
      <c r="BJ10" s="677"/>
      <c r="BK10" s="666">
        <v>3443400</v>
      </c>
      <c r="BL10" s="667"/>
      <c r="BM10" s="667"/>
      <c r="BN10" s="668"/>
      <c r="BO10" s="221">
        <f>BK10*1.047</f>
        <v>3605239.8</v>
      </c>
      <c r="BP10" s="221">
        <f t="shared" si="3"/>
        <v>3702581.2745999997</v>
      </c>
      <c r="BQ10" s="221">
        <f t="shared" si="3"/>
        <v>3802550.9690141995</v>
      </c>
    </row>
    <row r="11" spans="1:69" ht="27.75" customHeight="1">
      <c r="A11" s="669" t="s">
        <v>398</v>
      </c>
      <c r="B11" s="670"/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66">
        <v>25427119</v>
      </c>
      <c r="AB11" s="667"/>
      <c r="AC11" s="667"/>
      <c r="AD11" s="668"/>
      <c r="AE11" s="666">
        <f t="shared" si="0"/>
        <v>26622193.593</v>
      </c>
      <c r="AF11" s="667"/>
      <c r="AG11" s="667"/>
      <c r="AH11" s="668"/>
      <c r="AI11" s="223">
        <f t="shared" si="1"/>
        <v>27340992.820010997</v>
      </c>
      <c r="AJ11" s="223">
        <f t="shared" si="2"/>
        <v>28079199.626151294</v>
      </c>
      <c r="AK11" s="669" t="s">
        <v>408</v>
      </c>
      <c r="AL11" s="670"/>
      <c r="AM11" s="670"/>
      <c r="AN11" s="670"/>
      <c r="AO11" s="670"/>
      <c r="AP11" s="670"/>
      <c r="AQ11" s="670"/>
      <c r="AR11" s="670"/>
      <c r="AS11" s="670"/>
      <c r="AT11" s="670"/>
      <c r="AU11" s="670"/>
      <c r="AV11" s="670"/>
      <c r="AW11" s="670"/>
      <c r="AX11" s="670"/>
      <c r="AY11" s="670"/>
      <c r="AZ11" s="670"/>
      <c r="BA11" s="670"/>
      <c r="BB11" s="670"/>
      <c r="BC11" s="670"/>
      <c r="BD11" s="670"/>
      <c r="BE11" s="670"/>
      <c r="BF11" s="670"/>
      <c r="BG11" s="670"/>
      <c r="BH11" s="670"/>
      <c r="BI11" s="670"/>
      <c r="BJ11" s="671"/>
      <c r="BK11" s="666"/>
      <c r="BL11" s="667"/>
      <c r="BM11" s="667"/>
      <c r="BN11" s="667"/>
      <c r="BO11" s="221">
        <f aca="true" t="shared" si="4" ref="BO11:BO21">BK11*1.027</f>
        <v>0</v>
      </c>
      <c r="BP11" s="221">
        <f t="shared" si="3"/>
        <v>0</v>
      </c>
      <c r="BQ11" s="221">
        <f t="shared" si="3"/>
        <v>0</v>
      </c>
    </row>
    <row r="12" spans="1:69" ht="19.5" customHeight="1">
      <c r="A12" s="675" t="s">
        <v>399</v>
      </c>
      <c r="B12" s="676"/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66">
        <v>3908975</v>
      </c>
      <c r="AB12" s="667"/>
      <c r="AC12" s="667"/>
      <c r="AD12" s="668"/>
      <c r="AE12" s="666">
        <f t="shared" si="0"/>
        <v>4092696.8249999997</v>
      </c>
      <c r="AF12" s="667"/>
      <c r="AG12" s="667"/>
      <c r="AH12" s="668"/>
      <c r="AI12" s="223">
        <f t="shared" si="1"/>
        <v>4203199.6392749995</v>
      </c>
      <c r="AJ12" s="223">
        <f t="shared" si="2"/>
        <v>4316686.029535424</v>
      </c>
      <c r="AK12" s="669" t="s">
        <v>409</v>
      </c>
      <c r="AL12" s="670"/>
      <c r="AM12" s="670"/>
      <c r="AN12" s="670"/>
      <c r="AO12" s="670"/>
      <c r="AP12" s="670"/>
      <c r="AQ12" s="670"/>
      <c r="AR12" s="670"/>
      <c r="AS12" s="670"/>
      <c r="AT12" s="670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1"/>
      <c r="BK12" s="666"/>
      <c r="BL12" s="667"/>
      <c r="BM12" s="667"/>
      <c r="BN12" s="667"/>
      <c r="BO12" s="221">
        <f t="shared" si="4"/>
        <v>0</v>
      </c>
      <c r="BP12" s="221">
        <f t="shared" si="3"/>
        <v>0</v>
      </c>
      <c r="BQ12" s="221">
        <f t="shared" si="3"/>
        <v>0</v>
      </c>
    </row>
    <row r="13" spans="1:69" ht="19.5" customHeight="1">
      <c r="A13" s="675" t="s">
        <v>400</v>
      </c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66">
        <v>11871030</v>
      </c>
      <c r="AB13" s="667"/>
      <c r="AC13" s="667"/>
      <c r="AD13" s="668"/>
      <c r="AE13" s="666">
        <f t="shared" si="0"/>
        <v>12428968.409999998</v>
      </c>
      <c r="AF13" s="667"/>
      <c r="AG13" s="667"/>
      <c r="AH13" s="668"/>
      <c r="AI13" s="223">
        <f t="shared" si="1"/>
        <v>12764550.557069996</v>
      </c>
      <c r="AJ13" s="223">
        <f t="shared" si="2"/>
        <v>13109193.422110885</v>
      </c>
      <c r="AK13" s="669" t="s">
        <v>642</v>
      </c>
      <c r="AL13" s="670"/>
      <c r="AM13" s="670"/>
      <c r="AN13" s="670"/>
      <c r="AO13" s="670"/>
      <c r="AP13" s="670"/>
      <c r="AQ13" s="670"/>
      <c r="AR13" s="670"/>
      <c r="AS13" s="670"/>
      <c r="AT13" s="670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0"/>
      <c r="BF13" s="670"/>
      <c r="BG13" s="670"/>
      <c r="BH13" s="670"/>
      <c r="BI13" s="670"/>
      <c r="BJ13" s="671"/>
      <c r="BK13" s="666"/>
      <c r="BL13" s="667"/>
      <c r="BM13" s="667"/>
      <c r="BN13" s="667"/>
      <c r="BO13" s="221">
        <f t="shared" si="4"/>
        <v>0</v>
      </c>
      <c r="BP13" s="221">
        <f t="shared" si="3"/>
        <v>0</v>
      </c>
      <c r="BQ13" s="221">
        <f t="shared" si="3"/>
        <v>0</v>
      </c>
    </row>
    <row r="14" spans="1:69" s="3" customFormat="1" ht="19.5" customHeight="1">
      <c r="A14" s="678" t="s">
        <v>401</v>
      </c>
      <c r="B14" s="679"/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679"/>
      <c r="Z14" s="679"/>
      <c r="AA14" s="666">
        <v>4360927</v>
      </c>
      <c r="AB14" s="667"/>
      <c r="AC14" s="667"/>
      <c r="AD14" s="668"/>
      <c r="AE14" s="666">
        <f t="shared" si="0"/>
        <v>4565890.569</v>
      </c>
      <c r="AF14" s="667"/>
      <c r="AG14" s="667"/>
      <c r="AH14" s="668"/>
      <c r="AI14" s="223">
        <f t="shared" si="1"/>
        <v>4689169.614363</v>
      </c>
      <c r="AJ14" s="223">
        <f t="shared" si="2"/>
        <v>4815777.1939508</v>
      </c>
      <c r="AK14" s="680"/>
      <c r="AL14" s="680"/>
      <c r="AM14" s="680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5"/>
      <c r="BL14" s="225"/>
      <c r="BM14" s="225"/>
      <c r="BN14" s="225"/>
      <c r="BO14" s="221">
        <f t="shared" si="4"/>
        <v>0</v>
      </c>
      <c r="BP14" s="221">
        <f t="shared" si="3"/>
        <v>0</v>
      </c>
      <c r="BQ14" s="221">
        <f t="shared" si="3"/>
        <v>0</v>
      </c>
    </row>
    <row r="15" spans="1:69" s="3" customFormat="1" ht="19.5" customHeight="1">
      <c r="A15" s="675" t="s">
        <v>402</v>
      </c>
      <c r="B15" s="676"/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66">
        <v>17360726</v>
      </c>
      <c r="AB15" s="667"/>
      <c r="AC15" s="667"/>
      <c r="AD15" s="668"/>
      <c r="AE15" s="666">
        <f t="shared" si="0"/>
        <v>18176680.121999998</v>
      </c>
      <c r="AF15" s="667"/>
      <c r="AG15" s="667"/>
      <c r="AH15" s="668"/>
      <c r="AI15" s="223">
        <f t="shared" si="1"/>
        <v>18667450.485293996</v>
      </c>
      <c r="AJ15" s="223">
        <f t="shared" si="2"/>
        <v>19171471.64839693</v>
      </c>
      <c r="AK15" s="681"/>
      <c r="AL15" s="681"/>
      <c r="AM15" s="681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5"/>
      <c r="BL15" s="225"/>
      <c r="BM15" s="225"/>
      <c r="BN15" s="225"/>
      <c r="BO15" s="221">
        <f t="shared" si="4"/>
        <v>0</v>
      </c>
      <c r="BP15" s="221">
        <f t="shared" si="3"/>
        <v>0</v>
      </c>
      <c r="BQ15" s="221">
        <f t="shared" si="3"/>
        <v>0</v>
      </c>
    </row>
    <row r="16" spans="1:69" ht="19.5" customHeight="1">
      <c r="A16" s="675" t="s">
        <v>403</v>
      </c>
      <c r="B16" s="676"/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66"/>
      <c r="AB16" s="667"/>
      <c r="AC16" s="667"/>
      <c r="AD16" s="668"/>
      <c r="AE16" s="666">
        <f t="shared" si="0"/>
        <v>0</v>
      </c>
      <c r="AF16" s="667"/>
      <c r="AG16" s="667"/>
      <c r="AH16" s="668"/>
      <c r="AI16" s="223">
        <f t="shared" si="1"/>
        <v>0</v>
      </c>
      <c r="AJ16" s="223">
        <f aca="true" t="shared" si="5" ref="AJ16:AJ21">AI16*1.03</f>
        <v>0</v>
      </c>
      <c r="AK16" s="682"/>
      <c r="AL16" s="682"/>
      <c r="AM16" s="682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5"/>
      <c r="BL16" s="225"/>
      <c r="BM16" s="225"/>
      <c r="BN16" s="225"/>
      <c r="BO16" s="221">
        <f t="shared" si="4"/>
        <v>0</v>
      </c>
      <c r="BP16" s="221">
        <f t="shared" si="3"/>
        <v>0</v>
      </c>
      <c r="BQ16" s="221">
        <f t="shared" si="3"/>
        <v>0</v>
      </c>
    </row>
    <row r="17" spans="1:69" s="3" customFormat="1" ht="19.5" customHeight="1">
      <c r="A17" s="678" t="s">
        <v>711</v>
      </c>
      <c r="B17" s="679"/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679"/>
      <c r="S17" s="679"/>
      <c r="T17" s="679"/>
      <c r="U17" s="679"/>
      <c r="V17" s="679"/>
      <c r="W17" s="679"/>
      <c r="X17" s="679"/>
      <c r="Y17" s="679"/>
      <c r="Z17" s="679"/>
      <c r="AA17" s="666">
        <f>SUM(AA9:AD16)</f>
        <v>80210862</v>
      </c>
      <c r="AB17" s="667"/>
      <c r="AC17" s="667"/>
      <c r="AD17" s="668"/>
      <c r="AE17" s="666">
        <f t="shared" si="0"/>
        <v>83980772.514</v>
      </c>
      <c r="AF17" s="667"/>
      <c r="AG17" s="667"/>
      <c r="AH17" s="668"/>
      <c r="AI17" s="223">
        <f t="shared" si="1"/>
        <v>86248253.371878</v>
      </c>
      <c r="AJ17" s="223">
        <f>AI17*1.027</f>
        <v>88576956.2129187</v>
      </c>
      <c r="AK17" s="675" t="s">
        <v>712</v>
      </c>
      <c r="AL17" s="676"/>
      <c r="AM17" s="676"/>
      <c r="AN17" s="676"/>
      <c r="AO17" s="676"/>
      <c r="AP17" s="676"/>
      <c r="AQ17" s="676"/>
      <c r="AR17" s="676"/>
      <c r="AS17" s="676"/>
      <c r="AT17" s="676"/>
      <c r="AU17" s="676"/>
      <c r="AV17" s="676"/>
      <c r="AW17" s="676"/>
      <c r="AX17" s="676"/>
      <c r="AY17" s="676"/>
      <c r="AZ17" s="676"/>
      <c r="BA17" s="676"/>
      <c r="BB17" s="676"/>
      <c r="BC17" s="676"/>
      <c r="BD17" s="676"/>
      <c r="BE17" s="676"/>
      <c r="BF17" s="676"/>
      <c r="BG17" s="676"/>
      <c r="BH17" s="676"/>
      <c r="BI17" s="676"/>
      <c r="BJ17" s="677"/>
      <c r="BK17" s="666">
        <f>SUM(BK7:BN16)</f>
        <v>93774803</v>
      </c>
      <c r="BL17" s="667"/>
      <c r="BM17" s="667"/>
      <c r="BN17" s="667"/>
      <c r="BO17" s="221">
        <f t="shared" si="4"/>
        <v>96306722.681</v>
      </c>
      <c r="BP17" s="221">
        <f t="shared" si="3"/>
        <v>98907004.19338699</v>
      </c>
      <c r="BQ17" s="221">
        <f t="shared" si="3"/>
        <v>101577493.30660842</v>
      </c>
    </row>
    <row r="18" spans="1:69" s="7" customFormat="1" ht="19.5" customHeight="1">
      <c r="A18" s="675" t="s">
        <v>508</v>
      </c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7"/>
      <c r="AA18" s="686"/>
      <c r="AB18" s="686"/>
      <c r="AC18" s="686"/>
      <c r="AD18" s="686"/>
      <c r="AE18" s="666">
        <f>AA18*1.027</f>
        <v>0</v>
      </c>
      <c r="AF18" s="667"/>
      <c r="AG18" s="667"/>
      <c r="AH18" s="668"/>
      <c r="AI18" s="223">
        <f>AE18*1.03</f>
        <v>0</v>
      </c>
      <c r="AJ18" s="223">
        <f t="shared" si="5"/>
        <v>0</v>
      </c>
      <c r="AK18" s="675" t="s">
        <v>513</v>
      </c>
      <c r="AL18" s="676"/>
      <c r="AM18" s="676"/>
      <c r="AN18" s="676"/>
      <c r="AO18" s="676"/>
      <c r="AP18" s="676"/>
      <c r="AQ18" s="676"/>
      <c r="AR18" s="676"/>
      <c r="AS18" s="676"/>
      <c r="AT18" s="676"/>
      <c r="AU18" s="676"/>
      <c r="AV18" s="676"/>
      <c r="AW18" s="676"/>
      <c r="AX18" s="676"/>
      <c r="AY18" s="676"/>
      <c r="AZ18" s="676"/>
      <c r="BA18" s="676"/>
      <c r="BB18" s="676"/>
      <c r="BC18" s="676"/>
      <c r="BD18" s="676"/>
      <c r="BE18" s="676"/>
      <c r="BF18" s="676"/>
      <c r="BG18" s="676"/>
      <c r="BH18" s="676"/>
      <c r="BI18" s="676"/>
      <c r="BJ18" s="677"/>
      <c r="BK18" s="666"/>
      <c r="BL18" s="667"/>
      <c r="BM18" s="667"/>
      <c r="BN18" s="667"/>
      <c r="BO18" s="221">
        <f t="shared" si="4"/>
        <v>0</v>
      </c>
      <c r="BP18" s="221">
        <f t="shared" si="3"/>
        <v>0</v>
      </c>
      <c r="BQ18" s="221">
        <f t="shared" si="3"/>
        <v>0</v>
      </c>
    </row>
    <row r="19" spans="1:69" s="7" customFormat="1" ht="19.5" customHeight="1">
      <c r="A19" s="683" t="s">
        <v>509</v>
      </c>
      <c r="B19" s="684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5"/>
      <c r="AA19" s="686"/>
      <c r="AB19" s="686"/>
      <c r="AC19" s="686"/>
      <c r="AD19" s="686"/>
      <c r="AE19" s="666">
        <f>AA19*1.027</f>
        <v>0</v>
      </c>
      <c r="AF19" s="667"/>
      <c r="AG19" s="667"/>
      <c r="AH19" s="668"/>
      <c r="AI19" s="223">
        <f>AE19*1.03</f>
        <v>0</v>
      </c>
      <c r="AJ19" s="223">
        <f t="shared" si="5"/>
        <v>0</v>
      </c>
      <c r="AK19" s="683" t="s">
        <v>514</v>
      </c>
      <c r="AL19" s="684"/>
      <c r="AM19" s="684"/>
      <c r="AN19" s="684"/>
      <c r="AO19" s="684"/>
      <c r="AP19" s="684"/>
      <c r="AQ19" s="684"/>
      <c r="AR19" s="684"/>
      <c r="AS19" s="684"/>
      <c r="AT19" s="684"/>
      <c r="AU19" s="684"/>
      <c r="AV19" s="684"/>
      <c r="AW19" s="684"/>
      <c r="AX19" s="684"/>
      <c r="AY19" s="684"/>
      <c r="AZ19" s="684"/>
      <c r="BA19" s="684"/>
      <c r="BB19" s="684"/>
      <c r="BC19" s="684"/>
      <c r="BD19" s="684"/>
      <c r="BE19" s="684"/>
      <c r="BF19" s="684"/>
      <c r="BG19" s="684"/>
      <c r="BH19" s="684"/>
      <c r="BI19" s="684"/>
      <c r="BJ19" s="685"/>
      <c r="BK19" s="666"/>
      <c r="BL19" s="667"/>
      <c r="BM19" s="667"/>
      <c r="BN19" s="667"/>
      <c r="BO19" s="221">
        <f t="shared" si="4"/>
        <v>0</v>
      </c>
      <c r="BP19" s="221">
        <f t="shared" si="3"/>
        <v>0</v>
      </c>
      <c r="BQ19" s="221">
        <f t="shared" si="3"/>
        <v>0</v>
      </c>
    </row>
    <row r="20" spans="1:69" s="7" customFormat="1" ht="19.5" customHeight="1">
      <c r="A20" s="683" t="s">
        <v>510</v>
      </c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5"/>
      <c r="AA20" s="686"/>
      <c r="AB20" s="686"/>
      <c r="AC20" s="686"/>
      <c r="AD20" s="686"/>
      <c r="AE20" s="666">
        <f>AA20*1.027</f>
        <v>0</v>
      </c>
      <c r="AF20" s="667"/>
      <c r="AG20" s="667"/>
      <c r="AH20" s="668"/>
      <c r="AI20" s="223">
        <f>AE20*1.03</f>
        <v>0</v>
      </c>
      <c r="AJ20" s="223">
        <f t="shared" si="5"/>
        <v>0</v>
      </c>
      <c r="AK20" s="669" t="s">
        <v>515</v>
      </c>
      <c r="AL20" s="670"/>
      <c r="AM20" s="670"/>
      <c r="AN20" s="670"/>
      <c r="AO20" s="670"/>
      <c r="AP20" s="670"/>
      <c r="AQ20" s="670"/>
      <c r="AR20" s="670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70"/>
      <c r="BF20" s="670"/>
      <c r="BG20" s="670"/>
      <c r="BH20" s="670"/>
      <c r="BI20" s="670"/>
      <c r="BJ20" s="671"/>
      <c r="BK20" s="666">
        <v>14051826</v>
      </c>
      <c r="BL20" s="667"/>
      <c r="BM20" s="667"/>
      <c r="BN20" s="667"/>
      <c r="BO20" s="221">
        <f>BK20*1.047</f>
        <v>14712261.821999999</v>
      </c>
      <c r="BP20" s="221">
        <f>BO20*1.047</f>
        <v>15403738.127633998</v>
      </c>
      <c r="BQ20" s="221">
        <f>BP20*1.047</f>
        <v>16127713.819632795</v>
      </c>
    </row>
    <row r="21" spans="1:69" s="7" customFormat="1" ht="19.5" customHeight="1">
      <c r="A21" s="683" t="s">
        <v>511</v>
      </c>
      <c r="B21" s="684"/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684"/>
      <c r="P21" s="684"/>
      <c r="Q21" s="684"/>
      <c r="R21" s="684"/>
      <c r="S21" s="684"/>
      <c r="T21" s="684"/>
      <c r="U21" s="684"/>
      <c r="V21" s="684"/>
      <c r="W21" s="684"/>
      <c r="X21" s="684"/>
      <c r="Y21" s="684"/>
      <c r="Z21" s="685"/>
      <c r="AA21" s="686"/>
      <c r="AB21" s="686"/>
      <c r="AC21" s="686"/>
      <c r="AD21" s="686"/>
      <c r="AE21" s="666">
        <f>AA21*1.027</f>
        <v>0</v>
      </c>
      <c r="AF21" s="667"/>
      <c r="AG21" s="667"/>
      <c r="AH21" s="668"/>
      <c r="AI21" s="223">
        <f>AE21*1.03</f>
        <v>0</v>
      </c>
      <c r="AJ21" s="223">
        <f t="shared" si="5"/>
        <v>0</v>
      </c>
      <c r="AK21" s="675" t="s">
        <v>516</v>
      </c>
      <c r="AL21" s="676"/>
      <c r="AM21" s="676"/>
      <c r="AN21" s="676"/>
      <c r="AO21" s="676"/>
      <c r="AP21" s="676"/>
      <c r="AQ21" s="676"/>
      <c r="AR21" s="676"/>
      <c r="AS21" s="676"/>
      <c r="AT21" s="676"/>
      <c r="AU21" s="676"/>
      <c r="AV21" s="676"/>
      <c r="AW21" s="676"/>
      <c r="AX21" s="676"/>
      <c r="AY21" s="676"/>
      <c r="AZ21" s="676"/>
      <c r="BA21" s="676"/>
      <c r="BB21" s="676"/>
      <c r="BC21" s="676"/>
      <c r="BD21" s="676"/>
      <c r="BE21" s="676"/>
      <c r="BF21" s="676"/>
      <c r="BG21" s="676"/>
      <c r="BH21" s="676"/>
      <c r="BI21" s="676"/>
      <c r="BJ21" s="677"/>
      <c r="BK21" s="666">
        <v>0</v>
      </c>
      <c r="BL21" s="667"/>
      <c r="BM21" s="667"/>
      <c r="BN21" s="667"/>
      <c r="BO21" s="221">
        <f t="shared" si="4"/>
        <v>0</v>
      </c>
      <c r="BP21" s="221">
        <f t="shared" si="3"/>
        <v>0</v>
      </c>
      <c r="BQ21" s="221">
        <f t="shared" si="3"/>
        <v>0</v>
      </c>
    </row>
    <row r="22" spans="1:69" s="7" customFormat="1" ht="19.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683" t="s">
        <v>517</v>
      </c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5"/>
      <c r="BK22" s="666"/>
      <c r="BL22" s="667"/>
      <c r="BM22" s="667"/>
      <c r="BN22" s="668"/>
      <c r="BO22" s="221">
        <f>BK22*1.03</f>
        <v>0</v>
      </c>
      <c r="BP22" s="221">
        <f t="shared" si="3"/>
        <v>0</v>
      </c>
      <c r="BQ22" s="221">
        <f t="shared" si="3"/>
        <v>0</v>
      </c>
    </row>
    <row r="23" spans="1:69" s="7" customFormat="1" ht="19.5" customHeight="1">
      <c r="A23" s="683" t="s">
        <v>713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5"/>
      <c r="AA23" s="686">
        <v>27615767</v>
      </c>
      <c r="AB23" s="686"/>
      <c r="AC23" s="686"/>
      <c r="AD23" s="686"/>
      <c r="AE23" s="686">
        <f>AA23*1.047</f>
        <v>28913708.049</v>
      </c>
      <c r="AF23" s="686"/>
      <c r="AG23" s="686"/>
      <c r="AH23" s="686"/>
      <c r="AI23" s="227">
        <f>AE23*1.03</f>
        <v>29781119.29047</v>
      </c>
      <c r="AJ23" s="227">
        <f>AA23*1.047</f>
        <v>28913708.049</v>
      </c>
      <c r="AK23" s="683" t="s">
        <v>714</v>
      </c>
      <c r="AL23" s="684"/>
      <c r="AM23" s="684"/>
      <c r="AN23" s="684"/>
      <c r="AO23" s="684"/>
      <c r="AP23" s="684"/>
      <c r="AQ23" s="684"/>
      <c r="AR23" s="684"/>
      <c r="AS23" s="684"/>
      <c r="AT23" s="684"/>
      <c r="AU23" s="684"/>
      <c r="AV23" s="684"/>
      <c r="AW23" s="684"/>
      <c r="AX23" s="684"/>
      <c r="AY23" s="684"/>
      <c r="AZ23" s="684"/>
      <c r="BA23" s="684"/>
      <c r="BB23" s="684"/>
      <c r="BC23" s="684"/>
      <c r="BD23" s="684"/>
      <c r="BE23" s="684"/>
      <c r="BF23" s="684"/>
      <c r="BG23" s="684"/>
      <c r="BH23" s="684"/>
      <c r="BI23" s="684"/>
      <c r="BJ23" s="685"/>
      <c r="BK23" s="666">
        <f>SUM(BK18:BN22)</f>
        <v>14051826</v>
      </c>
      <c r="BL23" s="667"/>
      <c r="BM23" s="667"/>
      <c r="BN23" s="668"/>
      <c r="BO23" s="221">
        <f>BK23*1.047</f>
        <v>14712261.821999999</v>
      </c>
      <c r="BP23" s="221">
        <f>BO23*1.047</f>
        <v>15403738.127633998</v>
      </c>
      <c r="BQ23" s="221">
        <f>BP23*1.047</f>
        <v>16127713.819632795</v>
      </c>
    </row>
    <row r="24" spans="1:69" s="7" customFormat="1" ht="19.5" customHeight="1">
      <c r="A24" s="683" t="s">
        <v>622</v>
      </c>
      <c r="B24" s="684"/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684"/>
      <c r="R24" s="684"/>
      <c r="S24" s="684"/>
      <c r="T24" s="684"/>
      <c r="U24" s="684"/>
      <c r="V24" s="684"/>
      <c r="W24" s="684"/>
      <c r="X24" s="684"/>
      <c r="Y24" s="684"/>
      <c r="Z24" s="685"/>
      <c r="AA24" s="686">
        <f>AA17+AA23</f>
        <v>107826629</v>
      </c>
      <c r="AB24" s="686"/>
      <c r="AC24" s="686"/>
      <c r="AD24" s="686"/>
      <c r="AE24" s="666">
        <f>AA24*1.047</f>
        <v>112894480.563</v>
      </c>
      <c r="AF24" s="667"/>
      <c r="AG24" s="667"/>
      <c r="AH24" s="668"/>
      <c r="AI24" s="227">
        <f>AE24*1.047</f>
        <v>118200521.14946099</v>
      </c>
      <c r="AJ24" s="227">
        <f>AI24*1.047</f>
        <v>123755945.64348565</v>
      </c>
      <c r="AK24" s="683" t="s">
        <v>623</v>
      </c>
      <c r="AL24" s="684"/>
      <c r="AM24" s="684"/>
      <c r="AN24" s="684"/>
      <c r="AO24" s="684"/>
      <c r="AP24" s="684"/>
      <c r="AQ24" s="684"/>
      <c r="AR24" s="684"/>
      <c r="AS24" s="684"/>
      <c r="AT24" s="684"/>
      <c r="AU24" s="684"/>
      <c r="AV24" s="684"/>
      <c r="AW24" s="684"/>
      <c r="AX24" s="684"/>
      <c r="AY24" s="684"/>
      <c r="AZ24" s="684"/>
      <c r="BA24" s="684"/>
      <c r="BB24" s="684"/>
      <c r="BC24" s="684"/>
      <c r="BD24" s="684"/>
      <c r="BE24" s="684"/>
      <c r="BF24" s="684"/>
      <c r="BG24" s="684"/>
      <c r="BH24" s="684"/>
      <c r="BI24" s="684"/>
      <c r="BJ24" s="685"/>
      <c r="BK24" s="666">
        <f>BK17+BK23</f>
        <v>107826629</v>
      </c>
      <c r="BL24" s="667"/>
      <c r="BM24" s="667"/>
      <c r="BN24" s="668"/>
      <c r="BO24" s="221">
        <f>BK24*1.047</f>
        <v>112894480.563</v>
      </c>
      <c r="BP24" s="221">
        <f>BO24*1.047</f>
        <v>118200521.14946099</v>
      </c>
      <c r="BQ24" s="221">
        <f>BP24*1.047</f>
        <v>123755945.64348565</v>
      </c>
    </row>
    <row r="25" spans="1:69" s="7" customFormat="1" ht="19.5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30"/>
      <c r="BL25" s="230"/>
      <c r="BM25" s="230"/>
      <c r="BN25" s="230"/>
      <c r="BO25" s="230"/>
      <c r="BP25" s="230"/>
      <c r="BQ25" s="230"/>
    </row>
    <row r="26" ht="19.5" customHeight="1"/>
    <row r="27" spans="44:53" ht="12.75">
      <c r="AR27" s="688"/>
      <c r="AS27" s="688"/>
      <c r="AT27" s="688"/>
      <c r="AU27" s="688"/>
      <c r="AV27" s="688"/>
      <c r="AW27" s="688"/>
      <c r="AX27" s="688"/>
      <c r="AY27" s="688"/>
      <c r="AZ27" s="688"/>
      <c r="BA27" s="688"/>
    </row>
    <row r="28" spans="44:53" ht="12.75">
      <c r="AR28" s="688"/>
      <c r="AS28" s="688"/>
      <c r="AT28" s="688"/>
      <c r="AU28" s="688"/>
      <c r="AV28" s="688"/>
      <c r="AW28" s="688"/>
      <c r="AX28" s="688"/>
      <c r="AY28" s="688"/>
      <c r="AZ28" s="688"/>
      <c r="BA28" s="688"/>
    </row>
    <row r="29" spans="44:53" ht="12.75">
      <c r="AR29" s="688"/>
      <c r="AS29" s="688"/>
      <c r="AT29" s="688"/>
      <c r="AU29" s="688"/>
      <c r="AV29" s="688"/>
      <c r="AW29" s="688"/>
      <c r="AX29" s="688"/>
      <c r="AY29" s="688"/>
      <c r="AZ29" s="688"/>
      <c r="BA29" s="688"/>
    </row>
    <row r="30" spans="44:53" ht="12.75">
      <c r="AR30" s="687"/>
      <c r="AS30" s="687"/>
      <c r="AT30" s="687"/>
      <c r="AU30" s="687"/>
      <c r="AV30" s="687"/>
      <c r="AW30" s="687"/>
      <c r="AX30" s="687"/>
      <c r="AY30" s="687"/>
      <c r="AZ30" s="687"/>
      <c r="BA30" s="687"/>
    </row>
  </sheetData>
  <sheetProtection/>
  <mergeCells count="99">
    <mergeCell ref="AR30:BA30"/>
    <mergeCell ref="BK24:BN24"/>
    <mergeCell ref="AR27:BA27"/>
    <mergeCell ref="AR28:BA28"/>
    <mergeCell ref="AR29:BA29"/>
    <mergeCell ref="A24:Z24"/>
    <mergeCell ref="AA24:AD24"/>
    <mergeCell ref="AE24:AH24"/>
    <mergeCell ref="AK24:BJ24"/>
    <mergeCell ref="BK21:BN21"/>
    <mergeCell ref="AK22:BJ22"/>
    <mergeCell ref="BK22:BN22"/>
    <mergeCell ref="A23:Z23"/>
    <mergeCell ref="AA23:AD23"/>
    <mergeCell ref="AE23:AH23"/>
    <mergeCell ref="AK23:BJ23"/>
    <mergeCell ref="BK23:BN23"/>
    <mergeCell ref="A21:Z21"/>
    <mergeCell ref="AA21:AD21"/>
    <mergeCell ref="AE21:AH21"/>
    <mergeCell ref="AK21:BJ21"/>
    <mergeCell ref="BK19:BN19"/>
    <mergeCell ref="A20:Z20"/>
    <mergeCell ref="AA20:AD20"/>
    <mergeCell ref="AE20:AH20"/>
    <mergeCell ref="AK20:BJ20"/>
    <mergeCell ref="BK20:BN20"/>
    <mergeCell ref="A19:Z19"/>
    <mergeCell ref="AA19:AD19"/>
    <mergeCell ref="AE19:AH19"/>
    <mergeCell ref="AK19:BJ19"/>
    <mergeCell ref="BK17:BN17"/>
    <mergeCell ref="A18:Z18"/>
    <mergeCell ref="AA18:AD18"/>
    <mergeCell ref="AE18:AH18"/>
    <mergeCell ref="AK18:BJ18"/>
    <mergeCell ref="BK18:BN18"/>
    <mergeCell ref="A17:Z17"/>
    <mergeCell ref="AA17:AD17"/>
    <mergeCell ref="AE17:AH17"/>
    <mergeCell ref="AK17:BJ17"/>
    <mergeCell ref="A16:Z16"/>
    <mergeCell ref="AA16:AD16"/>
    <mergeCell ref="AE16:AH16"/>
    <mergeCell ref="AK16:AM16"/>
    <mergeCell ref="A14:Z14"/>
    <mergeCell ref="AA14:AD14"/>
    <mergeCell ref="AE14:AH14"/>
    <mergeCell ref="AK14:AM14"/>
    <mergeCell ref="A15:Z15"/>
    <mergeCell ref="AA15:AD15"/>
    <mergeCell ref="AE15:AH15"/>
    <mergeCell ref="AK15:AM15"/>
    <mergeCell ref="BK12:BN12"/>
    <mergeCell ref="A13:Z13"/>
    <mergeCell ref="AA13:AD13"/>
    <mergeCell ref="AE13:AH13"/>
    <mergeCell ref="AK13:BJ13"/>
    <mergeCell ref="BK13:BN13"/>
    <mergeCell ref="A12:Z12"/>
    <mergeCell ref="AA12:AD12"/>
    <mergeCell ref="AE12:AH12"/>
    <mergeCell ref="AK12:BJ12"/>
    <mergeCell ref="BK10:BN10"/>
    <mergeCell ref="A11:Z11"/>
    <mergeCell ref="AA11:AD11"/>
    <mergeCell ref="AE11:AH11"/>
    <mergeCell ref="AK11:BJ11"/>
    <mergeCell ref="BK11:BN11"/>
    <mergeCell ref="A10:Z10"/>
    <mergeCell ref="AA10:AD10"/>
    <mergeCell ref="AE10:AH10"/>
    <mergeCell ref="AK10:BJ10"/>
    <mergeCell ref="BK8:BN8"/>
    <mergeCell ref="A9:Z9"/>
    <mergeCell ref="AA9:AD9"/>
    <mergeCell ref="AE9:AH9"/>
    <mergeCell ref="AK9:BJ9"/>
    <mergeCell ref="BK9:BN9"/>
    <mergeCell ref="A8:Z8"/>
    <mergeCell ref="AA8:AD8"/>
    <mergeCell ref="AE8:AH8"/>
    <mergeCell ref="AK8:BJ8"/>
    <mergeCell ref="BK6:BN6"/>
    <mergeCell ref="A7:Z7"/>
    <mergeCell ref="AA7:AD7"/>
    <mergeCell ref="AE7:AH7"/>
    <mergeCell ref="AK7:BJ7"/>
    <mergeCell ref="BK7:BN7"/>
    <mergeCell ref="A6:Z6"/>
    <mergeCell ref="AA6:AD6"/>
    <mergeCell ref="AE6:AH6"/>
    <mergeCell ref="AK6:BJ6"/>
    <mergeCell ref="BO1:BQ1"/>
    <mergeCell ref="A3:BQ3"/>
    <mergeCell ref="A4:BQ4"/>
    <mergeCell ref="A5:AD5"/>
    <mergeCell ref="AG5:BN5"/>
    <mergeCell ref="A2:BQ2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6.28125" style="56" customWidth="1"/>
    <col min="2" max="2" width="37.7109375" style="56" customWidth="1"/>
    <col min="3" max="3" width="6.140625" style="56" customWidth="1"/>
    <col min="4" max="4" width="4.7109375" style="56" customWidth="1"/>
    <col min="5" max="5" width="4.140625" style="56" customWidth="1"/>
    <col min="6" max="6" width="4.57421875" style="56" customWidth="1"/>
    <col min="7" max="7" width="14.140625" style="357" customWidth="1"/>
    <col min="8" max="8" width="13.8515625" style="357" customWidth="1"/>
    <col min="9" max="16384" width="9.140625" style="8" customWidth="1"/>
  </cols>
  <sheetData>
    <row r="1" ht="12.75">
      <c r="F1" s="314" t="s">
        <v>741</v>
      </c>
    </row>
    <row r="2" spans="1:8" ht="24.75" customHeight="1">
      <c r="A2" s="691" t="s">
        <v>948</v>
      </c>
      <c r="B2" s="691"/>
      <c r="C2" s="691"/>
      <c r="D2" s="691"/>
      <c r="E2" s="691"/>
      <c r="F2" s="691"/>
      <c r="G2" s="329"/>
      <c r="H2" s="329"/>
    </row>
    <row r="3" spans="1:8" ht="21" customHeight="1">
      <c r="A3" s="691" t="s">
        <v>958</v>
      </c>
      <c r="B3" s="691"/>
      <c r="C3" s="691"/>
      <c r="D3" s="691"/>
      <c r="E3" s="691"/>
      <c r="F3" s="691"/>
      <c r="G3" s="329"/>
      <c r="H3" s="329"/>
    </row>
    <row r="4" spans="1:6" ht="21" customHeight="1">
      <c r="A4" s="694"/>
      <c r="B4" s="694"/>
      <c r="C4" s="694"/>
      <c r="D4" s="694"/>
      <c r="E4" s="694"/>
      <c r="F4" s="694"/>
    </row>
    <row r="5" spans="1:8" ht="21" customHeight="1">
      <c r="A5" s="691" t="s">
        <v>605</v>
      </c>
      <c r="B5" s="691"/>
      <c r="C5" s="691"/>
      <c r="D5" s="691"/>
      <c r="E5" s="691"/>
      <c r="F5" s="691"/>
      <c r="G5" s="329"/>
      <c r="H5" s="329"/>
    </row>
    <row r="6" ht="21" customHeight="1"/>
    <row r="7" spans="1:8" ht="32.25" customHeight="1">
      <c r="A7" s="94" t="s">
        <v>628</v>
      </c>
      <c r="B7" s="138" t="s">
        <v>1</v>
      </c>
      <c r="C7" s="674" t="s">
        <v>776</v>
      </c>
      <c r="D7" s="674"/>
      <c r="E7" s="674"/>
      <c r="F7" s="674"/>
      <c r="G7" s="361"/>
      <c r="H7" s="358"/>
    </row>
    <row r="8" spans="1:8" ht="36" customHeight="1">
      <c r="A8" s="95" t="s">
        <v>981</v>
      </c>
      <c r="B8" s="360" t="s">
        <v>980</v>
      </c>
      <c r="C8" s="692">
        <v>0.5</v>
      </c>
      <c r="D8" s="692"/>
      <c r="E8" s="692"/>
      <c r="F8" s="692"/>
      <c r="G8" s="362"/>
      <c r="H8" s="359"/>
    </row>
    <row r="9" spans="1:8" ht="36" customHeight="1">
      <c r="A9" s="95" t="s">
        <v>827</v>
      </c>
      <c r="B9" s="360" t="s">
        <v>684</v>
      </c>
      <c r="C9" s="692">
        <v>5</v>
      </c>
      <c r="D9" s="693"/>
      <c r="E9" s="693"/>
      <c r="F9" s="693"/>
      <c r="G9" s="364"/>
      <c r="H9" s="359"/>
    </row>
    <row r="10" spans="1:8" ht="32.25" customHeight="1">
      <c r="A10" s="95">
        <v>107055</v>
      </c>
      <c r="B10" s="360" t="s">
        <v>969</v>
      </c>
      <c r="C10" s="689">
        <v>1</v>
      </c>
      <c r="D10" s="689"/>
      <c r="E10" s="689"/>
      <c r="F10" s="689"/>
      <c r="G10" s="363"/>
      <c r="H10" s="359"/>
    </row>
    <row r="11" spans="1:8" ht="33" customHeight="1">
      <c r="A11" s="674" t="s">
        <v>606</v>
      </c>
      <c r="B11" s="658"/>
      <c r="C11" s="690">
        <f>SUM(C8:F10)</f>
        <v>6.5</v>
      </c>
      <c r="D11" s="690"/>
      <c r="E11" s="690"/>
      <c r="F11" s="690"/>
      <c r="G11" s="364"/>
      <c r="H11" s="359"/>
    </row>
    <row r="12" spans="1:8" ht="29.25" customHeight="1">
      <c r="A12" s="375"/>
      <c r="B12" s="376"/>
      <c r="C12" s="649"/>
      <c r="D12" s="649"/>
      <c r="E12" s="649"/>
      <c r="F12" s="649"/>
      <c r="H12" s="359"/>
    </row>
    <row r="15" spans="1:2" ht="21" customHeight="1">
      <c r="A15" s="96"/>
      <c r="B15" s="96"/>
    </row>
    <row r="16" ht="21" customHeight="1"/>
    <row r="17" ht="21" customHeight="1"/>
  </sheetData>
  <sheetProtection/>
  <mergeCells count="11">
    <mergeCell ref="C7:F7"/>
    <mergeCell ref="C12:F12"/>
    <mergeCell ref="C10:F10"/>
    <mergeCell ref="A11:B11"/>
    <mergeCell ref="C11:F11"/>
    <mergeCell ref="A2:F2"/>
    <mergeCell ref="A3:F3"/>
    <mergeCell ref="A5:F5"/>
    <mergeCell ref="C9:F9"/>
    <mergeCell ref="C8:F8"/>
    <mergeCell ref="A4:F4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7.28125" style="108" bestFit="1" customWidth="1"/>
    <col min="2" max="2" width="10.7109375" style="108" bestFit="1" customWidth="1"/>
    <col min="3" max="3" width="10.8515625" style="108" bestFit="1" customWidth="1"/>
    <col min="4" max="4" width="12.7109375" style="108" customWidth="1"/>
    <col min="5" max="5" width="12.421875" style="108" customWidth="1"/>
    <col min="6" max="7" width="10.8515625" style="108" bestFit="1" customWidth="1"/>
    <col min="8" max="9" width="11.8515625" style="108" bestFit="1" customWidth="1"/>
    <col min="10" max="10" width="12.00390625" style="108" customWidth="1"/>
    <col min="11" max="12" width="10.8515625" style="108" bestFit="1" customWidth="1"/>
    <col min="13" max="13" width="10.7109375" style="108" bestFit="1" customWidth="1"/>
    <col min="14" max="14" width="12.8515625" style="434" bestFit="1" customWidth="1"/>
    <col min="15" max="16384" width="9.140625" style="97" customWidth="1"/>
  </cols>
  <sheetData>
    <row r="1" spans="1:14" ht="24" customHeight="1">
      <c r="A1" s="695" t="s">
        <v>982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</row>
    <row r="2" spans="1:14" ht="23.25" customHeight="1">
      <c r="A2" s="695" t="s">
        <v>949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</row>
    <row r="3" spans="1:14" ht="12.75" customHeight="1">
      <c r="A3" s="695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</row>
    <row r="4" spans="1:14" ht="11.25" customHeight="1">
      <c r="A4" s="695"/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</row>
    <row r="5" spans="1:14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696" t="s">
        <v>829</v>
      </c>
      <c r="N5" s="696"/>
    </row>
    <row r="6" spans="1:14" ht="18" customHeight="1">
      <c r="A6" s="99" t="s">
        <v>1</v>
      </c>
      <c r="B6" s="100" t="s">
        <v>607</v>
      </c>
      <c r="C6" s="100" t="s">
        <v>608</v>
      </c>
      <c r="D6" s="100" t="s">
        <v>609</v>
      </c>
      <c r="E6" s="100" t="s">
        <v>610</v>
      </c>
      <c r="F6" s="100" t="s">
        <v>611</v>
      </c>
      <c r="G6" s="100" t="s">
        <v>612</v>
      </c>
      <c r="H6" s="100" t="s">
        <v>613</v>
      </c>
      <c r="I6" s="100" t="s">
        <v>614</v>
      </c>
      <c r="J6" s="100" t="s">
        <v>615</v>
      </c>
      <c r="K6" s="100" t="s">
        <v>616</v>
      </c>
      <c r="L6" s="100" t="s">
        <v>617</v>
      </c>
      <c r="M6" s="100" t="s">
        <v>618</v>
      </c>
      <c r="N6" s="432" t="s">
        <v>619</v>
      </c>
    </row>
    <row r="7" spans="1:14" ht="18" customHeight="1">
      <c r="A7" s="101" t="s">
        <v>397</v>
      </c>
      <c r="B7" s="456">
        <v>1257394</v>
      </c>
      <c r="C7" s="456">
        <v>1257394</v>
      </c>
      <c r="D7" s="456">
        <v>1257394</v>
      </c>
      <c r="E7" s="456">
        <v>1257394</v>
      </c>
      <c r="F7" s="456">
        <v>1257394</v>
      </c>
      <c r="G7" s="456">
        <v>1257394</v>
      </c>
      <c r="H7" s="456">
        <v>1257394</v>
      </c>
      <c r="I7" s="456">
        <v>1257394</v>
      </c>
      <c r="J7" s="456">
        <v>1257394</v>
      </c>
      <c r="K7" s="456">
        <v>1257394</v>
      </c>
      <c r="L7" s="456">
        <v>1257396</v>
      </c>
      <c r="M7" s="456">
        <v>1257399</v>
      </c>
      <c r="N7" s="457">
        <f aca="true" t="shared" si="0" ref="N7:N13">SUM(B7:M7)</f>
        <v>15088735</v>
      </c>
    </row>
    <row r="8" spans="1:14" ht="18" customHeight="1">
      <c r="A8" s="101" t="s">
        <v>620</v>
      </c>
      <c r="B8" s="102">
        <v>182779</v>
      </c>
      <c r="C8" s="102">
        <v>182779</v>
      </c>
      <c r="D8" s="102">
        <v>182779</v>
      </c>
      <c r="E8" s="102">
        <v>182779</v>
      </c>
      <c r="F8" s="102">
        <v>182779</v>
      </c>
      <c r="G8" s="102">
        <v>182779</v>
      </c>
      <c r="H8" s="102">
        <v>182779</v>
      </c>
      <c r="I8" s="102">
        <v>182779</v>
      </c>
      <c r="J8" s="102">
        <v>182779</v>
      </c>
      <c r="K8" s="102">
        <v>182779</v>
      </c>
      <c r="L8" s="102">
        <v>182779</v>
      </c>
      <c r="M8" s="102">
        <v>182781</v>
      </c>
      <c r="N8" s="433">
        <f t="shared" si="0"/>
        <v>2193350</v>
      </c>
    </row>
    <row r="9" spans="1:14" ht="18" customHeight="1">
      <c r="A9" s="101" t="s">
        <v>630</v>
      </c>
      <c r="B9" s="102">
        <v>2118926</v>
      </c>
      <c r="C9" s="102">
        <v>2118926</v>
      </c>
      <c r="D9" s="102">
        <v>2118926</v>
      </c>
      <c r="E9" s="102">
        <v>2118926</v>
      </c>
      <c r="F9" s="102">
        <v>2118926</v>
      </c>
      <c r="G9" s="102">
        <v>2118926</v>
      </c>
      <c r="H9" s="102">
        <v>2118926</v>
      </c>
      <c r="I9" s="102">
        <v>2118926</v>
      </c>
      <c r="J9" s="102">
        <v>2118926</v>
      </c>
      <c r="K9" s="102">
        <v>2118926</v>
      </c>
      <c r="L9" s="102">
        <v>2118929</v>
      </c>
      <c r="M9" s="102">
        <v>2118930</v>
      </c>
      <c r="N9" s="433">
        <f t="shared" si="0"/>
        <v>25427119</v>
      </c>
    </row>
    <row r="10" spans="1:14" ht="18" customHeight="1">
      <c r="A10" s="101" t="s">
        <v>624</v>
      </c>
      <c r="B10" s="102">
        <v>50000</v>
      </c>
      <c r="C10" s="102">
        <v>50000</v>
      </c>
      <c r="D10" s="102">
        <v>50000</v>
      </c>
      <c r="E10" s="102">
        <v>50000</v>
      </c>
      <c r="F10" s="102">
        <v>50000</v>
      </c>
      <c r="G10" s="102">
        <v>50000</v>
      </c>
      <c r="H10" s="102">
        <v>50000</v>
      </c>
      <c r="I10" s="102">
        <v>1704487</v>
      </c>
      <c r="J10" s="102">
        <v>50000</v>
      </c>
      <c r="K10" s="102">
        <v>50000</v>
      </c>
      <c r="L10" s="102">
        <v>50000</v>
      </c>
      <c r="M10" s="102">
        <v>1704488</v>
      </c>
      <c r="N10" s="433">
        <f t="shared" si="0"/>
        <v>3908975</v>
      </c>
    </row>
    <row r="11" spans="1:14" ht="18" customHeight="1">
      <c r="A11" s="101" t="s">
        <v>400</v>
      </c>
      <c r="B11" s="102">
        <v>200000</v>
      </c>
      <c r="C11" s="102"/>
      <c r="D11" s="102">
        <v>10567561</v>
      </c>
      <c r="E11" s="439"/>
      <c r="F11" s="102"/>
      <c r="G11" s="102"/>
      <c r="H11" s="102"/>
      <c r="I11" s="102">
        <v>200000</v>
      </c>
      <c r="J11" s="102">
        <v>903469</v>
      </c>
      <c r="K11" s="102"/>
      <c r="L11" s="102"/>
      <c r="M11" s="102"/>
      <c r="N11" s="433">
        <f t="shared" si="0"/>
        <v>11871030</v>
      </c>
    </row>
    <row r="12" spans="1:14" ht="18" customHeight="1">
      <c r="A12" s="101" t="s">
        <v>621</v>
      </c>
      <c r="B12" s="102"/>
      <c r="C12" s="102">
        <v>366205</v>
      </c>
      <c r="D12" s="102"/>
      <c r="E12" s="102"/>
      <c r="F12" s="102"/>
      <c r="G12" s="102">
        <v>217242</v>
      </c>
      <c r="H12" s="102">
        <v>2145150</v>
      </c>
      <c r="I12" s="102">
        <v>3544722</v>
      </c>
      <c r="J12" s="102">
        <v>14998334</v>
      </c>
      <c r="K12" s="102">
        <v>450000</v>
      </c>
      <c r="L12" s="102"/>
      <c r="M12" s="102"/>
      <c r="N12" s="433">
        <f t="shared" si="0"/>
        <v>21721653</v>
      </c>
    </row>
    <row r="13" spans="1:14" ht="18" customHeight="1">
      <c r="A13" s="101" t="s">
        <v>512</v>
      </c>
      <c r="B13" s="102">
        <v>4279129</v>
      </c>
      <c r="C13" s="102">
        <v>2121512</v>
      </c>
      <c r="D13" s="102">
        <v>2121512</v>
      </c>
      <c r="E13" s="102">
        <v>2121512</v>
      </c>
      <c r="F13" s="102">
        <v>2121512</v>
      </c>
      <c r="G13" s="102">
        <v>2121512</v>
      </c>
      <c r="H13" s="102">
        <v>2121512</v>
      </c>
      <c r="I13" s="102">
        <v>2121512</v>
      </c>
      <c r="J13" s="102">
        <v>2121512</v>
      </c>
      <c r="K13" s="102">
        <v>2121512</v>
      </c>
      <c r="L13" s="102">
        <v>2121512</v>
      </c>
      <c r="M13" s="102">
        <v>2121518</v>
      </c>
      <c r="N13" s="433">
        <f t="shared" si="0"/>
        <v>27615767</v>
      </c>
    </row>
    <row r="14" spans="1:14" ht="18" customHeight="1">
      <c r="A14" s="103" t="s">
        <v>622</v>
      </c>
      <c r="B14" s="480">
        <f>SUM(B7:B13)</f>
        <v>8088228</v>
      </c>
      <c r="C14" s="480">
        <f aca="true" t="shared" si="1" ref="C14:M14">SUM(C7:C13)</f>
        <v>6096816</v>
      </c>
      <c r="D14" s="480">
        <f t="shared" si="1"/>
        <v>16298172</v>
      </c>
      <c r="E14" s="480">
        <f t="shared" si="1"/>
        <v>5730611</v>
      </c>
      <c r="F14" s="480">
        <f t="shared" si="1"/>
        <v>5730611</v>
      </c>
      <c r="G14" s="480">
        <f t="shared" si="1"/>
        <v>5947853</v>
      </c>
      <c r="H14" s="480">
        <f t="shared" si="1"/>
        <v>7875761</v>
      </c>
      <c r="I14" s="480">
        <f t="shared" si="1"/>
        <v>11129820</v>
      </c>
      <c r="J14" s="480">
        <f t="shared" si="1"/>
        <v>21632414</v>
      </c>
      <c r="K14" s="480">
        <f t="shared" si="1"/>
        <v>6180611</v>
      </c>
      <c r="L14" s="480">
        <f t="shared" si="1"/>
        <v>5730616</v>
      </c>
      <c r="M14" s="480">
        <f t="shared" si="1"/>
        <v>7385116</v>
      </c>
      <c r="N14" s="433">
        <f>SUM(N7:N13)</f>
        <v>107826629</v>
      </c>
    </row>
    <row r="15" spans="1:14" ht="18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433"/>
    </row>
    <row r="16" spans="1:14" ht="18" customHeight="1">
      <c r="A16" s="101" t="s">
        <v>625</v>
      </c>
      <c r="B16" s="456">
        <v>4894023</v>
      </c>
      <c r="C16" s="456">
        <v>4894023</v>
      </c>
      <c r="D16" s="456">
        <v>4894023</v>
      </c>
      <c r="E16" s="456">
        <v>4894023</v>
      </c>
      <c r="F16" s="456">
        <v>4894023</v>
      </c>
      <c r="G16" s="456">
        <v>4894023</v>
      </c>
      <c r="H16" s="456">
        <v>4894023</v>
      </c>
      <c r="I16" s="456">
        <v>4894023</v>
      </c>
      <c r="J16" s="456">
        <v>4894023</v>
      </c>
      <c r="K16" s="456">
        <v>4894023</v>
      </c>
      <c r="L16" s="456">
        <v>4894024</v>
      </c>
      <c r="M16" s="456">
        <v>4894029</v>
      </c>
      <c r="N16" s="457">
        <f aca="true" t="shared" si="2" ref="N16:N22">SUM(B16:M16)</f>
        <v>58728283</v>
      </c>
    </row>
    <row r="17" spans="1:14" ht="24" customHeight="1">
      <c r="A17" s="106" t="s">
        <v>626</v>
      </c>
      <c r="B17" s="456"/>
      <c r="C17" s="456"/>
      <c r="D17" s="456">
        <v>15666116</v>
      </c>
      <c r="E17" s="456">
        <v>547004</v>
      </c>
      <c r="F17" s="456"/>
      <c r="G17" s="456"/>
      <c r="H17" s="456"/>
      <c r="I17" s="456"/>
      <c r="J17" s="456"/>
      <c r="K17" s="456"/>
      <c r="L17" s="456"/>
      <c r="M17" s="456"/>
      <c r="N17" s="457">
        <f t="shared" si="2"/>
        <v>16213120</v>
      </c>
    </row>
    <row r="18" spans="1:14" ht="18" customHeight="1">
      <c r="A18" s="101" t="s">
        <v>406</v>
      </c>
      <c r="B18" s="456"/>
      <c r="C18" s="456"/>
      <c r="D18" s="456">
        <v>7695000</v>
      </c>
      <c r="E18" s="456"/>
      <c r="F18" s="456"/>
      <c r="G18" s="456"/>
      <c r="H18" s="456"/>
      <c r="I18" s="456"/>
      <c r="J18" s="456">
        <v>7695000</v>
      </c>
      <c r="K18" s="456"/>
      <c r="L18" s="456"/>
      <c r="M18" s="456"/>
      <c r="N18" s="457">
        <f t="shared" si="2"/>
        <v>15390000</v>
      </c>
    </row>
    <row r="19" spans="1:14" ht="18" customHeight="1">
      <c r="A19" s="101" t="s">
        <v>743</v>
      </c>
      <c r="B19" s="456">
        <v>286950</v>
      </c>
      <c r="C19" s="456">
        <v>286950</v>
      </c>
      <c r="D19" s="456">
        <v>286950</v>
      </c>
      <c r="E19" s="456">
        <v>286950</v>
      </c>
      <c r="F19" s="456">
        <v>286950</v>
      </c>
      <c r="G19" s="456">
        <v>286950</v>
      </c>
      <c r="H19" s="456">
        <v>286950</v>
      </c>
      <c r="I19" s="456">
        <v>286950</v>
      </c>
      <c r="J19" s="456">
        <v>286950</v>
      </c>
      <c r="K19" s="456">
        <v>286950</v>
      </c>
      <c r="L19" s="456">
        <v>286950</v>
      </c>
      <c r="M19" s="456">
        <v>286950</v>
      </c>
      <c r="N19" s="457">
        <f t="shared" si="2"/>
        <v>3443400</v>
      </c>
    </row>
    <row r="20" spans="1:14" ht="18" customHeight="1">
      <c r="A20" s="101" t="s">
        <v>408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7">
        <f t="shared" si="2"/>
        <v>0</v>
      </c>
    </row>
    <row r="21" spans="1:14" ht="18" customHeight="1">
      <c r="A21" s="101" t="s">
        <v>627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7">
        <f t="shared" si="2"/>
        <v>0</v>
      </c>
    </row>
    <row r="22" spans="1:14" ht="18" customHeight="1">
      <c r="A22" s="101" t="s">
        <v>518</v>
      </c>
      <c r="B22" s="456"/>
      <c r="C22" s="456"/>
      <c r="D22" s="456"/>
      <c r="E22" s="456"/>
      <c r="F22" s="456"/>
      <c r="G22" s="456"/>
      <c r="H22" s="456"/>
      <c r="I22" s="456">
        <v>5948847</v>
      </c>
      <c r="J22" s="456">
        <v>8102979</v>
      </c>
      <c r="K22" s="456"/>
      <c r="L22" s="456"/>
      <c r="M22" s="456"/>
      <c r="N22" s="457">
        <f t="shared" si="2"/>
        <v>14051826</v>
      </c>
    </row>
    <row r="23" spans="1:14" ht="18" customHeight="1">
      <c r="A23" s="107" t="s">
        <v>623</v>
      </c>
      <c r="B23" s="458">
        <f>SUM(B16:B22)</f>
        <v>5180973</v>
      </c>
      <c r="C23" s="458">
        <f>SUM(C16:C22)</f>
        <v>5180973</v>
      </c>
      <c r="D23" s="458">
        <f>SUM(D16:D22)</f>
        <v>28542089</v>
      </c>
      <c r="E23" s="458">
        <f>SUM(E16:E22)</f>
        <v>5727977</v>
      </c>
      <c r="F23" s="458">
        <f>SUM(F16:F22)</f>
        <v>5180973</v>
      </c>
      <c r="G23" s="458">
        <f aca="true" t="shared" si="3" ref="G23:N23">SUM(G16:G22)</f>
        <v>5180973</v>
      </c>
      <c r="H23" s="458">
        <f t="shared" si="3"/>
        <v>5180973</v>
      </c>
      <c r="I23" s="458">
        <f t="shared" si="3"/>
        <v>11129820</v>
      </c>
      <c r="J23" s="458">
        <f t="shared" si="3"/>
        <v>20978952</v>
      </c>
      <c r="K23" s="458">
        <f t="shared" si="3"/>
        <v>5180973</v>
      </c>
      <c r="L23" s="458">
        <f t="shared" si="3"/>
        <v>5180974</v>
      </c>
      <c r="M23" s="458">
        <f t="shared" si="3"/>
        <v>5180979</v>
      </c>
      <c r="N23" s="457">
        <f t="shared" si="3"/>
        <v>107826629</v>
      </c>
    </row>
    <row r="24" spans="2:13" ht="15.75">
      <c r="B24" s="429"/>
      <c r="C24" s="429"/>
      <c r="D24" s="379"/>
      <c r="E24" s="429"/>
      <c r="F24" s="429"/>
      <c r="G24" s="429"/>
      <c r="H24" s="429"/>
      <c r="I24" s="429"/>
      <c r="J24" s="429"/>
      <c r="K24" s="429"/>
      <c r="L24" s="429"/>
      <c r="M24" s="379"/>
    </row>
    <row r="25" spans="2:14" ht="15.75"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435"/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fitToHeight="0" fitToWidth="1" horizontalDpi="600" verticalDpi="600" orientation="landscape" paperSize="9" scale="79" r:id="rId1"/>
  <headerFooter alignWithMargins="0">
    <oddHeader xml:space="preserve">&amp;R14.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4"/>
  <sheetViews>
    <sheetView zoomScaleSheetLayoutView="100" zoomScalePageLayoutView="0" workbookViewId="0" topLeftCell="A79">
      <selection activeCell="U110" sqref="U110"/>
    </sheetView>
  </sheetViews>
  <sheetFormatPr defaultColWidth="9.140625" defaultRowHeight="15"/>
  <cols>
    <col min="1" max="1" width="2.7109375" style="4" customWidth="1"/>
    <col min="2" max="2" width="3.8515625" style="4" customWidth="1"/>
    <col min="3" max="35" width="2.7109375" style="1" customWidth="1"/>
    <col min="36" max="36" width="6.8515625" style="1" customWidth="1"/>
    <col min="37" max="37" width="11.140625" style="333" customWidth="1"/>
    <col min="38" max="38" width="12.140625" style="334" customWidth="1"/>
    <col min="39" max="45" width="2.7109375" style="1" customWidth="1"/>
    <col min="46" max="16384" width="9.140625" style="1" customWidth="1"/>
  </cols>
  <sheetData>
    <row r="1" spans="36:38" ht="23.25" customHeight="1">
      <c r="AJ1" s="311" t="s">
        <v>783</v>
      </c>
      <c r="AK1" s="380"/>
      <c r="AL1" s="329"/>
    </row>
    <row r="2" spans="1:72" ht="31.5" customHeight="1">
      <c r="A2" s="517" t="s">
        <v>958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329"/>
      <c r="AL2" s="329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</row>
    <row r="3" spans="1:72" ht="33" customHeight="1">
      <c r="A3" s="517" t="s">
        <v>939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329"/>
      <c r="AL3" s="329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</row>
    <row r="4" spans="1:38" ht="25.5" customHeight="1">
      <c r="A4" s="519" t="s">
        <v>0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329"/>
      <c r="AL4" s="329"/>
    </row>
    <row r="5" spans="1:38" ht="27.75" customHeight="1">
      <c r="A5" s="521" t="s">
        <v>802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330"/>
      <c r="AL5" s="137"/>
    </row>
    <row r="6" spans="1:40" ht="34.5" customHeight="1">
      <c r="A6" s="529" t="s">
        <v>2</v>
      </c>
      <c r="B6" s="530"/>
      <c r="C6" s="531" t="s">
        <v>3</v>
      </c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3" t="s">
        <v>4</v>
      </c>
      <c r="AD6" s="532"/>
      <c r="AE6" s="532"/>
      <c r="AF6" s="532"/>
      <c r="AG6" s="534" t="s">
        <v>5</v>
      </c>
      <c r="AH6" s="535"/>
      <c r="AI6" s="535"/>
      <c r="AJ6" s="535"/>
      <c r="AK6" s="331"/>
      <c r="AL6" s="332"/>
      <c r="AM6" s="135"/>
      <c r="AN6" s="135"/>
    </row>
    <row r="7" spans="1:36" ht="12.75">
      <c r="A7" s="527" t="s">
        <v>6</v>
      </c>
      <c r="B7" s="527"/>
      <c r="C7" s="528" t="s">
        <v>7</v>
      </c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 t="s">
        <v>8</v>
      </c>
      <c r="AD7" s="528"/>
      <c r="AE7" s="528"/>
      <c r="AF7" s="528"/>
      <c r="AG7" s="528" t="s">
        <v>9</v>
      </c>
      <c r="AH7" s="528"/>
      <c r="AI7" s="528"/>
      <c r="AJ7" s="528"/>
    </row>
    <row r="8" spans="1:38" ht="19.5" customHeight="1">
      <c r="A8" s="523" t="s">
        <v>10</v>
      </c>
      <c r="B8" s="523"/>
      <c r="C8" s="524" t="s">
        <v>11</v>
      </c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5" t="s">
        <v>12</v>
      </c>
      <c r="AD8" s="525"/>
      <c r="AE8" s="525"/>
      <c r="AF8" s="525"/>
      <c r="AG8" s="526">
        <v>8803915</v>
      </c>
      <c r="AH8" s="526"/>
      <c r="AI8" s="526"/>
      <c r="AJ8" s="526"/>
      <c r="AK8" s="335"/>
      <c r="AL8" s="335"/>
    </row>
    <row r="9" spans="1:38" ht="19.5" customHeight="1">
      <c r="A9" s="523" t="s">
        <v>13</v>
      </c>
      <c r="B9" s="523"/>
      <c r="C9" s="524" t="s">
        <v>14</v>
      </c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36" t="s">
        <v>15</v>
      </c>
      <c r="AD9" s="536"/>
      <c r="AE9" s="536"/>
      <c r="AF9" s="536"/>
      <c r="AG9" s="526"/>
      <c r="AH9" s="526"/>
      <c r="AI9" s="526"/>
      <c r="AJ9" s="526"/>
      <c r="AK9" s="335"/>
      <c r="AL9" s="335"/>
    </row>
    <row r="10" spans="1:38" ht="19.5" customHeight="1">
      <c r="A10" s="523" t="s">
        <v>16</v>
      </c>
      <c r="B10" s="523"/>
      <c r="C10" s="524" t="s">
        <v>17</v>
      </c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36" t="s">
        <v>18</v>
      </c>
      <c r="AD10" s="536"/>
      <c r="AE10" s="536"/>
      <c r="AF10" s="536"/>
      <c r="AG10" s="526"/>
      <c r="AH10" s="526"/>
      <c r="AI10" s="526"/>
      <c r="AJ10" s="526"/>
      <c r="AK10" s="335"/>
      <c r="AL10" s="335"/>
    </row>
    <row r="11" spans="1:38" ht="19.5" customHeight="1">
      <c r="A11" s="523" t="s">
        <v>19</v>
      </c>
      <c r="B11" s="523"/>
      <c r="C11" s="537" t="s">
        <v>20</v>
      </c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6" t="s">
        <v>21</v>
      </c>
      <c r="AD11" s="536"/>
      <c r="AE11" s="536"/>
      <c r="AF11" s="536"/>
      <c r="AG11" s="526"/>
      <c r="AH11" s="526"/>
      <c r="AI11" s="526"/>
      <c r="AJ11" s="526"/>
      <c r="AK11" s="335"/>
      <c r="AL11" s="335"/>
    </row>
    <row r="12" spans="1:38" ht="19.5" customHeight="1">
      <c r="A12" s="523" t="s">
        <v>22</v>
      </c>
      <c r="B12" s="523"/>
      <c r="C12" s="537" t="s">
        <v>23</v>
      </c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36" t="s">
        <v>24</v>
      </c>
      <c r="AD12" s="536"/>
      <c r="AE12" s="536"/>
      <c r="AF12" s="536"/>
      <c r="AG12" s="526"/>
      <c r="AH12" s="526"/>
      <c r="AI12" s="526"/>
      <c r="AJ12" s="526"/>
      <c r="AK12" s="335"/>
      <c r="AL12" s="335"/>
    </row>
    <row r="13" spans="1:38" ht="19.5" customHeight="1">
      <c r="A13" s="523" t="s">
        <v>25</v>
      </c>
      <c r="B13" s="523"/>
      <c r="C13" s="537" t="s">
        <v>26</v>
      </c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6" t="s">
        <v>27</v>
      </c>
      <c r="AD13" s="536"/>
      <c r="AE13" s="536"/>
      <c r="AF13" s="536"/>
      <c r="AG13" s="526"/>
      <c r="AH13" s="526"/>
      <c r="AI13" s="526"/>
      <c r="AJ13" s="526"/>
      <c r="AK13" s="335"/>
      <c r="AL13" s="335"/>
    </row>
    <row r="14" spans="1:38" ht="19.5" customHeight="1">
      <c r="A14" s="523" t="s">
        <v>28</v>
      </c>
      <c r="B14" s="523"/>
      <c r="C14" s="537" t="s">
        <v>29</v>
      </c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6" t="s">
        <v>30</v>
      </c>
      <c r="AD14" s="536"/>
      <c r="AE14" s="536"/>
      <c r="AF14" s="536"/>
      <c r="AG14" s="526"/>
      <c r="AH14" s="526"/>
      <c r="AI14" s="526"/>
      <c r="AJ14" s="526"/>
      <c r="AK14" s="335"/>
      <c r="AL14" s="335"/>
    </row>
    <row r="15" spans="1:38" ht="19.5" customHeight="1">
      <c r="A15" s="523" t="s">
        <v>31</v>
      </c>
      <c r="B15" s="523"/>
      <c r="C15" s="537" t="s">
        <v>32</v>
      </c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6" t="s">
        <v>33</v>
      </c>
      <c r="AD15" s="536"/>
      <c r="AE15" s="536"/>
      <c r="AF15" s="536"/>
      <c r="AG15" s="526"/>
      <c r="AH15" s="526"/>
      <c r="AI15" s="526"/>
      <c r="AJ15" s="526"/>
      <c r="AK15" s="335"/>
      <c r="AL15" s="335"/>
    </row>
    <row r="16" spans="1:38" ht="19.5" customHeight="1">
      <c r="A16" s="523" t="s">
        <v>34</v>
      </c>
      <c r="B16" s="523"/>
      <c r="C16" s="538" t="s">
        <v>35</v>
      </c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6" t="s">
        <v>36</v>
      </c>
      <c r="AD16" s="536"/>
      <c r="AE16" s="536"/>
      <c r="AF16" s="536"/>
      <c r="AG16" s="526"/>
      <c r="AH16" s="526"/>
      <c r="AI16" s="526"/>
      <c r="AJ16" s="526"/>
      <c r="AK16" s="335"/>
      <c r="AL16" s="335"/>
    </row>
    <row r="17" spans="1:38" ht="19.5" customHeight="1">
      <c r="A17" s="523" t="s">
        <v>37</v>
      </c>
      <c r="B17" s="523"/>
      <c r="C17" s="538" t="s">
        <v>38</v>
      </c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6" t="s">
        <v>39</v>
      </c>
      <c r="AD17" s="536"/>
      <c r="AE17" s="536"/>
      <c r="AF17" s="536"/>
      <c r="AG17" s="526"/>
      <c r="AH17" s="526"/>
      <c r="AI17" s="526"/>
      <c r="AJ17" s="526"/>
      <c r="AK17" s="335"/>
      <c r="AL17" s="335"/>
    </row>
    <row r="18" spans="1:38" ht="19.5" customHeight="1">
      <c r="A18" s="523" t="s">
        <v>40</v>
      </c>
      <c r="B18" s="523"/>
      <c r="C18" s="538" t="s">
        <v>41</v>
      </c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6" t="s">
        <v>42</v>
      </c>
      <c r="AD18" s="536"/>
      <c r="AE18" s="536"/>
      <c r="AF18" s="536"/>
      <c r="AG18" s="526"/>
      <c r="AH18" s="526"/>
      <c r="AI18" s="526"/>
      <c r="AJ18" s="526"/>
      <c r="AK18" s="335"/>
      <c r="AL18" s="335"/>
    </row>
    <row r="19" spans="1:38" s="2" customFormat="1" ht="19.5" customHeight="1">
      <c r="A19" s="523" t="s">
        <v>43</v>
      </c>
      <c r="B19" s="523"/>
      <c r="C19" s="538" t="s">
        <v>44</v>
      </c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6" t="s">
        <v>45</v>
      </c>
      <c r="AD19" s="536"/>
      <c r="AE19" s="536"/>
      <c r="AF19" s="536"/>
      <c r="AG19" s="526"/>
      <c r="AH19" s="526"/>
      <c r="AI19" s="526"/>
      <c r="AJ19" s="526"/>
      <c r="AK19" s="335"/>
      <c r="AL19" s="335"/>
    </row>
    <row r="20" spans="1:38" s="2" customFormat="1" ht="19.5" customHeight="1">
      <c r="A20" s="523" t="s">
        <v>46</v>
      </c>
      <c r="B20" s="523"/>
      <c r="C20" s="538" t="s">
        <v>47</v>
      </c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6" t="s">
        <v>48</v>
      </c>
      <c r="AD20" s="536"/>
      <c r="AE20" s="536"/>
      <c r="AF20" s="536"/>
      <c r="AG20" s="526">
        <v>0</v>
      </c>
      <c r="AH20" s="526"/>
      <c r="AI20" s="526"/>
      <c r="AJ20" s="526"/>
      <c r="AK20" s="335"/>
      <c r="AL20" s="335"/>
    </row>
    <row r="21" spans="1:38" s="2" customFormat="1" ht="19.5" customHeight="1">
      <c r="A21" s="539" t="s">
        <v>49</v>
      </c>
      <c r="B21" s="539"/>
      <c r="C21" s="540" t="s">
        <v>50</v>
      </c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1" t="s">
        <v>51</v>
      </c>
      <c r="AD21" s="541"/>
      <c r="AE21" s="541"/>
      <c r="AF21" s="541"/>
      <c r="AG21" s="542">
        <f>SUM(AG8:AJ20)</f>
        <v>8803915</v>
      </c>
      <c r="AH21" s="542"/>
      <c r="AI21" s="542"/>
      <c r="AJ21" s="542"/>
      <c r="AK21" s="336"/>
      <c r="AL21" s="336"/>
    </row>
    <row r="22" spans="1:38" ht="19.5" customHeight="1">
      <c r="A22" s="523" t="s">
        <v>52</v>
      </c>
      <c r="B22" s="523"/>
      <c r="C22" s="538" t="s">
        <v>53</v>
      </c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6" t="s">
        <v>54</v>
      </c>
      <c r="AD22" s="536"/>
      <c r="AE22" s="536"/>
      <c r="AF22" s="536"/>
      <c r="AG22" s="526">
        <v>5504820</v>
      </c>
      <c r="AH22" s="526"/>
      <c r="AI22" s="526"/>
      <c r="AJ22" s="526"/>
      <c r="AK22" s="335"/>
      <c r="AL22" s="335"/>
    </row>
    <row r="23" spans="1:38" ht="29.25" customHeight="1">
      <c r="A23" s="523" t="s">
        <v>55</v>
      </c>
      <c r="B23" s="523"/>
      <c r="C23" s="538" t="s">
        <v>56</v>
      </c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6" t="s">
        <v>57</v>
      </c>
      <c r="AD23" s="536"/>
      <c r="AE23" s="536"/>
      <c r="AF23" s="536"/>
      <c r="AG23" s="526"/>
      <c r="AH23" s="526"/>
      <c r="AI23" s="526"/>
      <c r="AJ23" s="526"/>
      <c r="AK23" s="335"/>
      <c r="AL23" s="335"/>
    </row>
    <row r="24" spans="1:38" ht="19.5" customHeight="1">
      <c r="A24" s="523" t="s">
        <v>58</v>
      </c>
      <c r="B24" s="523"/>
      <c r="C24" s="543" t="s">
        <v>59</v>
      </c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36" t="s">
        <v>60</v>
      </c>
      <c r="AD24" s="536"/>
      <c r="AE24" s="536"/>
      <c r="AF24" s="536"/>
      <c r="AG24" s="526">
        <v>780000</v>
      </c>
      <c r="AH24" s="526"/>
      <c r="AI24" s="526"/>
      <c r="AJ24" s="526"/>
      <c r="AK24" s="335"/>
      <c r="AL24" s="335"/>
    </row>
    <row r="25" spans="1:38" ht="19.5" customHeight="1">
      <c r="A25" s="539" t="s">
        <v>61</v>
      </c>
      <c r="B25" s="539"/>
      <c r="C25" s="544" t="s">
        <v>62</v>
      </c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1" t="s">
        <v>63</v>
      </c>
      <c r="AD25" s="541"/>
      <c r="AE25" s="541"/>
      <c r="AF25" s="541"/>
      <c r="AG25" s="542">
        <f>SUM(AG22:AJ24)</f>
        <v>6284820</v>
      </c>
      <c r="AH25" s="542"/>
      <c r="AI25" s="542"/>
      <c r="AJ25" s="542"/>
      <c r="AK25" s="335"/>
      <c r="AL25" s="335"/>
    </row>
    <row r="26" spans="1:38" ht="19.5" customHeight="1">
      <c r="A26" s="539" t="s">
        <v>64</v>
      </c>
      <c r="B26" s="539"/>
      <c r="C26" s="540" t="s">
        <v>65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1" t="s">
        <v>66</v>
      </c>
      <c r="AD26" s="541"/>
      <c r="AE26" s="541"/>
      <c r="AF26" s="541"/>
      <c r="AG26" s="542">
        <f>AG21+AG25</f>
        <v>15088735</v>
      </c>
      <c r="AH26" s="542"/>
      <c r="AI26" s="542"/>
      <c r="AJ26" s="542"/>
      <c r="AK26" s="336"/>
      <c r="AL26" s="336"/>
    </row>
    <row r="27" spans="1:46" s="3" customFormat="1" ht="19.5" customHeight="1">
      <c r="A27" s="539" t="s">
        <v>67</v>
      </c>
      <c r="B27" s="539"/>
      <c r="C27" s="544" t="s">
        <v>68</v>
      </c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1" t="s">
        <v>69</v>
      </c>
      <c r="AD27" s="541"/>
      <c r="AE27" s="541"/>
      <c r="AF27" s="541"/>
      <c r="AG27" s="542">
        <v>2193350</v>
      </c>
      <c r="AH27" s="542"/>
      <c r="AI27" s="542"/>
      <c r="AJ27" s="542"/>
      <c r="AK27" s="336"/>
      <c r="AL27" s="336"/>
      <c r="AT27" s="1"/>
    </row>
    <row r="28" spans="1:38" ht="19.5" customHeight="1">
      <c r="A28" s="523" t="s">
        <v>70</v>
      </c>
      <c r="B28" s="523"/>
      <c r="C28" s="538" t="s">
        <v>71</v>
      </c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38"/>
      <c r="Z28" s="538"/>
      <c r="AA28" s="538"/>
      <c r="AB28" s="538"/>
      <c r="AC28" s="536" t="s">
        <v>72</v>
      </c>
      <c r="AD28" s="536"/>
      <c r="AE28" s="536"/>
      <c r="AF28" s="536"/>
      <c r="AG28" s="526"/>
      <c r="AH28" s="526"/>
      <c r="AI28" s="526"/>
      <c r="AJ28" s="526"/>
      <c r="AK28" s="335"/>
      <c r="AL28" s="335"/>
    </row>
    <row r="29" spans="1:38" ht="19.5" customHeight="1">
      <c r="A29" s="523" t="s">
        <v>73</v>
      </c>
      <c r="B29" s="523"/>
      <c r="C29" s="538" t="s">
        <v>74</v>
      </c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6" t="s">
        <v>75</v>
      </c>
      <c r="AD29" s="536"/>
      <c r="AE29" s="536"/>
      <c r="AF29" s="536"/>
      <c r="AG29" s="526">
        <v>1815000</v>
      </c>
      <c r="AH29" s="526"/>
      <c r="AI29" s="526"/>
      <c r="AJ29" s="526"/>
      <c r="AK29" s="335"/>
      <c r="AL29" s="335"/>
    </row>
    <row r="30" spans="1:38" ht="19.5" customHeight="1">
      <c r="A30" s="523" t="s">
        <v>76</v>
      </c>
      <c r="B30" s="523"/>
      <c r="C30" s="538" t="s">
        <v>77</v>
      </c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6" t="s">
        <v>78</v>
      </c>
      <c r="AD30" s="536"/>
      <c r="AE30" s="536"/>
      <c r="AF30" s="536"/>
      <c r="AG30" s="526"/>
      <c r="AH30" s="526"/>
      <c r="AI30" s="526"/>
      <c r="AJ30" s="526"/>
      <c r="AK30" s="335"/>
      <c r="AL30" s="335"/>
    </row>
    <row r="31" spans="1:38" ht="19.5" customHeight="1">
      <c r="A31" s="539" t="s">
        <v>79</v>
      </c>
      <c r="B31" s="539"/>
      <c r="C31" s="544" t="s">
        <v>80</v>
      </c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1" t="s">
        <v>81</v>
      </c>
      <c r="AD31" s="541"/>
      <c r="AE31" s="541"/>
      <c r="AF31" s="541"/>
      <c r="AG31" s="542">
        <f>SUM(AG28:AJ30)</f>
        <v>1815000</v>
      </c>
      <c r="AH31" s="542"/>
      <c r="AI31" s="542"/>
      <c r="AJ31" s="542"/>
      <c r="AK31" s="335"/>
      <c r="AL31" s="335"/>
    </row>
    <row r="32" spans="1:38" ht="19.5" customHeight="1">
      <c r="A32" s="523" t="s">
        <v>82</v>
      </c>
      <c r="B32" s="523"/>
      <c r="C32" s="538" t="s">
        <v>83</v>
      </c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6" t="s">
        <v>84</v>
      </c>
      <c r="AD32" s="536"/>
      <c r="AE32" s="536"/>
      <c r="AF32" s="536"/>
      <c r="AG32" s="526">
        <v>595000</v>
      </c>
      <c r="AH32" s="526"/>
      <c r="AI32" s="526"/>
      <c r="AJ32" s="526"/>
      <c r="AK32" s="335"/>
      <c r="AL32" s="335"/>
    </row>
    <row r="33" spans="1:46" ht="19.5" customHeight="1">
      <c r="A33" s="523" t="s">
        <v>85</v>
      </c>
      <c r="B33" s="523"/>
      <c r="C33" s="538" t="s">
        <v>86</v>
      </c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36" t="s">
        <v>87</v>
      </c>
      <c r="AD33" s="536"/>
      <c r="AE33" s="536"/>
      <c r="AF33" s="536"/>
      <c r="AG33" s="526">
        <v>650000</v>
      </c>
      <c r="AH33" s="526"/>
      <c r="AI33" s="526"/>
      <c r="AJ33" s="526"/>
      <c r="AK33" s="335"/>
      <c r="AL33" s="335"/>
      <c r="AT33" s="3"/>
    </row>
    <row r="34" spans="1:38" ht="19.5" customHeight="1">
      <c r="A34" s="539" t="s">
        <v>88</v>
      </c>
      <c r="B34" s="539"/>
      <c r="C34" s="544" t="s">
        <v>89</v>
      </c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1" t="s">
        <v>90</v>
      </c>
      <c r="AD34" s="541"/>
      <c r="AE34" s="541"/>
      <c r="AF34" s="541"/>
      <c r="AG34" s="542">
        <f>SUM(AG32:AJ33)</f>
        <v>1245000</v>
      </c>
      <c r="AH34" s="542"/>
      <c r="AI34" s="542"/>
      <c r="AJ34" s="542"/>
      <c r="AK34" s="336"/>
      <c r="AL34" s="336"/>
    </row>
    <row r="35" spans="1:38" ht="19.5" customHeight="1">
      <c r="A35" s="523" t="s">
        <v>91</v>
      </c>
      <c r="B35" s="523"/>
      <c r="C35" s="538" t="s">
        <v>92</v>
      </c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6" t="s">
        <v>93</v>
      </c>
      <c r="AD35" s="536"/>
      <c r="AE35" s="536"/>
      <c r="AF35" s="536"/>
      <c r="AG35" s="526">
        <v>6024672</v>
      </c>
      <c r="AH35" s="526"/>
      <c r="AI35" s="526"/>
      <c r="AJ35" s="526"/>
      <c r="AK35" s="335"/>
      <c r="AL35" s="335"/>
    </row>
    <row r="36" spans="1:38" ht="19.5" customHeight="1">
      <c r="A36" s="523" t="s">
        <v>94</v>
      </c>
      <c r="B36" s="523"/>
      <c r="C36" s="538" t="s">
        <v>95</v>
      </c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6" t="s">
        <v>96</v>
      </c>
      <c r="AD36" s="536"/>
      <c r="AE36" s="536"/>
      <c r="AF36" s="536"/>
      <c r="AG36" s="526">
        <v>4839165</v>
      </c>
      <c r="AH36" s="526"/>
      <c r="AI36" s="526"/>
      <c r="AJ36" s="526"/>
      <c r="AK36" s="335"/>
      <c r="AL36" s="335"/>
    </row>
    <row r="37" spans="1:38" ht="19.5" customHeight="1">
      <c r="A37" s="523" t="s">
        <v>97</v>
      </c>
      <c r="B37" s="523"/>
      <c r="C37" s="538" t="s">
        <v>98</v>
      </c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36" t="s">
        <v>99</v>
      </c>
      <c r="AD37" s="536"/>
      <c r="AE37" s="536"/>
      <c r="AF37" s="536"/>
      <c r="AG37" s="526">
        <v>233500</v>
      </c>
      <c r="AH37" s="526"/>
      <c r="AI37" s="526"/>
      <c r="AJ37" s="526"/>
      <c r="AK37" s="335"/>
      <c r="AL37" s="335"/>
    </row>
    <row r="38" spans="1:38" ht="19.5" customHeight="1">
      <c r="A38" s="523" t="s">
        <v>100</v>
      </c>
      <c r="B38" s="523"/>
      <c r="C38" s="538" t="s">
        <v>101</v>
      </c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6" t="s">
        <v>102</v>
      </c>
      <c r="AD38" s="536"/>
      <c r="AE38" s="536"/>
      <c r="AF38" s="536"/>
      <c r="AG38" s="526">
        <v>380000</v>
      </c>
      <c r="AH38" s="526"/>
      <c r="AI38" s="526"/>
      <c r="AJ38" s="526"/>
      <c r="AK38" s="335"/>
      <c r="AL38" s="335"/>
    </row>
    <row r="39" spans="1:38" ht="19.5" customHeight="1">
      <c r="A39" s="523" t="s">
        <v>103</v>
      </c>
      <c r="B39" s="523"/>
      <c r="C39" s="545" t="s">
        <v>104</v>
      </c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36" t="s">
        <v>105</v>
      </c>
      <c r="AD39" s="536"/>
      <c r="AE39" s="536"/>
      <c r="AF39" s="536"/>
      <c r="AG39" s="526">
        <v>0</v>
      </c>
      <c r="AH39" s="526"/>
      <c r="AI39" s="526"/>
      <c r="AJ39" s="526"/>
      <c r="AK39" s="335"/>
      <c r="AL39" s="335"/>
    </row>
    <row r="40" spans="1:46" ht="19.5" customHeight="1">
      <c r="A40" s="523" t="s">
        <v>106</v>
      </c>
      <c r="B40" s="523"/>
      <c r="C40" s="543" t="s">
        <v>107</v>
      </c>
      <c r="D40" s="543"/>
      <c r="E40" s="543"/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36" t="s">
        <v>108</v>
      </c>
      <c r="AD40" s="536"/>
      <c r="AE40" s="536"/>
      <c r="AF40" s="536"/>
      <c r="AG40" s="526">
        <v>1245000</v>
      </c>
      <c r="AH40" s="526"/>
      <c r="AI40" s="526"/>
      <c r="AJ40" s="526"/>
      <c r="AK40" s="335"/>
      <c r="AL40" s="335"/>
      <c r="AT40" s="3"/>
    </row>
    <row r="41" spans="1:38" ht="19.5" customHeight="1">
      <c r="A41" s="523" t="s">
        <v>109</v>
      </c>
      <c r="B41" s="523"/>
      <c r="C41" s="538" t="s">
        <v>110</v>
      </c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38"/>
      <c r="Y41" s="538"/>
      <c r="Z41" s="538"/>
      <c r="AA41" s="538"/>
      <c r="AB41" s="538"/>
      <c r="AC41" s="536" t="s">
        <v>111</v>
      </c>
      <c r="AD41" s="536"/>
      <c r="AE41" s="536"/>
      <c r="AF41" s="536"/>
      <c r="AG41" s="526">
        <v>4784540</v>
      </c>
      <c r="AH41" s="526"/>
      <c r="AI41" s="526"/>
      <c r="AJ41" s="526"/>
      <c r="AK41" s="335"/>
      <c r="AL41" s="335"/>
    </row>
    <row r="42" spans="1:38" ht="19.5" customHeight="1">
      <c r="A42" s="539" t="s">
        <v>112</v>
      </c>
      <c r="B42" s="539"/>
      <c r="C42" s="544" t="s">
        <v>113</v>
      </c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1" t="s">
        <v>114</v>
      </c>
      <c r="AD42" s="541"/>
      <c r="AE42" s="541"/>
      <c r="AF42" s="541"/>
      <c r="AG42" s="542">
        <f>SUM(AG35:AJ41)</f>
        <v>17506877</v>
      </c>
      <c r="AH42" s="542"/>
      <c r="AI42" s="542"/>
      <c r="AJ42" s="542"/>
      <c r="AK42" s="336"/>
      <c r="AL42" s="335"/>
    </row>
    <row r="43" spans="1:38" ht="19.5" customHeight="1">
      <c r="A43" s="523" t="s">
        <v>115</v>
      </c>
      <c r="B43" s="523"/>
      <c r="C43" s="538" t="s">
        <v>116</v>
      </c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  <c r="AA43" s="538"/>
      <c r="AB43" s="538"/>
      <c r="AC43" s="536" t="s">
        <v>117</v>
      </c>
      <c r="AD43" s="536"/>
      <c r="AE43" s="536"/>
      <c r="AF43" s="536"/>
      <c r="AG43" s="526"/>
      <c r="AH43" s="526"/>
      <c r="AI43" s="526"/>
      <c r="AJ43" s="526"/>
      <c r="AK43" s="335"/>
      <c r="AL43" s="335"/>
    </row>
    <row r="44" spans="1:38" ht="19.5" customHeight="1">
      <c r="A44" s="523" t="s">
        <v>118</v>
      </c>
      <c r="B44" s="523"/>
      <c r="C44" s="538" t="s">
        <v>119</v>
      </c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6" t="s">
        <v>120</v>
      </c>
      <c r="AD44" s="536"/>
      <c r="AE44" s="536"/>
      <c r="AF44" s="536"/>
      <c r="AG44" s="526"/>
      <c r="AH44" s="526"/>
      <c r="AI44" s="526"/>
      <c r="AJ44" s="526"/>
      <c r="AK44" s="335"/>
      <c r="AL44" s="335"/>
    </row>
    <row r="45" spans="1:38" ht="19.5" customHeight="1">
      <c r="A45" s="539" t="s">
        <v>121</v>
      </c>
      <c r="B45" s="539"/>
      <c r="C45" s="544" t="s">
        <v>122</v>
      </c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1" t="s">
        <v>123</v>
      </c>
      <c r="AD45" s="541"/>
      <c r="AE45" s="541"/>
      <c r="AF45" s="541"/>
      <c r="AG45" s="542">
        <f>SUM(AG43:AJ44)</f>
        <v>0</v>
      </c>
      <c r="AH45" s="542"/>
      <c r="AI45" s="542"/>
      <c r="AJ45" s="542"/>
      <c r="AK45" s="336"/>
      <c r="AL45" s="335"/>
    </row>
    <row r="46" spans="1:38" ht="19.5" customHeight="1">
      <c r="A46" s="523" t="s">
        <v>124</v>
      </c>
      <c r="B46" s="523"/>
      <c r="C46" s="538" t="s">
        <v>125</v>
      </c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6" t="s">
        <v>126</v>
      </c>
      <c r="AD46" s="536"/>
      <c r="AE46" s="536"/>
      <c r="AF46" s="536"/>
      <c r="AG46" s="526">
        <v>4587242</v>
      </c>
      <c r="AH46" s="526"/>
      <c r="AI46" s="526"/>
      <c r="AJ46" s="526"/>
      <c r="AK46" s="335"/>
      <c r="AL46" s="335"/>
    </row>
    <row r="47" spans="1:38" ht="19.5" customHeight="1">
      <c r="A47" s="523" t="s">
        <v>127</v>
      </c>
      <c r="B47" s="523"/>
      <c r="C47" s="538" t="s">
        <v>128</v>
      </c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6" t="s">
        <v>129</v>
      </c>
      <c r="AD47" s="536"/>
      <c r="AE47" s="536"/>
      <c r="AF47" s="536"/>
      <c r="AG47" s="526"/>
      <c r="AH47" s="526"/>
      <c r="AI47" s="526"/>
      <c r="AJ47" s="526"/>
      <c r="AK47" s="335"/>
      <c r="AL47" s="336"/>
    </row>
    <row r="48" spans="1:46" ht="19.5" customHeight="1">
      <c r="A48" s="523" t="s">
        <v>130</v>
      </c>
      <c r="B48" s="523"/>
      <c r="C48" s="538" t="s">
        <v>131</v>
      </c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6" t="s">
        <v>132</v>
      </c>
      <c r="AD48" s="536"/>
      <c r="AE48" s="536"/>
      <c r="AF48" s="536"/>
      <c r="AG48" s="526"/>
      <c r="AH48" s="526"/>
      <c r="AI48" s="526"/>
      <c r="AJ48" s="526"/>
      <c r="AK48" s="335"/>
      <c r="AL48" s="335"/>
      <c r="AT48" s="3"/>
    </row>
    <row r="49" spans="1:38" ht="19.5" customHeight="1">
      <c r="A49" s="523" t="s">
        <v>133</v>
      </c>
      <c r="B49" s="523"/>
      <c r="C49" s="538" t="s">
        <v>134</v>
      </c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6" t="s">
        <v>135</v>
      </c>
      <c r="AD49" s="536"/>
      <c r="AE49" s="536"/>
      <c r="AF49" s="536"/>
      <c r="AG49" s="526"/>
      <c r="AH49" s="526"/>
      <c r="AI49" s="526"/>
      <c r="AJ49" s="526"/>
      <c r="AK49" s="335"/>
      <c r="AL49" s="335"/>
    </row>
    <row r="50" spans="1:38" ht="19.5" customHeight="1">
      <c r="A50" s="523" t="s">
        <v>136</v>
      </c>
      <c r="B50" s="523"/>
      <c r="C50" s="538" t="s">
        <v>137</v>
      </c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6" t="s">
        <v>138</v>
      </c>
      <c r="AD50" s="536"/>
      <c r="AE50" s="536"/>
      <c r="AF50" s="536"/>
      <c r="AG50" s="526">
        <v>273000</v>
      </c>
      <c r="AH50" s="526"/>
      <c r="AI50" s="526"/>
      <c r="AJ50" s="526"/>
      <c r="AK50" s="335"/>
      <c r="AL50" s="335"/>
    </row>
    <row r="51" spans="1:38" ht="19.5" customHeight="1">
      <c r="A51" s="539" t="s">
        <v>139</v>
      </c>
      <c r="B51" s="539"/>
      <c r="C51" s="544" t="s">
        <v>140</v>
      </c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544"/>
      <c r="AB51" s="544"/>
      <c r="AC51" s="541" t="s">
        <v>141</v>
      </c>
      <c r="AD51" s="541"/>
      <c r="AE51" s="541"/>
      <c r="AF51" s="541"/>
      <c r="AG51" s="542">
        <f>SUM(AG46:AJ50)</f>
        <v>4860242</v>
      </c>
      <c r="AH51" s="542"/>
      <c r="AI51" s="542"/>
      <c r="AJ51" s="542"/>
      <c r="AK51" s="336"/>
      <c r="AL51" s="336"/>
    </row>
    <row r="52" spans="1:38" ht="19.5" customHeight="1">
      <c r="A52" s="539" t="s">
        <v>142</v>
      </c>
      <c r="B52" s="539"/>
      <c r="C52" s="544" t="s">
        <v>143</v>
      </c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1" t="s">
        <v>144</v>
      </c>
      <c r="AD52" s="541"/>
      <c r="AE52" s="541"/>
      <c r="AF52" s="541"/>
      <c r="AG52" s="542">
        <f>AG31+AG34+AG42+AG45+AG51</f>
        <v>25427119</v>
      </c>
      <c r="AH52" s="542"/>
      <c r="AI52" s="542"/>
      <c r="AJ52" s="542"/>
      <c r="AK52" s="336"/>
      <c r="AL52" s="336"/>
    </row>
    <row r="53" spans="1:38" ht="19.5" customHeight="1">
      <c r="A53" s="523" t="s">
        <v>145</v>
      </c>
      <c r="B53" s="523"/>
      <c r="C53" s="546" t="s">
        <v>146</v>
      </c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546"/>
      <c r="AC53" s="536" t="s">
        <v>147</v>
      </c>
      <c r="AD53" s="536"/>
      <c r="AE53" s="536"/>
      <c r="AF53" s="536"/>
      <c r="AG53" s="526"/>
      <c r="AH53" s="526"/>
      <c r="AI53" s="526"/>
      <c r="AJ53" s="526"/>
      <c r="AK53" s="335"/>
      <c r="AL53" s="335"/>
    </row>
    <row r="54" spans="1:38" ht="19.5" customHeight="1">
      <c r="A54" s="523" t="s">
        <v>148</v>
      </c>
      <c r="B54" s="523"/>
      <c r="C54" s="546" t="s">
        <v>149</v>
      </c>
      <c r="D54" s="546"/>
      <c r="E54" s="546"/>
      <c r="F54" s="546"/>
      <c r="G54" s="546"/>
      <c r="H54" s="546"/>
      <c r="I54" s="546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  <c r="AA54" s="546"/>
      <c r="AB54" s="546"/>
      <c r="AC54" s="536" t="s">
        <v>150</v>
      </c>
      <c r="AD54" s="536"/>
      <c r="AE54" s="536"/>
      <c r="AF54" s="536"/>
      <c r="AG54" s="526"/>
      <c r="AH54" s="526"/>
      <c r="AI54" s="526"/>
      <c r="AJ54" s="526"/>
      <c r="AK54" s="335"/>
      <c r="AL54" s="335"/>
    </row>
    <row r="55" spans="1:38" ht="19.5" customHeight="1">
      <c r="A55" s="523" t="s">
        <v>151</v>
      </c>
      <c r="B55" s="523"/>
      <c r="C55" s="547" t="s">
        <v>152</v>
      </c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7"/>
      <c r="AC55" s="536" t="s">
        <v>153</v>
      </c>
      <c r="AD55" s="536"/>
      <c r="AE55" s="536"/>
      <c r="AF55" s="536"/>
      <c r="AG55" s="526"/>
      <c r="AH55" s="526"/>
      <c r="AI55" s="526"/>
      <c r="AJ55" s="526"/>
      <c r="AK55" s="335"/>
      <c r="AL55" s="335"/>
    </row>
    <row r="56" spans="1:38" ht="19.5" customHeight="1">
      <c r="A56" s="523" t="s">
        <v>154</v>
      </c>
      <c r="B56" s="523"/>
      <c r="C56" s="547" t="s">
        <v>155</v>
      </c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  <c r="AA56" s="547"/>
      <c r="AB56" s="547"/>
      <c r="AC56" s="536" t="s">
        <v>156</v>
      </c>
      <c r="AD56" s="536"/>
      <c r="AE56" s="536"/>
      <c r="AF56" s="536"/>
      <c r="AG56" s="526"/>
      <c r="AH56" s="526"/>
      <c r="AI56" s="526"/>
      <c r="AJ56" s="526"/>
      <c r="AK56" s="335"/>
      <c r="AL56" s="335"/>
    </row>
    <row r="57" spans="1:38" ht="19.5" customHeight="1">
      <c r="A57" s="523" t="s">
        <v>157</v>
      </c>
      <c r="B57" s="523"/>
      <c r="C57" s="547" t="s">
        <v>158</v>
      </c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  <c r="AA57" s="547"/>
      <c r="AB57" s="547"/>
      <c r="AC57" s="536" t="s">
        <v>159</v>
      </c>
      <c r="AD57" s="536"/>
      <c r="AE57" s="536"/>
      <c r="AF57" s="536"/>
      <c r="AG57" s="526"/>
      <c r="AH57" s="526"/>
      <c r="AI57" s="526"/>
      <c r="AJ57" s="526"/>
      <c r="AK57" s="335"/>
      <c r="AL57" s="335"/>
    </row>
    <row r="58" spans="1:38" ht="19.5" customHeight="1">
      <c r="A58" s="523" t="s">
        <v>160</v>
      </c>
      <c r="B58" s="523"/>
      <c r="C58" s="546" t="s">
        <v>161</v>
      </c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536" t="s">
        <v>162</v>
      </c>
      <c r="AD58" s="536"/>
      <c r="AE58" s="536"/>
      <c r="AF58" s="536"/>
      <c r="AG58" s="526"/>
      <c r="AH58" s="526"/>
      <c r="AI58" s="526"/>
      <c r="AJ58" s="526"/>
      <c r="AK58" s="335"/>
      <c r="AL58" s="335"/>
    </row>
    <row r="59" spans="1:38" ht="19.5" customHeight="1">
      <c r="A59" s="523" t="s">
        <v>163</v>
      </c>
      <c r="B59" s="523"/>
      <c r="C59" s="546" t="s">
        <v>164</v>
      </c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  <c r="AC59" s="536" t="s">
        <v>165</v>
      </c>
      <c r="AD59" s="536"/>
      <c r="AE59" s="536"/>
      <c r="AF59" s="536"/>
      <c r="AG59" s="526"/>
      <c r="AH59" s="526"/>
      <c r="AI59" s="526"/>
      <c r="AJ59" s="526"/>
      <c r="AK59" s="335"/>
      <c r="AL59" s="335"/>
    </row>
    <row r="60" spans="1:38" ht="19.5" customHeight="1">
      <c r="A60" s="523" t="s">
        <v>166</v>
      </c>
      <c r="B60" s="523"/>
      <c r="C60" s="546" t="s">
        <v>167</v>
      </c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536" t="s">
        <v>168</v>
      </c>
      <c r="AD60" s="536"/>
      <c r="AE60" s="536"/>
      <c r="AF60" s="536"/>
      <c r="AG60" s="526">
        <v>3908975</v>
      </c>
      <c r="AH60" s="526"/>
      <c r="AI60" s="526"/>
      <c r="AJ60" s="526"/>
      <c r="AK60" s="335"/>
      <c r="AL60" s="335"/>
    </row>
    <row r="61" spans="1:38" ht="19.5" customHeight="1">
      <c r="A61" s="539" t="s">
        <v>169</v>
      </c>
      <c r="B61" s="539"/>
      <c r="C61" s="549" t="s">
        <v>170</v>
      </c>
      <c r="D61" s="549"/>
      <c r="E61" s="549"/>
      <c r="F61" s="549"/>
      <c r="G61" s="549"/>
      <c r="H61" s="549"/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549"/>
      <c r="AA61" s="549"/>
      <c r="AB61" s="549"/>
      <c r="AC61" s="541" t="s">
        <v>171</v>
      </c>
      <c r="AD61" s="541"/>
      <c r="AE61" s="541"/>
      <c r="AF61" s="541"/>
      <c r="AG61" s="542">
        <f>SUM(AG53:AJ60)</f>
        <v>3908975</v>
      </c>
      <c r="AH61" s="542"/>
      <c r="AI61" s="542"/>
      <c r="AJ61" s="542"/>
      <c r="AK61" s="336"/>
      <c r="AL61" s="336"/>
    </row>
    <row r="62" spans="1:38" ht="19.5" customHeight="1">
      <c r="A62" s="523" t="s">
        <v>172</v>
      </c>
      <c r="B62" s="523"/>
      <c r="C62" s="548" t="s">
        <v>173</v>
      </c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48"/>
      <c r="Z62" s="548"/>
      <c r="AA62" s="548"/>
      <c r="AB62" s="548"/>
      <c r="AC62" s="536" t="s">
        <v>174</v>
      </c>
      <c r="AD62" s="536"/>
      <c r="AE62" s="536"/>
      <c r="AF62" s="536"/>
      <c r="AG62" s="526"/>
      <c r="AH62" s="526"/>
      <c r="AI62" s="526"/>
      <c r="AJ62" s="526"/>
      <c r="AK62" s="335"/>
      <c r="AL62" s="335"/>
    </row>
    <row r="63" spans="1:38" ht="19.5" customHeight="1">
      <c r="A63" s="523" t="s">
        <v>175</v>
      </c>
      <c r="B63" s="523"/>
      <c r="C63" s="548" t="s">
        <v>176</v>
      </c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8"/>
      <c r="AB63" s="548"/>
      <c r="AC63" s="536" t="s">
        <v>177</v>
      </c>
      <c r="AD63" s="536"/>
      <c r="AE63" s="536"/>
      <c r="AF63" s="536"/>
      <c r="AG63" s="526"/>
      <c r="AH63" s="526"/>
      <c r="AI63" s="526"/>
      <c r="AJ63" s="526"/>
      <c r="AK63" s="335"/>
      <c r="AL63" s="335"/>
    </row>
    <row r="64" spans="1:38" ht="29.25" customHeight="1">
      <c r="A64" s="523" t="s">
        <v>178</v>
      </c>
      <c r="B64" s="523"/>
      <c r="C64" s="548" t="s">
        <v>179</v>
      </c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548"/>
      <c r="X64" s="548"/>
      <c r="Y64" s="548"/>
      <c r="Z64" s="548"/>
      <c r="AA64" s="548"/>
      <c r="AB64" s="548"/>
      <c r="AC64" s="536" t="s">
        <v>180</v>
      </c>
      <c r="AD64" s="536"/>
      <c r="AE64" s="536"/>
      <c r="AF64" s="536"/>
      <c r="AG64" s="526"/>
      <c r="AH64" s="526"/>
      <c r="AI64" s="526"/>
      <c r="AJ64" s="526"/>
      <c r="AK64" s="335"/>
      <c r="AL64" s="335"/>
    </row>
    <row r="65" spans="1:38" ht="29.25" customHeight="1">
      <c r="A65" s="523" t="s">
        <v>181</v>
      </c>
      <c r="B65" s="523"/>
      <c r="C65" s="548" t="s">
        <v>182</v>
      </c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  <c r="AA65" s="548"/>
      <c r="AB65" s="548"/>
      <c r="AC65" s="536" t="s">
        <v>183</v>
      </c>
      <c r="AD65" s="536"/>
      <c r="AE65" s="536"/>
      <c r="AF65" s="536"/>
      <c r="AG65" s="526"/>
      <c r="AH65" s="526"/>
      <c r="AI65" s="526"/>
      <c r="AJ65" s="526"/>
      <c r="AK65" s="335"/>
      <c r="AL65" s="335"/>
    </row>
    <row r="66" spans="1:38" ht="29.25" customHeight="1">
      <c r="A66" s="523" t="s">
        <v>184</v>
      </c>
      <c r="B66" s="523"/>
      <c r="C66" s="548" t="s">
        <v>185</v>
      </c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36" t="s">
        <v>186</v>
      </c>
      <c r="AD66" s="536"/>
      <c r="AE66" s="536"/>
      <c r="AF66" s="536"/>
      <c r="AG66" s="526"/>
      <c r="AH66" s="526"/>
      <c r="AI66" s="526"/>
      <c r="AJ66" s="526"/>
      <c r="AK66" s="335"/>
      <c r="AL66" s="335"/>
    </row>
    <row r="67" spans="1:38" ht="19.5" customHeight="1">
      <c r="A67" s="523" t="s">
        <v>187</v>
      </c>
      <c r="B67" s="523"/>
      <c r="C67" s="548" t="s">
        <v>188</v>
      </c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36" t="s">
        <v>189</v>
      </c>
      <c r="AD67" s="536"/>
      <c r="AE67" s="536"/>
      <c r="AF67" s="536"/>
      <c r="AG67" s="526">
        <v>2206937</v>
      </c>
      <c r="AH67" s="526"/>
      <c r="AI67" s="526"/>
      <c r="AJ67" s="526"/>
      <c r="AK67" s="335"/>
      <c r="AL67" s="335"/>
    </row>
    <row r="68" spans="1:38" ht="29.25" customHeight="1">
      <c r="A68" s="523" t="s">
        <v>190</v>
      </c>
      <c r="B68" s="523"/>
      <c r="C68" s="548" t="s">
        <v>191</v>
      </c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36" t="s">
        <v>192</v>
      </c>
      <c r="AD68" s="536"/>
      <c r="AE68" s="536"/>
      <c r="AF68" s="536"/>
      <c r="AG68" s="526"/>
      <c r="AH68" s="526"/>
      <c r="AI68" s="526"/>
      <c r="AJ68" s="526"/>
      <c r="AK68" s="335"/>
      <c r="AL68" s="335"/>
    </row>
    <row r="69" spans="1:38" ht="29.25" customHeight="1">
      <c r="A69" s="523" t="s">
        <v>193</v>
      </c>
      <c r="B69" s="523"/>
      <c r="C69" s="548" t="s">
        <v>194</v>
      </c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  <c r="P69" s="548"/>
      <c r="Q69" s="548"/>
      <c r="R69" s="548"/>
      <c r="S69" s="548"/>
      <c r="T69" s="548"/>
      <c r="U69" s="548"/>
      <c r="V69" s="548"/>
      <c r="W69" s="548"/>
      <c r="X69" s="548"/>
      <c r="Y69" s="548"/>
      <c r="Z69" s="548"/>
      <c r="AA69" s="548"/>
      <c r="AB69" s="548"/>
      <c r="AC69" s="536" t="s">
        <v>195</v>
      </c>
      <c r="AD69" s="536"/>
      <c r="AE69" s="536"/>
      <c r="AF69" s="536"/>
      <c r="AG69" s="526"/>
      <c r="AH69" s="526"/>
      <c r="AI69" s="526"/>
      <c r="AJ69" s="526"/>
      <c r="AK69" s="335"/>
      <c r="AL69" s="335"/>
    </row>
    <row r="70" spans="1:38" ht="19.5" customHeight="1">
      <c r="A70" s="523" t="s">
        <v>196</v>
      </c>
      <c r="B70" s="523"/>
      <c r="C70" s="548" t="s">
        <v>197</v>
      </c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48"/>
      <c r="Z70" s="548"/>
      <c r="AA70" s="548"/>
      <c r="AB70" s="548"/>
      <c r="AC70" s="536" t="s">
        <v>198</v>
      </c>
      <c r="AD70" s="536"/>
      <c r="AE70" s="536"/>
      <c r="AF70" s="536"/>
      <c r="AG70" s="526"/>
      <c r="AH70" s="526"/>
      <c r="AI70" s="526"/>
      <c r="AJ70" s="526"/>
      <c r="AK70" s="335"/>
      <c r="AL70" s="335"/>
    </row>
    <row r="71" spans="1:38" ht="19.5" customHeight="1">
      <c r="A71" s="523" t="s">
        <v>199</v>
      </c>
      <c r="B71" s="523"/>
      <c r="C71" s="550" t="s">
        <v>200</v>
      </c>
      <c r="D71" s="550"/>
      <c r="E71" s="550"/>
      <c r="F71" s="550"/>
      <c r="G71" s="550"/>
      <c r="H71" s="550"/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0"/>
      <c r="AA71" s="550"/>
      <c r="AB71" s="550"/>
      <c r="AC71" s="536" t="s">
        <v>201</v>
      </c>
      <c r="AD71" s="536"/>
      <c r="AE71" s="536"/>
      <c r="AF71" s="536"/>
      <c r="AG71" s="526"/>
      <c r="AH71" s="526"/>
      <c r="AI71" s="526"/>
      <c r="AJ71" s="526"/>
      <c r="AK71" s="335"/>
      <c r="AL71" s="335"/>
    </row>
    <row r="72" spans="1:38" ht="19.5" customHeight="1">
      <c r="A72" s="523" t="s">
        <v>202</v>
      </c>
      <c r="B72" s="523"/>
      <c r="C72" s="548" t="s">
        <v>203</v>
      </c>
      <c r="D72" s="548"/>
      <c r="E72" s="548"/>
      <c r="F72" s="548"/>
      <c r="G72" s="548"/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48"/>
      <c r="X72" s="548"/>
      <c r="Y72" s="548"/>
      <c r="Z72" s="548"/>
      <c r="AA72" s="548"/>
      <c r="AB72" s="548"/>
      <c r="AC72" s="536" t="s">
        <v>206</v>
      </c>
      <c r="AD72" s="536"/>
      <c r="AE72" s="536"/>
      <c r="AF72" s="536"/>
      <c r="AG72" s="526"/>
      <c r="AH72" s="526"/>
      <c r="AI72" s="526"/>
      <c r="AJ72" s="526"/>
      <c r="AK72" s="335"/>
      <c r="AL72" s="335"/>
    </row>
    <row r="73" spans="1:38" ht="19.5" customHeight="1">
      <c r="A73" s="523" t="s">
        <v>204</v>
      </c>
      <c r="B73" s="523"/>
      <c r="C73" s="550" t="s">
        <v>205</v>
      </c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0"/>
      <c r="AA73" s="550"/>
      <c r="AB73" s="550"/>
      <c r="AC73" s="536" t="s">
        <v>818</v>
      </c>
      <c r="AD73" s="536"/>
      <c r="AE73" s="536"/>
      <c r="AF73" s="536"/>
      <c r="AG73" s="526">
        <v>9664093</v>
      </c>
      <c r="AH73" s="526"/>
      <c r="AI73" s="526"/>
      <c r="AJ73" s="526"/>
      <c r="AK73" s="335"/>
      <c r="AL73" s="335"/>
    </row>
    <row r="74" spans="1:38" ht="19.5" customHeight="1">
      <c r="A74" s="539" t="s">
        <v>207</v>
      </c>
      <c r="B74" s="539"/>
      <c r="C74" s="549" t="s">
        <v>208</v>
      </c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1" t="s">
        <v>209</v>
      </c>
      <c r="AD74" s="541"/>
      <c r="AE74" s="541"/>
      <c r="AF74" s="541"/>
      <c r="AG74" s="542">
        <f>SUM(AG62:AJ73)</f>
        <v>11871030</v>
      </c>
      <c r="AH74" s="542"/>
      <c r="AI74" s="542"/>
      <c r="AJ74" s="542"/>
      <c r="AK74" s="335"/>
      <c r="AL74" s="335"/>
    </row>
    <row r="75" spans="1:38" ht="19.5" customHeight="1">
      <c r="A75" s="523" t="s">
        <v>210</v>
      </c>
      <c r="B75" s="523"/>
      <c r="C75" s="551" t="s">
        <v>211</v>
      </c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36" t="s">
        <v>212</v>
      </c>
      <c r="AD75" s="536"/>
      <c r="AE75" s="536"/>
      <c r="AF75" s="536"/>
      <c r="AG75" s="526"/>
      <c r="AH75" s="526"/>
      <c r="AI75" s="526"/>
      <c r="AJ75" s="526"/>
      <c r="AK75" s="335"/>
      <c r="AL75" s="335"/>
    </row>
    <row r="76" spans="1:38" ht="19.5" customHeight="1">
      <c r="A76" s="523" t="s">
        <v>213</v>
      </c>
      <c r="B76" s="523"/>
      <c r="C76" s="551" t="s">
        <v>214</v>
      </c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36" t="s">
        <v>215</v>
      </c>
      <c r="AD76" s="536"/>
      <c r="AE76" s="536"/>
      <c r="AF76" s="536"/>
      <c r="AG76" s="526"/>
      <c r="AH76" s="526"/>
      <c r="AI76" s="526"/>
      <c r="AJ76" s="526"/>
      <c r="AK76" s="335"/>
      <c r="AL76" s="335"/>
    </row>
    <row r="77" spans="1:38" ht="19.5" customHeight="1">
      <c r="A77" s="523" t="s">
        <v>216</v>
      </c>
      <c r="B77" s="523"/>
      <c r="C77" s="551" t="s">
        <v>217</v>
      </c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1"/>
      <c r="X77" s="551"/>
      <c r="Y77" s="551"/>
      <c r="Z77" s="551"/>
      <c r="AA77" s="551"/>
      <c r="AB77" s="551"/>
      <c r="AC77" s="536" t="s">
        <v>218</v>
      </c>
      <c r="AD77" s="536"/>
      <c r="AE77" s="536"/>
      <c r="AF77" s="536"/>
      <c r="AG77" s="526">
        <v>184950</v>
      </c>
      <c r="AH77" s="526"/>
      <c r="AI77" s="526"/>
      <c r="AJ77" s="526"/>
      <c r="AK77" s="335"/>
      <c r="AL77" s="335"/>
    </row>
    <row r="78" spans="1:38" ht="19.5" customHeight="1">
      <c r="A78" s="523" t="s">
        <v>219</v>
      </c>
      <c r="B78" s="523"/>
      <c r="C78" s="551" t="s">
        <v>220</v>
      </c>
      <c r="D78" s="551"/>
      <c r="E78" s="551"/>
      <c r="F78" s="551"/>
      <c r="G78" s="551"/>
      <c r="H78" s="551"/>
      <c r="I78" s="551"/>
      <c r="J78" s="551"/>
      <c r="K78" s="551"/>
      <c r="L78" s="551"/>
      <c r="M78" s="551"/>
      <c r="N78" s="551"/>
      <c r="O78" s="551"/>
      <c r="P78" s="551"/>
      <c r="Q78" s="551"/>
      <c r="R78" s="551"/>
      <c r="S78" s="551"/>
      <c r="T78" s="551"/>
      <c r="U78" s="551"/>
      <c r="V78" s="551"/>
      <c r="W78" s="551"/>
      <c r="X78" s="551"/>
      <c r="Y78" s="551"/>
      <c r="Z78" s="551"/>
      <c r="AA78" s="551"/>
      <c r="AB78" s="551"/>
      <c r="AC78" s="536" t="s">
        <v>221</v>
      </c>
      <c r="AD78" s="536"/>
      <c r="AE78" s="536"/>
      <c r="AF78" s="536"/>
      <c r="AG78" s="526">
        <v>3248851</v>
      </c>
      <c r="AH78" s="526"/>
      <c r="AI78" s="526"/>
      <c r="AJ78" s="526"/>
      <c r="AK78" s="335"/>
      <c r="AL78" s="335"/>
    </row>
    <row r="79" spans="1:38" ht="19.5" customHeight="1">
      <c r="A79" s="523" t="s">
        <v>222</v>
      </c>
      <c r="B79" s="523"/>
      <c r="C79" s="543" t="s">
        <v>223</v>
      </c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  <c r="T79" s="543"/>
      <c r="U79" s="543"/>
      <c r="V79" s="543"/>
      <c r="W79" s="543"/>
      <c r="X79" s="543"/>
      <c r="Y79" s="543"/>
      <c r="Z79" s="543"/>
      <c r="AA79" s="543"/>
      <c r="AB79" s="543"/>
      <c r="AC79" s="536" t="s">
        <v>224</v>
      </c>
      <c r="AD79" s="536"/>
      <c r="AE79" s="536"/>
      <c r="AF79" s="536"/>
      <c r="AG79" s="526"/>
      <c r="AH79" s="526"/>
      <c r="AI79" s="526"/>
      <c r="AJ79" s="526"/>
      <c r="AK79" s="335"/>
      <c r="AL79" s="335"/>
    </row>
    <row r="80" spans="1:38" ht="19.5" customHeight="1">
      <c r="A80" s="523" t="s">
        <v>225</v>
      </c>
      <c r="B80" s="523"/>
      <c r="C80" s="543" t="s">
        <v>226</v>
      </c>
      <c r="D80" s="543"/>
      <c r="E80" s="543"/>
      <c r="F80" s="543"/>
      <c r="G80" s="543"/>
      <c r="H80" s="543"/>
      <c r="I80" s="543"/>
      <c r="J80" s="543"/>
      <c r="K80" s="543"/>
      <c r="L80" s="543"/>
      <c r="M80" s="543"/>
      <c r="N80" s="543"/>
      <c r="O80" s="543"/>
      <c r="P80" s="543"/>
      <c r="Q80" s="543"/>
      <c r="R80" s="543"/>
      <c r="S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36" t="s">
        <v>227</v>
      </c>
      <c r="AD80" s="536"/>
      <c r="AE80" s="536"/>
      <c r="AF80" s="536"/>
      <c r="AG80" s="526"/>
      <c r="AH80" s="526"/>
      <c r="AI80" s="526"/>
      <c r="AJ80" s="526"/>
      <c r="AK80" s="335"/>
      <c r="AL80" s="335"/>
    </row>
    <row r="81" spans="1:38" ht="19.5" customHeight="1">
      <c r="A81" s="523" t="s">
        <v>228</v>
      </c>
      <c r="B81" s="523"/>
      <c r="C81" s="543" t="s">
        <v>229</v>
      </c>
      <c r="D81" s="543"/>
      <c r="E81" s="543"/>
      <c r="F81" s="543"/>
      <c r="G81" s="543"/>
      <c r="H81" s="543"/>
      <c r="I81" s="543"/>
      <c r="J81" s="543"/>
      <c r="K81" s="543"/>
      <c r="L81" s="543"/>
      <c r="M81" s="543"/>
      <c r="N81" s="543"/>
      <c r="O81" s="543"/>
      <c r="P81" s="543"/>
      <c r="Q81" s="543"/>
      <c r="R81" s="543"/>
      <c r="S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36" t="s">
        <v>230</v>
      </c>
      <c r="AD81" s="536"/>
      <c r="AE81" s="536"/>
      <c r="AF81" s="536"/>
      <c r="AG81" s="526">
        <v>927126</v>
      </c>
      <c r="AH81" s="526"/>
      <c r="AI81" s="526"/>
      <c r="AJ81" s="526"/>
      <c r="AK81" s="335"/>
      <c r="AL81" s="335"/>
    </row>
    <row r="82" spans="1:38" s="3" customFormat="1" ht="19.5" customHeight="1">
      <c r="A82" s="539" t="s">
        <v>231</v>
      </c>
      <c r="B82" s="539"/>
      <c r="C82" s="552" t="s">
        <v>232</v>
      </c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552"/>
      <c r="X82" s="552"/>
      <c r="Y82" s="552"/>
      <c r="Z82" s="552"/>
      <c r="AA82" s="552"/>
      <c r="AB82" s="552"/>
      <c r="AC82" s="541" t="s">
        <v>233</v>
      </c>
      <c r="AD82" s="541"/>
      <c r="AE82" s="541"/>
      <c r="AF82" s="541"/>
      <c r="AG82" s="542">
        <f>SUM(AG75:AJ81)</f>
        <v>4360927</v>
      </c>
      <c r="AH82" s="542"/>
      <c r="AI82" s="542"/>
      <c r="AJ82" s="542"/>
      <c r="AK82" s="336"/>
      <c r="AL82" s="336"/>
    </row>
    <row r="83" spans="1:38" ht="19.5" customHeight="1">
      <c r="A83" s="523" t="s">
        <v>234</v>
      </c>
      <c r="B83" s="523"/>
      <c r="C83" s="546" t="s">
        <v>235</v>
      </c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6"/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6"/>
      <c r="AA83" s="546"/>
      <c r="AB83" s="546"/>
      <c r="AC83" s="536" t="s">
        <v>236</v>
      </c>
      <c r="AD83" s="536"/>
      <c r="AE83" s="536"/>
      <c r="AF83" s="536"/>
      <c r="AG83" s="526">
        <v>13669863</v>
      </c>
      <c r="AH83" s="526"/>
      <c r="AI83" s="526"/>
      <c r="AJ83" s="526"/>
      <c r="AK83" s="335"/>
      <c r="AL83" s="335"/>
    </row>
    <row r="84" spans="1:38" ht="19.5" customHeight="1">
      <c r="A84" s="523" t="s">
        <v>237</v>
      </c>
      <c r="B84" s="523"/>
      <c r="C84" s="546" t="s">
        <v>238</v>
      </c>
      <c r="D84" s="546"/>
      <c r="E84" s="546"/>
      <c r="F84" s="546"/>
      <c r="G84" s="546"/>
      <c r="H84" s="546"/>
      <c r="I84" s="546"/>
      <c r="J84" s="546"/>
      <c r="K84" s="546"/>
      <c r="L84" s="546"/>
      <c r="M84" s="546"/>
      <c r="N84" s="546"/>
      <c r="O84" s="546"/>
      <c r="P84" s="546"/>
      <c r="Q84" s="546"/>
      <c r="R84" s="546"/>
      <c r="S84" s="546"/>
      <c r="T84" s="546"/>
      <c r="U84" s="546"/>
      <c r="V84" s="546"/>
      <c r="W84" s="546"/>
      <c r="X84" s="546"/>
      <c r="Y84" s="546"/>
      <c r="Z84" s="546"/>
      <c r="AA84" s="546"/>
      <c r="AB84" s="546"/>
      <c r="AC84" s="536" t="s">
        <v>239</v>
      </c>
      <c r="AD84" s="536"/>
      <c r="AE84" s="536"/>
      <c r="AF84" s="536"/>
      <c r="AG84" s="526"/>
      <c r="AH84" s="526"/>
      <c r="AI84" s="526"/>
      <c r="AJ84" s="526"/>
      <c r="AK84" s="335"/>
      <c r="AL84" s="335"/>
    </row>
    <row r="85" spans="1:38" ht="19.5" customHeight="1">
      <c r="A85" s="523" t="s">
        <v>240</v>
      </c>
      <c r="B85" s="523"/>
      <c r="C85" s="546" t="s">
        <v>241</v>
      </c>
      <c r="D85" s="546"/>
      <c r="E85" s="546"/>
      <c r="F85" s="546"/>
      <c r="G85" s="546"/>
      <c r="H85" s="546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  <c r="T85" s="546"/>
      <c r="U85" s="546"/>
      <c r="V85" s="546"/>
      <c r="W85" s="546"/>
      <c r="X85" s="546"/>
      <c r="Y85" s="546"/>
      <c r="Z85" s="546"/>
      <c r="AA85" s="546"/>
      <c r="AB85" s="546"/>
      <c r="AC85" s="536" t="s">
        <v>242</v>
      </c>
      <c r="AD85" s="536"/>
      <c r="AE85" s="536"/>
      <c r="AF85" s="536"/>
      <c r="AG85" s="526"/>
      <c r="AH85" s="526"/>
      <c r="AI85" s="526"/>
      <c r="AJ85" s="526"/>
      <c r="AK85" s="335"/>
      <c r="AL85" s="335"/>
    </row>
    <row r="86" spans="1:38" ht="19.5" customHeight="1">
      <c r="A86" s="523" t="s">
        <v>243</v>
      </c>
      <c r="B86" s="523"/>
      <c r="C86" s="546" t="s">
        <v>244</v>
      </c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36" t="s">
        <v>245</v>
      </c>
      <c r="AD86" s="536"/>
      <c r="AE86" s="536"/>
      <c r="AF86" s="536"/>
      <c r="AG86" s="526">
        <v>3690863</v>
      </c>
      <c r="AH86" s="526"/>
      <c r="AI86" s="526"/>
      <c r="AJ86" s="526"/>
      <c r="AK86" s="335"/>
      <c r="AL86" s="335"/>
    </row>
    <row r="87" spans="1:38" s="3" customFormat="1" ht="19.5" customHeight="1">
      <c r="A87" s="539" t="s">
        <v>246</v>
      </c>
      <c r="B87" s="539"/>
      <c r="C87" s="549" t="s">
        <v>247</v>
      </c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1" t="s">
        <v>248</v>
      </c>
      <c r="AD87" s="541"/>
      <c r="AE87" s="541"/>
      <c r="AF87" s="541"/>
      <c r="AG87" s="542">
        <f>SUM(AG83:AJ86)</f>
        <v>17360726</v>
      </c>
      <c r="AH87" s="542"/>
      <c r="AI87" s="542"/>
      <c r="AJ87" s="542"/>
      <c r="AK87" s="336"/>
      <c r="AL87" s="336"/>
    </row>
    <row r="88" spans="1:38" ht="29.25" customHeight="1">
      <c r="A88" s="523" t="s">
        <v>249</v>
      </c>
      <c r="B88" s="523"/>
      <c r="C88" s="546" t="s">
        <v>250</v>
      </c>
      <c r="D88" s="546"/>
      <c r="E88" s="546"/>
      <c r="F88" s="546"/>
      <c r="G88" s="546"/>
      <c r="H88" s="546"/>
      <c r="I88" s="546"/>
      <c r="J88" s="546"/>
      <c r="K88" s="546"/>
      <c r="L88" s="546"/>
      <c r="M88" s="546"/>
      <c r="N88" s="546"/>
      <c r="O88" s="546"/>
      <c r="P88" s="546"/>
      <c r="Q88" s="546"/>
      <c r="R88" s="546"/>
      <c r="S88" s="546"/>
      <c r="T88" s="546"/>
      <c r="U88" s="546"/>
      <c r="V88" s="546"/>
      <c r="W88" s="546"/>
      <c r="X88" s="546"/>
      <c r="Y88" s="546"/>
      <c r="Z88" s="546"/>
      <c r="AA88" s="546"/>
      <c r="AB88" s="546"/>
      <c r="AC88" s="536" t="s">
        <v>251</v>
      </c>
      <c r="AD88" s="536"/>
      <c r="AE88" s="536"/>
      <c r="AF88" s="536"/>
      <c r="AG88" s="526"/>
      <c r="AH88" s="526"/>
      <c r="AI88" s="526"/>
      <c r="AJ88" s="526"/>
      <c r="AK88" s="335"/>
      <c r="AL88" s="335"/>
    </row>
    <row r="89" spans="1:38" ht="29.25" customHeight="1">
      <c r="A89" s="523" t="s">
        <v>252</v>
      </c>
      <c r="B89" s="523"/>
      <c r="C89" s="546" t="s">
        <v>253</v>
      </c>
      <c r="D89" s="546"/>
      <c r="E89" s="546"/>
      <c r="F89" s="546"/>
      <c r="G89" s="546"/>
      <c r="H89" s="546"/>
      <c r="I89" s="546"/>
      <c r="J89" s="546"/>
      <c r="K89" s="546"/>
      <c r="L89" s="546"/>
      <c r="M89" s="546"/>
      <c r="N89" s="546"/>
      <c r="O89" s="546"/>
      <c r="P89" s="546"/>
      <c r="Q89" s="546"/>
      <c r="R89" s="546"/>
      <c r="S89" s="546"/>
      <c r="T89" s="546"/>
      <c r="U89" s="546"/>
      <c r="V89" s="546"/>
      <c r="W89" s="546"/>
      <c r="X89" s="546"/>
      <c r="Y89" s="546"/>
      <c r="Z89" s="546"/>
      <c r="AA89" s="546"/>
      <c r="AB89" s="546"/>
      <c r="AC89" s="536" t="s">
        <v>254</v>
      </c>
      <c r="AD89" s="536"/>
      <c r="AE89" s="536"/>
      <c r="AF89" s="536"/>
      <c r="AG89" s="526"/>
      <c r="AH89" s="526"/>
      <c r="AI89" s="526"/>
      <c r="AJ89" s="526"/>
      <c r="AK89" s="335"/>
      <c r="AL89" s="335"/>
    </row>
    <row r="90" spans="1:38" ht="29.25" customHeight="1">
      <c r="A90" s="523" t="s">
        <v>255</v>
      </c>
      <c r="B90" s="523"/>
      <c r="C90" s="546" t="s">
        <v>256</v>
      </c>
      <c r="D90" s="546"/>
      <c r="E90" s="546"/>
      <c r="F90" s="546"/>
      <c r="G90" s="546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  <c r="W90" s="546"/>
      <c r="X90" s="546"/>
      <c r="Y90" s="546"/>
      <c r="Z90" s="546"/>
      <c r="AA90" s="546"/>
      <c r="AB90" s="546"/>
      <c r="AC90" s="536" t="s">
        <v>257</v>
      </c>
      <c r="AD90" s="536"/>
      <c r="AE90" s="536"/>
      <c r="AF90" s="536"/>
      <c r="AG90" s="526"/>
      <c r="AH90" s="526"/>
      <c r="AI90" s="526"/>
      <c r="AJ90" s="526"/>
      <c r="AK90" s="335"/>
      <c r="AL90" s="335"/>
    </row>
    <row r="91" spans="1:38" ht="19.5" customHeight="1">
      <c r="A91" s="523" t="s">
        <v>258</v>
      </c>
      <c r="B91" s="523"/>
      <c r="C91" s="546" t="s">
        <v>259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6"/>
      <c r="O91" s="546"/>
      <c r="P91" s="546"/>
      <c r="Q91" s="546"/>
      <c r="R91" s="546"/>
      <c r="S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36" t="s">
        <v>260</v>
      </c>
      <c r="AD91" s="536"/>
      <c r="AE91" s="536"/>
      <c r="AF91" s="536"/>
      <c r="AG91" s="526"/>
      <c r="AH91" s="526"/>
      <c r="AI91" s="526"/>
      <c r="AJ91" s="526"/>
      <c r="AK91" s="335"/>
      <c r="AL91" s="335"/>
    </row>
    <row r="92" spans="1:38" ht="29.25" customHeight="1">
      <c r="A92" s="523" t="s">
        <v>261</v>
      </c>
      <c r="B92" s="523"/>
      <c r="C92" s="546" t="s">
        <v>262</v>
      </c>
      <c r="D92" s="546"/>
      <c r="E92" s="546"/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546"/>
      <c r="Q92" s="546"/>
      <c r="R92" s="546"/>
      <c r="S92" s="546"/>
      <c r="T92" s="546"/>
      <c r="U92" s="546"/>
      <c r="V92" s="546"/>
      <c r="W92" s="546"/>
      <c r="X92" s="546"/>
      <c r="Y92" s="546"/>
      <c r="Z92" s="546"/>
      <c r="AA92" s="546"/>
      <c r="AB92" s="546"/>
      <c r="AC92" s="536" t="s">
        <v>263</v>
      </c>
      <c r="AD92" s="536"/>
      <c r="AE92" s="536"/>
      <c r="AF92" s="536"/>
      <c r="AG92" s="526"/>
      <c r="AH92" s="526"/>
      <c r="AI92" s="526"/>
      <c r="AJ92" s="526"/>
      <c r="AK92" s="335"/>
      <c r="AL92" s="335"/>
    </row>
    <row r="93" spans="1:38" ht="29.25" customHeight="1">
      <c r="A93" s="523" t="s">
        <v>264</v>
      </c>
      <c r="B93" s="523"/>
      <c r="C93" s="546" t="s">
        <v>265</v>
      </c>
      <c r="D93" s="546"/>
      <c r="E93" s="546"/>
      <c r="F93" s="546"/>
      <c r="G93" s="546"/>
      <c r="H93" s="546"/>
      <c r="I93" s="546"/>
      <c r="J93" s="546"/>
      <c r="K93" s="546"/>
      <c r="L93" s="546"/>
      <c r="M93" s="546"/>
      <c r="N93" s="546"/>
      <c r="O93" s="546"/>
      <c r="P93" s="546"/>
      <c r="Q93" s="546"/>
      <c r="R93" s="546"/>
      <c r="S93" s="546"/>
      <c r="T93" s="546"/>
      <c r="U93" s="546"/>
      <c r="V93" s="546"/>
      <c r="W93" s="546"/>
      <c r="X93" s="546"/>
      <c r="Y93" s="546"/>
      <c r="Z93" s="546"/>
      <c r="AA93" s="546"/>
      <c r="AB93" s="546"/>
      <c r="AC93" s="536" t="s">
        <v>266</v>
      </c>
      <c r="AD93" s="536"/>
      <c r="AE93" s="536"/>
      <c r="AF93" s="536"/>
      <c r="AG93" s="526"/>
      <c r="AH93" s="526"/>
      <c r="AI93" s="526"/>
      <c r="AJ93" s="526"/>
      <c r="AK93" s="335"/>
      <c r="AL93" s="335"/>
    </row>
    <row r="94" spans="1:38" ht="19.5" customHeight="1">
      <c r="A94" s="523" t="s">
        <v>267</v>
      </c>
      <c r="B94" s="523"/>
      <c r="C94" s="546" t="s">
        <v>268</v>
      </c>
      <c r="D94" s="546"/>
      <c r="E94" s="546"/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36" t="s">
        <v>269</v>
      </c>
      <c r="AD94" s="536"/>
      <c r="AE94" s="536"/>
      <c r="AF94" s="536"/>
      <c r="AG94" s="526"/>
      <c r="AH94" s="526"/>
      <c r="AI94" s="526"/>
      <c r="AJ94" s="526"/>
      <c r="AK94" s="335"/>
      <c r="AL94" s="335"/>
    </row>
    <row r="95" spans="1:38" ht="19.5" customHeight="1">
      <c r="A95" s="523" t="s">
        <v>270</v>
      </c>
      <c r="B95" s="523"/>
      <c r="C95" s="546" t="s">
        <v>271</v>
      </c>
      <c r="D95" s="546"/>
      <c r="E95" s="546"/>
      <c r="F95" s="546"/>
      <c r="G95" s="546"/>
      <c r="H95" s="546"/>
      <c r="I95" s="546"/>
      <c r="J95" s="546"/>
      <c r="K95" s="546"/>
      <c r="L95" s="546"/>
      <c r="M95" s="546"/>
      <c r="N95" s="546"/>
      <c r="O95" s="546"/>
      <c r="P95" s="546"/>
      <c r="Q95" s="546"/>
      <c r="R95" s="546"/>
      <c r="S95" s="546"/>
      <c r="T95" s="546"/>
      <c r="U95" s="546"/>
      <c r="V95" s="546"/>
      <c r="W95" s="546"/>
      <c r="X95" s="546"/>
      <c r="Y95" s="546"/>
      <c r="Z95" s="546"/>
      <c r="AA95" s="546"/>
      <c r="AB95" s="546"/>
      <c r="AC95" s="536" t="s">
        <v>272</v>
      </c>
      <c r="AD95" s="536"/>
      <c r="AE95" s="536"/>
      <c r="AF95" s="536"/>
      <c r="AG95" s="526"/>
      <c r="AH95" s="526"/>
      <c r="AI95" s="526"/>
      <c r="AJ95" s="526"/>
      <c r="AK95" s="335"/>
      <c r="AL95" s="335"/>
    </row>
    <row r="96" spans="1:38" ht="19.5" customHeight="1">
      <c r="A96" s="539" t="s">
        <v>273</v>
      </c>
      <c r="B96" s="539"/>
      <c r="C96" s="549" t="s">
        <v>274</v>
      </c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49"/>
      <c r="AB96" s="549"/>
      <c r="AC96" s="541" t="s">
        <v>275</v>
      </c>
      <c r="AD96" s="541"/>
      <c r="AE96" s="541"/>
      <c r="AF96" s="541"/>
      <c r="AG96" s="542">
        <f>SUM(AG88:AJ95)</f>
        <v>0</v>
      </c>
      <c r="AH96" s="542"/>
      <c r="AI96" s="542"/>
      <c r="AJ96" s="542"/>
      <c r="AK96" s="335"/>
      <c r="AL96" s="335"/>
    </row>
    <row r="97" spans="1:38" s="3" customFormat="1" ht="19.5" customHeight="1">
      <c r="A97" s="539" t="s">
        <v>276</v>
      </c>
      <c r="B97" s="539"/>
      <c r="C97" s="552" t="s">
        <v>277</v>
      </c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552"/>
      <c r="AA97" s="552"/>
      <c r="AB97" s="552"/>
      <c r="AC97" s="541" t="s">
        <v>278</v>
      </c>
      <c r="AD97" s="541"/>
      <c r="AE97" s="541"/>
      <c r="AF97" s="541"/>
      <c r="AG97" s="542">
        <f>AG26+AG27+AG52+AG61+AG74+AG82+AG87+AG96</f>
        <v>80210862</v>
      </c>
      <c r="AH97" s="542"/>
      <c r="AI97" s="542"/>
      <c r="AJ97" s="542"/>
      <c r="AK97" s="336"/>
      <c r="AL97" s="336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  <row r="151" ht="12.75">
      <c r="AL151" s="335"/>
    </row>
    <row r="154" ht="12.75">
      <c r="AL154" s="335"/>
    </row>
  </sheetData>
  <sheetProtection/>
  <mergeCells count="372">
    <mergeCell ref="A93:B93"/>
    <mergeCell ref="C93:AB93"/>
    <mergeCell ref="AC93:AF93"/>
    <mergeCell ref="AG93:AJ93"/>
    <mergeCell ref="A96:B96"/>
    <mergeCell ref="C96:AB96"/>
    <mergeCell ref="AC96:AF96"/>
    <mergeCell ref="AG96:AJ96"/>
    <mergeCell ref="A95:B95"/>
    <mergeCell ref="AG95:AJ95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C95:AB95"/>
    <mergeCell ref="AC95:AF95"/>
    <mergeCell ref="A92:B92"/>
    <mergeCell ref="C92:AB92"/>
    <mergeCell ref="AC92:AF92"/>
    <mergeCell ref="AG92:AJ92"/>
    <mergeCell ref="A91:B91"/>
    <mergeCell ref="C91:AB91"/>
    <mergeCell ref="AC91:AF91"/>
    <mergeCell ref="AG91:AJ91"/>
    <mergeCell ref="A90:B90"/>
    <mergeCell ref="C90:AB90"/>
    <mergeCell ref="AC90:AF90"/>
    <mergeCell ref="AG90:AJ90"/>
    <mergeCell ref="A89:B89"/>
    <mergeCell ref="C89:AB89"/>
    <mergeCell ref="AC89:AF89"/>
    <mergeCell ref="AG89:AJ89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C7:AF7"/>
    <mergeCell ref="AG7:AJ7"/>
    <mergeCell ref="A6:B6"/>
    <mergeCell ref="C6:AB6"/>
    <mergeCell ref="AC6:AF6"/>
    <mergeCell ref="AG6:AJ6"/>
    <mergeCell ref="A2:AJ2"/>
    <mergeCell ref="A3:AJ3"/>
    <mergeCell ref="A4:AJ4"/>
    <mergeCell ref="A5:AJ5"/>
    <mergeCell ref="A8:B8"/>
    <mergeCell ref="C8:AB8"/>
    <mergeCell ref="AC8:AF8"/>
    <mergeCell ref="AG8:AJ8"/>
    <mergeCell ref="A7:B7"/>
    <mergeCell ref="C7:AB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95" r:id="rId1"/>
  <rowBreaks count="2" manualBreakCount="2">
    <brk id="39" max="35" man="1"/>
    <brk id="74" max="35" man="1"/>
  </rowBreaks>
  <colBreaks count="1" manualBreakCount="1">
    <brk id="36" max="9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7" sqref="D7"/>
    </sheetView>
  </sheetViews>
  <sheetFormatPr defaultColWidth="8.00390625" defaultRowHeight="15"/>
  <cols>
    <col min="1" max="1" width="5.8515625" style="247" customWidth="1"/>
    <col min="2" max="2" width="26.421875" style="246" customWidth="1"/>
    <col min="3" max="3" width="9.57421875" style="246" customWidth="1"/>
    <col min="4" max="4" width="10.00390625" style="246" customWidth="1"/>
    <col min="5" max="5" width="8.7109375" style="246" customWidth="1"/>
    <col min="6" max="6" width="8.140625" style="246" customWidth="1"/>
    <col min="7" max="7" width="8.00390625" style="246" customWidth="1"/>
    <col min="8" max="8" width="9.00390625" style="246" customWidth="1"/>
    <col min="9" max="9" width="12.00390625" style="246" customWidth="1"/>
    <col min="10" max="16384" width="8.00390625" style="246" customWidth="1"/>
  </cols>
  <sheetData>
    <row r="1" spans="1:9" ht="25.5" customHeight="1">
      <c r="A1" s="703" t="s">
        <v>958</v>
      </c>
      <c r="B1" s="703"/>
      <c r="C1" s="703"/>
      <c r="D1" s="703"/>
      <c r="E1" s="703"/>
      <c r="F1" s="703"/>
      <c r="G1" s="703"/>
      <c r="H1" s="703"/>
      <c r="I1" s="703"/>
    </row>
    <row r="2" spans="1:9" ht="25.5" customHeight="1">
      <c r="A2" s="703" t="s">
        <v>939</v>
      </c>
      <c r="B2" s="703"/>
      <c r="C2" s="703"/>
      <c r="D2" s="703"/>
      <c r="E2" s="703"/>
      <c r="F2" s="703"/>
      <c r="G2" s="703"/>
      <c r="H2" s="703"/>
      <c r="I2" s="703"/>
    </row>
    <row r="3" spans="1:9" ht="36" customHeight="1">
      <c r="A3" s="703" t="s">
        <v>724</v>
      </c>
      <c r="B3" s="703"/>
      <c r="C3" s="703"/>
      <c r="D3" s="703"/>
      <c r="E3" s="703"/>
      <c r="F3" s="703"/>
      <c r="G3" s="703"/>
      <c r="H3" s="703"/>
      <c r="I3" s="703"/>
    </row>
    <row r="4" ht="33.75" customHeight="1" thickBot="1">
      <c r="I4" s="248" t="s">
        <v>813</v>
      </c>
    </row>
    <row r="5" spans="1:9" s="249" customFormat="1" ht="26.25" customHeight="1">
      <c r="A5" s="699" t="s">
        <v>2</v>
      </c>
      <c r="B5" s="701" t="s">
        <v>725</v>
      </c>
      <c r="C5" s="699" t="s">
        <v>726</v>
      </c>
      <c r="D5" s="699" t="s">
        <v>837</v>
      </c>
      <c r="E5" s="704" t="s">
        <v>727</v>
      </c>
      <c r="F5" s="705"/>
      <c r="G5" s="705"/>
      <c r="H5" s="706"/>
      <c r="I5" s="701" t="s">
        <v>555</v>
      </c>
    </row>
    <row r="6" spans="1:9" s="253" customFormat="1" ht="32.25" customHeight="1" thickBot="1">
      <c r="A6" s="700"/>
      <c r="B6" s="702"/>
      <c r="C6" s="702"/>
      <c r="D6" s="700"/>
      <c r="E6" s="250">
        <v>2020</v>
      </c>
      <c r="F6" s="251">
        <v>2021</v>
      </c>
      <c r="G6" s="251">
        <v>2022</v>
      </c>
      <c r="H6" s="252" t="s">
        <v>950</v>
      </c>
      <c r="I6" s="702"/>
    </row>
    <row r="7" spans="1:9" s="259" customFormat="1" ht="12.75" customHeight="1" thickBot="1">
      <c r="A7" s="254">
        <v>1</v>
      </c>
      <c r="B7" s="255">
        <v>2</v>
      </c>
      <c r="C7" s="256">
        <v>3</v>
      </c>
      <c r="D7" s="255">
        <v>4</v>
      </c>
      <c r="E7" s="254">
        <v>5</v>
      </c>
      <c r="F7" s="256">
        <v>6</v>
      </c>
      <c r="G7" s="256">
        <v>7</v>
      </c>
      <c r="H7" s="257">
        <v>8</v>
      </c>
      <c r="I7" s="258" t="s">
        <v>728</v>
      </c>
    </row>
    <row r="8" spans="1:9" ht="19.5" customHeight="1" thickBot="1">
      <c r="A8" s="260" t="s">
        <v>6</v>
      </c>
      <c r="B8" s="261" t="s">
        <v>729</v>
      </c>
      <c r="C8" s="262"/>
      <c r="D8" s="263">
        <f>SUM(D9:D10)</f>
        <v>0</v>
      </c>
      <c r="E8" s="264">
        <f>SUM(E9:E10)</f>
        <v>0</v>
      </c>
      <c r="F8" s="265">
        <f>SUM(F9:F10)</f>
        <v>0</v>
      </c>
      <c r="G8" s="265">
        <f>SUM(G9:G10)</f>
        <v>0</v>
      </c>
      <c r="H8" s="40">
        <f>SUM(H9:H10)</f>
        <v>0</v>
      </c>
      <c r="I8" s="266">
        <f>SUM(D8:H8)</f>
        <v>0</v>
      </c>
    </row>
    <row r="9" spans="1:9" ht="19.5" customHeight="1">
      <c r="A9" s="267" t="s">
        <v>7</v>
      </c>
      <c r="B9" s="268"/>
      <c r="C9" s="269"/>
      <c r="D9" s="270"/>
      <c r="E9" s="271"/>
      <c r="F9" s="25"/>
      <c r="G9" s="25"/>
      <c r="H9" s="26"/>
      <c r="I9" s="272">
        <f>SUM(D9:H9)</f>
        <v>0</v>
      </c>
    </row>
    <row r="10" spans="1:9" ht="19.5" customHeight="1" thickBot="1">
      <c r="A10" s="267" t="s">
        <v>8</v>
      </c>
      <c r="B10" s="268"/>
      <c r="C10" s="269"/>
      <c r="D10" s="270"/>
      <c r="E10" s="271"/>
      <c r="F10" s="25"/>
      <c r="G10" s="25"/>
      <c r="H10" s="26"/>
      <c r="I10" s="272">
        <f>SUM(D10:H10)</f>
        <v>0</v>
      </c>
    </row>
    <row r="11" spans="1:9" ht="25.5" customHeight="1" thickBot="1">
      <c r="A11" s="260" t="s">
        <v>9</v>
      </c>
      <c r="B11" s="273" t="s">
        <v>730</v>
      </c>
      <c r="C11" s="274"/>
      <c r="D11" s="263">
        <f aca="true" t="shared" si="0" ref="D11:I11">SUM(D12:D14)</f>
        <v>0</v>
      </c>
      <c r="E11" s="263">
        <f t="shared" si="0"/>
        <v>0</v>
      </c>
      <c r="F11" s="263">
        <f t="shared" si="0"/>
        <v>0</v>
      </c>
      <c r="G11" s="263">
        <f t="shared" si="0"/>
        <v>0</v>
      </c>
      <c r="H11" s="263">
        <f t="shared" si="0"/>
        <v>0</v>
      </c>
      <c r="I11" s="263">
        <f t="shared" si="0"/>
        <v>0</v>
      </c>
    </row>
    <row r="12" spans="1:9" ht="19.5" customHeight="1">
      <c r="A12" s="267" t="s">
        <v>526</v>
      </c>
      <c r="B12" s="268"/>
      <c r="C12" s="269"/>
      <c r="D12" s="270"/>
      <c r="E12" s="271"/>
      <c r="F12" s="25"/>
      <c r="G12" s="25"/>
      <c r="H12" s="26"/>
      <c r="I12" s="272">
        <f aca="true" t="shared" si="1" ref="I12:I22">SUM(D12:H12)</f>
        <v>0</v>
      </c>
    </row>
    <row r="13" spans="1:9" ht="19.5" customHeight="1">
      <c r="A13" s="267" t="s">
        <v>527</v>
      </c>
      <c r="B13" s="268"/>
      <c r="C13" s="269"/>
      <c r="D13" s="270"/>
      <c r="E13" s="271"/>
      <c r="F13" s="25"/>
      <c r="G13" s="25"/>
      <c r="H13" s="26"/>
      <c r="I13" s="272">
        <f t="shared" si="1"/>
        <v>0</v>
      </c>
    </row>
    <row r="14" spans="1:9" ht="19.5" customHeight="1" thickBot="1">
      <c r="A14" s="275">
        <v>7</v>
      </c>
      <c r="B14" s="276"/>
      <c r="C14" s="277"/>
      <c r="D14" s="278">
        <v>0</v>
      </c>
      <c r="E14" s="279"/>
      <c r="F14" s="280"/>
      <c r="G14" s="280"/>
      <c r="H14" s="281"/>
      <c r="I14" s="272">
        <f t="shared" si="1"/>
        <v>0</v>
      </c>
    </row>
    <row r="15" spans="1:9" ht="19.5" customHeight="1" thickBot="1">
      <c r="A15" s="260" t="s">
        <v>529</v>
      </c>
      <c r="B15" s="273" t="s">
        <v>731</v>
      </c>
      <c r="C15" s="274"/>
      <c r="D15" s="263">
        <f>SUM(D16:D16)</f>
        <v>0</v>
      </c>
      <c r="E15" s="266">
        <f>SUM(E16:E17)</f>
        <v>0</v>
      </c>
      <c r="F15" s="266">
        <f>SUM(F16:F17)</f>
        <v>0</v>
      </c>
      <c r="G15" s="266">
        <f>SUM(G16:G17)</f>
        <v>0</v>
      </c>
      <c r="H15" s="266">
        <f>SUM(H16:H17)</f>
        <v>0</v>
      </c>
      <c r="I15" s="266">
        <f>SUM(I16:I17)</f>
        <v>0</v>
      </c>
    </row>
    <row r="16" spans="1:9" ht="19.5" customHeight="1">
      <c r="A16" s="267" t="s">
        <v>530</v>
      </c>
      <c r="B16" s="268"/>
      <c r="C16" s="269">
        <v>2020</v>
      </c>
      <c r="D16" s="270"/>
      <c r="E16" s="271"/>
      <c r="F16" s="25"/>
      <c r="G16" s="25"/>
      <c r="H16" s="26"/>
      <c r="I16" s="272">
        <f t="shared" si="1"/>
        <v>0</v>
      </c>
    </row>
    <row r="17" spans="1:9" ht="19.5" customHeight="1" thickBot="1">
      <c r="A17" s="275" t="s">
        <v>531</v>
      </c>
      <c r="B17" s="276"/>
      <c r="C17" s="277">
        <v>2020</v>
      </c>
      <c r="D17" s="278"/>
      <c r="E17" s="279"/>
      <c r="F17" s="280"/>
      <c r="G17" s="280"/>
      <c r="H17" s="281"/>
      <c r="I17" s="282">
        <f t="shared" si="1"/>
        <v>0</v>
      </c>
    </row>
    <row r="18" spans="1:10" ht="19.5" customHeight="1" thickBot="1">
      <c r="A18" s="275" t="s">
        <v>540</v>
      </c>
      <c r="B18" s="273" t="s">
        <v>732</v>
      </c>
      <c r="C18" s="274"/>
      <c r="D18" s="263">
        <f aca="true" t="shared" si="2" ref="D18:I18">SUM(D19:D19)</f>
        <v>0</v>
      </c>
      <c r="E18" s="266">
        <f t="shared" si="2"/>
        <v>0</v>
      </c>
      <c r="F18" s="266">
        <f t="shared" si="2"/>
        <v>0</v>
      </c>
      <c r="G18" s="266">
        <f t="shared" si="2"/>
        <v>0</v>
      </c>
      <c r="H18" s="266">
        <f t="shared" si="2"/>
        <v>0</v>
      </c>
      <c r="I18" s="266">
        <f t="shared" si="2"/>
        <v>0</v>
      </c>
      <c r="J18" s="283"/>
    </row>
    <row r="19" spans="1:9" ht="19.5" customHeight="1" thickBot="1">
      <c r="A19" s="275" t="s">
        <v>541</v>
      </c>
      <c r="B19" s="284"/>
      <c r="C19" s="285"/>
      <c r="D19" s="286"/>
      <c r="E19" s="287"/>
      <c r="F19" s="288"/>
      <c r="G19" s="288"/>
      <c r="H19" s="289"/>
      <c r="I19" s="290">
        <f t="shared" si="1"/>
        <v>0</v>
      </c>
    </row>
    <row r="20" spans="1:9" ht="19.5" customHeight="1" thickBot="1">
      <c r="A20" s="275" t="s">
        <v>744</v>
      </c>
      <c r="B20" s="291" t="s">
        <v>734</v>
      </c>
      <c r="C20" s="274"/>
      <c r="D20" s="405">
        <f>SUM(D21:D21)</f>
        <v>0</v>
      </c>
      <c r="E20" s="406">
        <f>SUM(E21:E21)</f>
        <v>0</v>
      </c>
      <c r="F20" s="407">
        <f>SUM(F21:F21)</f>
        <v>0</v>
      </c>
      <c r="G20" s="407">
        <f>SUM(G21:G21)</f>
        <v>0</v>
      </c>
      <c r="H20" s="408">
        <f>SUM(H21:H21)</f>
        <v>0</v>
      </c>
      <c r="I20" s="409">
        <f t="shared" si="1"/>
        <v>0</v>
      </c>
    </row>
    <row r="21" spans="1:9" ht="19.5" customHeight="1" thickBot="1">
      <c r="A21" s="275" t="s">
        <v>745</v>
      </c>
      <c r="B21" s="295"/>
      <c r="C21" s="403"/>
      <c r="D21" s="292"/>
      <c r="E21" s="293"/>
      <c r="F21" s="293"/>
      <c r="G21" s="293"/>
      <c r="H21" s="294"/>
      <c r="I21" s="410">
        <f t="shared" si="1"/>
        <v>0</v>
      </c>
    </row>
    <row r="22" spans="1:9" ht="19.5" customHeight="1" thickBot="1">
      <c r="A22" s="697" t="s">
        <v>733</v>
      </c>
      <c r="B22" s="698"/>
      <c r="C22" s="404"/>
      <c r="D22" s="401">
        <v>0</v>
      </c>
      <c r="E22" s="401">
        <f>E8+E11+E15+E18+E20</f>
        <v>0</v>
      </c>
      <c r="F22" s="401">
        <f>F8+F11+F15+F18+F20</f>
        <v>0</v>
      </c>
      <c r="G22" s="401">
        <f>G8+G11+G15+G18+G20</f>
        <v>0</v>
      </c>
      <c r="H22" s="402">
        <f>H8+H11+H15+H18+H20</f>
        <v>0</v>
      </c>
      <c r="I22" s="411">
        <f t="shared" si="1"/>
        <v>0</v>
      </c>
    </row>
  </sheetData>
  <sheetProtection/>
  <mergeCells count="10">
    <mergeCell ref="A22:B22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portrait" paperSize="9" scale="87" r:id="rId1"/>
  <headerFooter alignWithMargins="0">
    <oddHeader>&amp;R&amp;"Times New Roman CE,Normál" 15.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7" sqref="C7"/>
    </sheetView>
  </sheetViews>
  <sheetFormatPr defaultColWidth="9.140625" defaultRowHeight="15"/>
  <cols>
    <col min="1" max="1" width="4.8515625" style="231" customWidth="1"/>
    <col min="2" max="2" width="58.8515625" style="231" customWidth="1"/>
    <col min="3" max="3" width="16.7109375" style="231" customWidth="1"/>
    <col min="4" max="16384" width="9.140625" style="231" customWidth="1"/>
  </cols>
  <sheetData>
    <row r="1" spans="1:3" ht="33.75" customHeight="1">
      <c r="A1" s="707" t="s">
        <v>983</v>
      </c>
      <c r="B1" s="707"/>
      <c r="C1" s="707"/>
    </row>
    <row r="2" spans="1:4" ht="15.75" customHeight="1" thickBot="1">
      <c r="A2" s="232"/>
      <c r="B2" s="232"/>
      <c r="C2" s="233" t="s">
        <v>812</v>
      </c>
      <c r="D2" s="234"/>
    </row>
    <row r="3" spans="1:3" ht="26.25" customHeight="1" thickBot="1">
      <c r="A3" s="235" t="s">
        <v>585</v>
      </c>
      <c r="B3" s="236" t="s">
        <v>715</v>
      </c>
      <c r="C3" s="296" t="s">
        <v>951</v>
      </c>
    </row>
    <row r="4" spans="1:3" ht="15.75" thickBot="1">
      <c r="A4" s="237">
        <v>1</v>
      </c>
      <c r="B4" s="238">
        <v>2</v>
      </c>
      <c r="C4" s="297">
        <v>3</v>
      </c>
    </row>
    <row r="5" spans="1:3" ht="15">
      <c r="A5" s="239" t="s">
        <v>6</v>
      </c>
      <c r="B5" s="240" t="s">
        <v>716</v>
      </c>
      <c r="C5" s="298">
        <v>15390000</v>
      </c>
    </row>
    <row r="6" spans="1:3" ht="24.75">
      <c r="A6" s="241" t="s">
        <v>7</v>
      </c>
      <c r="B6" s="242" t="s">
        <v>717</v>
      </c>
      <c r="C6" s="299"/>
    </row>
    <row r="7" spans="1:3" ht="15">
      <c r="A7" s="241" t="s">
        <v>8</v>
      </c>
      <c r="B7" s="243" t="s">
        <v>718</v>
      </c>
      <c r="C7" s="298"/>
    </row>
    <row r="8" spans="1:3" ht="24.75">
      <c r="A8" s="241" t="s">
        <v>9</v>
      </c>
      <c r="B8" s="243" t="s">
        <v>719</v>
      </c>
      <c r="C8" s="298"/>
    </row>
    <row r="9" spans="1:3" ht="15">
      <c r="A9" s="244" t="s">
        <v>526</v>
      </c>
      <c r="B9" s="243" t="s">
        <v>720</v>
      </c>
      <c r="C9" s="298"/>
    </row>
    <row r="10" spans="1:3" ht="15.75" thickBot="1">
      <c r="A10" s="241" t="s">
        <v>527</v>
      </c>
      <c r="B10" s="245" t="s">
        <v>721</v>
      </c>
      <c r="C10" s="298"/>
    </row>
    <row r="11" spans="1:3" ht="24.75" customHeight="1" thickBot="1">
      <c r="A11" s="708" t="s">
        <v>722</v>
      </c>
      <c r="B11" s="709"/>
      <c r="C11" s="300">
        <f>SUM(C5:C10)</f>
        <v>15390000</v>
      </c>
    </row>
    <row r="12" spans="1:3" ht="23.25" customHeight="1">
      <c r="A12" s="710" t="s">
        <v>723</v>
      </c>
      <c r="B12" s="710"/>
      <c r="C12" s="711"/>
    </row>
  </sheetData>
  <sheetProtection/>
  <mergeCells count="3">
    <mergeCell ref="A1:C1"/>
    <mergeCell ref="A11:B11"/>
    <mergeCell ref="A12:C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&amp;R16.melléklet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421875" style="308" customWidth="1"/>
    <col min="2" max="2" width="59.421875" style="301" customWidth="1"/>
    <col min="3" max="3" width="18.57421875" style="309" customWidth="1"/>
    <col min="4" max="16384" width="9.140625" style="301" customWidth="1"/>
  </cols>
  <sheetData>
    <row r="1" ht="12.75">
      <c r="C1" s="310" t="s">
        <v>755</v>
      </c>
    </row>
    <row r="2" spans="1:3" ht="28.5" customHeight="1">
      <c r="A2" s="712" t="s">
        <v>984</v>
      </c>
      <c r="B2" s="712"/>
      <c r="C2" s="712"/>
    </row>
    <row r="3" spans="1:3" ht="21.75" customHeight="1">
      <c r="A3" s="302"/>
      <c r="B3" s="303" t="s">
        <v>687</v>
      </c>
      <c r="C3" s="304" t="s">
        <v>746</v>
      </c>
    </row>
    <row r="4" spans="1:3" ht="15.75">
      <c r="A4" s="302" t="s">
        <v>6</v>
      </c>
      <c r="B4" s="412" t="s">
        <v>768</v>
      </c>
      <c r="C4" s="369"/>
    </row>
    <row r="5" spans="1:3" ht="15.75">
      <c r="A5" s="302" t="s">
        <v>7</v>
      </c>
      <c r="B5" s="412" t="s">
        <v>769</v>
      </c>
      <c r="C5" s="369">
        <f>SUM(C6:C9)</f>
        <v>8774862</v>
      </c>
    </row>
    <row r="6" spans="1:3" ht="15">
      <c r="A6" s="302" t="s">
        <v>747</v>
      </c>
      <c r="B6" s="413" t="s">
        <v>770</v>
      </c>
      <c r="C6" s="370">
        <v>2623320</v>
      </c>
    </row>
    <row r="7" spans="1:3" ht="15">
      <c r="A7" s="302" t="s">
        <v>748</v>
      </c>
      <c r="B7" s="413" t="s">
        <v>749</v>
      </c>
      <c r="C7" s="370">
        <v>3360000</v>
      </c>
    </row>
    <row r="8" spans="1:3" ht="15">
      <c r="A8" s="302" t="s">
        <v>750</v>
      </c>
      <c r="B8" s="413" t="s">
        <v>771</v>
      </c>
      <c r="C8" s="370">
        <v>646392</v>
      </c>
    </row>
    <row r="9" spans="1:3" ht="15">
      <c r="A9" s="302" t="s">
        <v>751</v>
      </c>
      <c r="B9" s="413" t="s">
        <v>752</v>
      </c>
      <c r="C9" s="370">
        <v>2145150</v>
      </c>
    </row>
    <row r="10" spans="1:3" ht="15.75">
      <c r="A10" s="305" t="s">
        <v>8</v>
      </c>
      <c r="B10" s="414" t="s">
        <v>772</v>
      </c>
      <c r="C10" s="369">
        <v>5000000</v>
      </c>
    </row>
    <row r="11" spans="1:3" s="306" customFormat="1" ht="15.75">
      <c r="A11" s="305" t="s">
        <v>9</v>
      </c>
      <c r="B11" s="414" t="s">
        <v>796</v>
      </c>
      <c r="C11" s="369">
        <v>38250</v>
      </c>
    </row>
    <row r="12" spans="1:3" s="306" customFormat="1" ht="15.75">
      <c r="A12" s="305" t="s">
        <v>527</v>
      </c>
      <c r="B12" s="414" t="s">
        <v>821</v>
      </c>
      <c r="C12" s="369">
        <v>512400</v>
      </c>
    </row>
    <row r="13" spans="1:3" ht="31.5">
      <c r="A13" s="302" t="s">
        <v>814</v>
      </c>
      <c r="B13" s="415" t="s">
        <v>753</v>
      </c>
      <c r="C13" s="369">
        <f>SUM(C4+C5+C10+C11+C12)</f>
        <v>14325512</v>
      </c>
    </row>
    <row r="14" spans="1:3" ht="15.75">
      <c r="A14" s="485" t="s">
        <v>985</v>
      </c>
      <c r="B14" s="415" t="s">
        <v>986</v>
      </c>
      <c r="C14" s="369">
        <v>21400270</v>
      </c>
    </row>
    <row r="15" spans="1:3" ht="15">
      <c r="A15" s="305" t="s">
        <v>6</v>
      </c>
      <c r="B15" s="483" t="s">
        <v>991</v>
      </c>
      <c r="C15" s="484">
        <v>6312000</v>
      </c>
    </row>
    <row r="16" spans="1:3" ht="15">
      <c r="A16" s="305" t="s">
        <v>988</v>
      </c>
      <c r="B16" s="483" t="s">
        <v>987</v>
      </c>
      <c r="C16" s="484">
        <v>1634000</v>
      </c>
    </row>
    <row r="17" spans="1:3" ht="15">
      <c r="A17" s="305" t="s">
        <v>989</v>
      </c>
      <c r="B17" s="483" t="s">
        <v>969</v>
      </c>
      <c r="C17" s="484">
        <v>4250000</v>
      </c>
    </row>
    <row r="18" spans="1:3" ht="15">
      <c r="A18" s="305" t="s">
        <v>526</v>
      </c>
      <c r="B18" s="483" t="s">
        <v>990</v>
      </c>
      <c r="C18" s="370">
        <v>4218621</v>
      </c>
    </row>
    <row r="19" spans="1:3" ht="15.75">
      <c r="A19" s="302" t="s">
        <v>815</v>
      </c>
      <c r="B19" s="415" t="s">
        <v>992</v>
      </c>
      <c r="C19" s="369">
        <f>SUM(C15:C18)</f>
        <v>16414621</v>
      </c>
    </row>
    <row r="20" spans="1:3" ht="31.5">
      <c r="A20" s="302" t="s">
        <v>816</v>
      </c>
      <c r="B20" s="415" t="s">
        <v>797</v>
      </c>
      <c r="C20" s="369">
        <v>1800000</v>
      </c>
    </row>
    <row r="21" spans="1:3" ht="23.25" customHeight="1">
      <c r="A21" s="307"/>
      <c r="B21" s="415" t="s">
        <v>754</v>
      </c>
      <c r="C21" s="369">
        <f>C13+C19+C20+C14</f>
        <v>53940403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2"/>
  <sheetViews>
    <sheetView zoomScalePageLayoutView="0" workbookViewId="0" topLeftCell="F70">
      <selection activeCell="T77" sqref="T77"/>
    </sheetView>
  </sheetViews>
  <sheetFormatPr defaultColWidth="9.140625" defaultRowHeight="15"/>
  <cols>
    <col min="1" max="1" width="4.00390625" style="0" bestFit="1" customWidth="1"/>
    <col min="2" max="2" width="66.28125" style="0" customWidth="1"/>
    <col min="4" max="4" width="9.57421875" style="0" bestFit="1" customWidth="1"/>
    <col min="7" max="7" width="10.57421875" style="0" bestFit="1" customWidth="1"/>
    <col min="8" max="12" width="9.8515625" style="0" bestFit="1" customWidth="1"/>
    <col min="20" max="20" width="10.00390625" style="0" customWidth="1"/>
    <col min="25" max="25" width="9.8515625" style="0" bestFit="1" customWidth="1"/>
    <col min="26" max="26" width="10.8515625" style="0" bestFit="1" customWidth="1"/>
    <col min="27" max="28" width="100.28125" style="0" bestFit="1" customWidth="1"/>
  </cols>
  <sheetData>
    <row r="1" ht="15">
      <c r="B1" t="s">
        <v>952</v>
      </c>
    </row>
    <row r="2" spans="4:25" ht="15">
      <c r="D2" t="s">
        <v>838</v>
      </c>
      <c r="Y2" s="481" t="s">
        <v>934</v>
      </c>
    </row>
    <row r="3" spans="1:29" ht="15">
      <c r="A3" s="396" t="s">
        <v>6</v>
      </c>
      <c r="B3" s="396" t="s">
        <v>7</v>
      </c>
      <c r="C3" s="396" t="s">
        <v>8</v>
      </c>
      <c r="D3" s="454" t="s">
        <v>839</v>
      </c>
      <c r="E3" s="454" t="s">
        <v>840</v>
      </c>
      <c r="F3" s="454" t="s">
        <v>841</v>
      </c>
      <c r="G3" s="454" t="s">
        <v>842</v>
      </c>
      <c r="H3" s="454" t="s">
        <v>898</v>
      </c>
      <c r="I3" s="454" t="s">
        <v>953</v>
      </c>
      <c r="J3" s="454" t="s">
        <v>843</v>
      </c>
      <c r="K3" s="454" t="s">
        <v>954</v>
      </c>
      <c r="L3" s="454" t="s">
        <v>844</v>
      </c>
      <c r="M3" s="454" t="s">
        <v>845</v>
      </c>
      <c r="N3" s="454" t="s">
        <v>846</v>
      </c>
      <c r="O3" s="454" t="s">
        <v>847</v>
      </c>
      <c r="P3" s="454" t="s">
        <v>848</v>
      </c>
      <c r="Q3" s="454" t="s">
        <v>849</v>
      </c>
      <c r="R3" s="454" t="s">
        <v>850</v>
      </c>
      <c r="S3" s="454" t="s">
        <v>851</v>
      </c>
      <c r="T3" s="454" t="s">
        <v>956</v>
      </c>
      <c r="U3" s="454" t="s">
        <v>852</v>
      </c>
      <c r="V3" s="454" t="s">
        <v>853</v>
      </c>
      <c r="W3" s="454" t="s">
        <v>854</v>
      </c>
      <c r="X3" s="454" t="s">
        <v>855</v>
      </c>
      <c r="Y3" s="454" t="s">
        <v>856</v>
      </c>
      <c r="Z3" s="454" t="s">
        <v>857</v>
      </c>
      <c r="AA3" s="396"/>
      <c r="AB3" s="396"/>
      <c r="AC3" s="396"/>
    </row>
    <row r="4" spans="1:29" ht="15">
      <c r="A4" s="396">
        <v>1</v>
      </c>
      <c r="B4" s="396" t="s">
        <v>11</v>
      </c>
      <c r="C4" s="396" t="s">
        <v>12</v>
      </c>
      <c r="D4" s="396"/>
      <c r="E4" s="396"/>
      <c r="F4" s="396"/>
      <c r="G4" s="396"/>
      <c r="H4" s="396"/>
      <c r="I4" s="453">
        <v>4891800</v>
      </c>
      <c r="J4" s="396"/>
      <c r="K4" s="396">
        <v>1189915</v>
      </c>
      <c r="L4" s="396"/>
      <c r="M4" s="396"/>
      <c r="N4" s="396"/>
      <c r="O4" s="453"/>
      <c r="P4" s="396"/>
      <c r="Q4" s="396"/>
      <c r="R4" s="396"/>
      <c r="S4" s="396"/>
      <c r="T4" s="396">
        <v>2722200</v>
      </c>
      <c r="U4" s="396"/>
      <c r="V4" s="396"/>
      <c r="W4" s="396"/>
      <c r="X4" s="396"/>
      <c r="Y4" s="396"/>
      <c r="Z4" s="453">
        <f>SUM(D4:Y4)</f>
        <v>8803915</v>
      </c>
      <c r="AA4" s="453"/>
      <c r="AB4" s="396"/>
      <c r="AC4" s="396"/>
    </row>
    <row r="5" spans="1:29" ht="15">
      <c r="A5" s="396">
        <v>9</v>
      </c>
      <c r="B5" s="396" t="s">
        <v>35</v>
      </c>
      <c r="C5" s="396" t="s">
        <v>36</v>
      </c>
      <c r="D5" s="396"/>
      <c r="E5" s="396"/>
      <c r="F5" s="396"/>
      <c r="G5" s="396"/>
      <c r="H5" s="396"/>
      <c r="I5" s="453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453">
        <f aca="true" t="shared" si="0" ref="Z5:Z10">SUM(D5:Y5)</f>
        <v>0</v>
      </c>
      <c r="AA5" s="453"/>
      <c r="AB5" s="396"/>
      <c r="AC5" s="396"/>
    </row>
    <row r="6" spans="1:29" ht="15">
      <c r="A6" s="396">
        <v>13</v>
      </c>
      <c r="B6" s="396" t="s">
        <v>858</v>
      </c>
      <c r="C6" s="396" t="s">
        <v>48</v>
      </c>
      <c r="D6" s="396"/>
      <c r="E6" s="396"/>
      <c r="F6" s="396"/>
      <c r="G6" s="396"/>
      <c r="H6" s="396"/>
      <c r="I6" s="453"/>
      <c r="J6" s="396"/>
      <c r="K6" s="396"/>
      <c r="L6" s="396"/>
      <c r="M6" s="396"/>
      <c r="N6" s="396"/>
      <c r="O6" s="453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453">
        <f t="shared" si="0"/>
        <v>0</v>
      </c>
      <c r="AA6" s="453"/>
      <c r="AB6" s="396"/>
      <c r="AC6" s="396"/>
    </row>
    <row r="7" spans="1:29" ht="15">
      <c r="A7" s="396">
        <v>15</v>
      </c>
      <c r="B7" s="396" t="s">
        <v>50</v>
      </c>
      <c r="C7" s="396" t="s">
        <v>51</v>
      </c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453">
        <f t="shared" si="0"/>
        <v>0</v>
      </c>
      <c r="AA7" s="396"/>
      <c r="AB7" s="396"/>
      <c r="AC7" s="396"/>
    </row>
    <row r="8" spans="1:29" ht="15">
      <c r="A8" s="396">
        <v>16</v>
      </c>
      <c r="B8" s="396" t="s">
        <v>53</v>
      </c>
      <c r="C8" s="396" t="s">
        <v>54</v>
      </c>
      <c r="D8" s="453">
        <v>5504820</v>
      </c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453">
        <f t="shared" si="0"/>
        <v>5504820</v>
      </c>
      <c r="AA8" s="453"/>
      <c r="AB8" s="396"/>
      <c r="AC8" s="396"/>
    </row>
    <row r="9" spans="1:29" ht="15">
      <c r="A9" s="396">
        <v>18</v>
      </c>
      <c r="B9" s="396" t="s">
        <v>59</v>
      </c>
      <c r="C9" s="396" t="s">
        <v>60</v>
      </c>
      <c r="D9" s="396">
        <v>420000</v>
      </c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453">
        <v>360000</v>
      </c>
      <c r="T9" s="453"/>
      <c r="U9" s="396"/>
      <c r="V9" s="396"/>
      <c r="W9" s="396"/>
      <c r="X9" s="396"/>
      <c r="Y9" s="396"/>
      <c r="Z9" s="453">
        <f t="shared" si="0"/>
        <v>780000</v>
      </c>
      <c r="AA9" s="453"/>
      <c r="AB9" s="396"/>
      <c r="AC9" s="396"/>
    </row>
    <row r="10" spans="1:29" ht="15">
      <c r="A10" s="396">
        <v>19</v>
      </c>
      <c r="B10" s="396" t="s">
        <v>859</v>
      </c>
      <c r="C10" s="396" t="s">
        <v>63</v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453">
        <f t="shared" si="0"/>
        <v>0</v>
      </c>
      <c r="AA10" s="396"/>
      <c r="AB10" s="396"/>
      <c r="AC10" s="396"/>
    </row>
    <row r="11" spans="1:29" ht="15">
      <c r="A11" s="396">
        <v>20</v>
      </c>
      <c r="B11" s="396" t="s">
        <v>860</v>
      </c>
      <c r="C11" s="396" t="s">
        <v>66</v>
      </c>
      <c r="D11" s="453">
        <f>SUM(D4:D10)</f>
        <v>5924820</v>
      </c>
      <c r="E11" s="453">
        <f aca="true" t="shared" si="1" ref="E11:Y11">SUM(E4:E10)</f>
        <v>0</v>
      </c>
      <c r="F11" s="453">
        <f t="shared" si="1"/>
        <v>0</v>
      </c>
      <c r="G11" s="453">
        <f t="shared" si="1"/>
        <v>0</v>
      </c>
      <c r="H11" s="453">
        <f t="shared" si="1"/>
        <v>0</v>
      </c>
      <c r="I11" s="453">
        <f t="shared" si="1"/>
        <v>4891800</v>
      </c>
      <c r="J11" s="453">
        <f t="shared" si="1"/>
        <v>0</v>
      </c>
      <c r="K11" s="453">
        <f t="shared" si="1"/>
        <v>1189915</v>
      </c>
      <c r="L11" s="453">
        <f t="shared" si="1"/>
        <v>0</v>
      </c>
      <c r="M11" s="453">
        <f t="shared" si="1"/>
        <v>0</v>
      </c>
      <c r="N11" s="453">
        <f t="shared" si="1"/>
        <v>0</v>
      </c>
      <c r="O11" s="453">
        <f t="shared" si="1"/>
        <v>0</v>
      </c>
      <c r="P11" s="453">
        <f t="shared" si="1"/>
        <v>0</v>
      </c>
      <c r="Q11" s="453">
        <f t="shared" si="1"/>
        <v>0</v>
      </c>
      <c r="R11" s="453">
        <f t="shared" si="1"/>
        <v>0</v>
      </c>
      <c r="S11" s="453">
        <f t="shared" si="1"/>
        <v>360000</v>
      </c>
      <c r="T11" s="453">
        <f t="shared" si="1"/>
        <v>2722200</v>
      </c>
      <c r="U11" s="453">
        <f t="shared" si="1"/>
        <v>0</v>
      </c>
      <c r="V11" s="453">
        <f t="shared" si="1"/>
        <v>0</v>
      </c>
      <c r="W11" s="453">
        <f t="shared" si="1"/>
        <v>0</v>
      </c>
      <c r="X11" s="453">
        <f t="shared" si="1"/>
        <v>0</v>
      </c>
      <c r="Y11" s="453">
        <f t="shared" si="1"/>
        <v>0</v>
      </c>
      <c r="Z11" s="453">
        <f>SUM(D11:Y11)</f>
        <v>15088735</v>
      </c>
      <c r="AA11" s="453"/>
      <c r="AB11" s="396"/>
      <c r="AC11" s="396"/>
    </row>
    <row r="12" spans="1:29" ht="15">
      <c r="A12" s="396">
        <v>21</v>
      </c>
      <c r="B12" s="396" t="s">
        <v>861</v>
      </c>
      <c r="C12" s="396" t="s">
        <v>69</v>
      </c>
      <c r="D12" s="453">
        <v>1017690</v>
      </c>
      <c r="E12" s="396"/>
      <c r="F12" s="396"/>
      <c r="G12" s="396"/>
      <c r="H12" s="396"/>
      <c r="I12" s="453">
        <v>428040</v>
      </c>
      <c r="J12" s="396"/>
      <c r="K12" s="396">
        <v>208235</v>
      </c>
      <c r="L12" s="396"/>
      <c r="M12" s="396"/>
      <c r="N12" s="396"/>
      <c r="O12" s="453"/>
      <c r="P12" s="396"/>
      <c r="Q12" s="396"/>
      <c r="R12" s="396"/>
      <c r="S12" s="453">
        <v>63000</v>
      </c>
      <c r="T12" s="453">
        <v>476385</v>
      </c>
      <c r="U12" s="396"/>
      <c r="V12" s="396"/>
      <c r="W12" s="396"/>
      <c r="X12" s="396"/>
      <c r="Y12" s="396"/>
      <c r="Z12" s="453">
        <f>SUM(D12:Y12)</f>
        <v>2193350</v>
      </c>
      <c r="AA12" s="453"/>
      <c r="AB12" s="396"/>
      <c r="AC12" s="396"/>
    </row>
    <row r="13" spans="1:29" ht="15">
      <c r="A13" s="396">
        <v>29</v>
      </c>
      <c r="B13" s="396" t="s">
        <v>71</v>
      </c>
      <c r="C13" s="396" t="s">
        <v>72</v>
      </c>
      <c r="D13" s="453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453">
        <f aca="true" t="shared" si="2" ref="Z13:Z74">SUM(D13:Y13)</f>
        <v>0</v>
      </c>
      <c r="AA13" s="396"/>
      <c r="AB13" s="396"/>
      <c r="AC13" s="396"/>
    </row>
    <row r="14" spans="1:29" ht="15">
      <c r="A14" s="396">
        <v>30</v>
      </c>
      <c r="B14" s="396" t="s">
        <v>74</v>
      </c>
      <c r="C14" s="396" t="s">
        <v>75</v>
      </c>
      <c r="D14" s="453">
        <v>400000</v>
      </c>
      <c r="E14" s="396"/>
      <c r="F14" s="396"/>
      <c r="G14" s="396"/>
      <c r="H14" s="396"/>
      <c r="I14" s="453"/>
      <c r="J14" s="453"/>
      <c r="K14" s="396"/>
      <c r="L14" s="453"/>
      <c r="M14" s="396"/>
      <c r="N14" s="453">
        <v>630000</v>
      </c>
      <c r="O14" s="453">
        <v>25000</v>
      </c>
      <c r="P14" s="396"/>
      <c r="Q14" s="396"/>
      <c r="R14" s="396"/>
      <c r="S14" s="453">
        <v>140000</v>
      </c>
      <c r="T14" s="396">
        <v>620000</v>
      </c>
      <c r="U14" s="396"/>
      <c r="V14" s="396"/>
      <c r="W14" s="396"/>
      <c r="X14" s="453"/>
      <c r="Y14" s="396"/>
      <c r="Z14" s="453">
        <f t="shared" si="2"/>
        <v>1815000</v>
      </c>
      <c r="AA14" s="453"/>
      <c r="AB14" s="396"/>
      <c r="AC14" s="396"/>
    </row>
    <row r="15" spans="1:29" ht="15">
      <c r="A15" s="396">
        <v>32</v>
      </c>
      <c r="B15" s="396" t="s">
        <v>862</v>
      </c>
      <c r="C15" s="396" t="s">
        <v>81</v>
      </c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453">
        <f t="shared" si="2"/>
        <v>0</v>
      </c>
      <c r="AA15" s="396"/>
      <c r="AB15" s="396"/>
      <c r="AC15" s="396"/>
    </row>
    <row r="16" spans="1:29" ht="15">
      <c r="A16" s="396">
        <v>33</v>
      </c>
      <c r="B16" s="396" t="s">
        <v>83</v>
      </c>
      <c r="C16" s="396" t="s">
        <v>84</v>
      </c>
      <c r="D16" s="453">
        <v>500000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>
        <v>95000</v>
      </c>
      <c r="T16" s="396"/>
      <c r="U16" s="396"/>
      <c r="V16" s="396"/>
      <c r="W16" s="396"/>
      <c r="X16" s="396"/>
      <c r="Y16" s="396"/>
      <c r="Z16" s="453">
        <f t="shared" si="2"/>
        <v>595000</v>
      </c>
      <c r="AA16" s="453"/>
      <c r="AB16" s="396"/>
      <c r="AC16" s="396"/>
    </row>
    <row r="17" spans="1:29" ht="15">
      <c r="A17" s="396">
        <v>34</v>
      </c>
      <c r="B17" s="396" t="s">
        <v>86</v>
      </c>
      <c r="C17" s="396" t="s">
        <v>87</v>
      </c>
      <c r="D17" s="453">
        <v>450000</v>
      </c>
      <c r="E17" s="396"/>
      <c r="F17" s="396"/>
      <c r="G17" s="396">
        <v>120000</v>
      </c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>
        <v>80000</v>
      </c>
      <c r="T17" s="396"/>
      <c r="U17" s="396"/>
      <c r="V17" s="396"/>
      <c r="W17" s="396"/>
      <c r="X17" s="396"/>
      <c r="Y17" s="396"/>
      <c r="Z17" s="453">
        <f t="shared" si="2"/>
        <v>650000</v>
      </c>
      <c r="AA17" s="453"/>
      <c r="AB17" s="396"/>
      <c r="AC17" s="396"/>
    </row>
    <row r="18" spans="1:29" ht="15">
      <c r="A18" s="396">
        <v>35</v>
      </c>
      <c r="B18" s="396" t="s">
        <v>863</v>
      </c>
      <c r="C18" s="396" t="s">
        <v>90</v>
      </c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453">
        <f t="shared" si="2"/>
        <v>0</v>
      </c>
      <c r="AA18" s="396"/>
      <c r="AB18" s="396"/>
      <c r="AC18" s="396"/>
    </row>
    <row r="19" spans="1:29" ht="15">
      <c r="A19" s="396">
        <v>36</v>
      </c>
      <c r="B19" s="396" t="s">
        <v>92</v>
      </c>
      <c r="C19" s="396" t="s">
        <v>93</v>
      </c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453">
        <f t="shared" si="2"/>
        <v>0</v>
      </c>
      <c r="AA19" s="396"/>
      <c r="AB19" s="396"/>
      <c r="AC19" s="396"/>
    </row>
    <row r="20" spans="1:29" ht="15">
      <c r="A20" s="396"/>
      <c r="B20" s="396" t="s">
        <v>864</v>
      </c>
      <c r="C20" s="396"/>
      <c r="D20" s="396">
        <v>220000</v>
      </c>
      <c r="E20" s="396"/>
      <c r="F20" s="396"/>
      <c r="G20" s="396">
        <v>150000</v>
      </c>
      <c r="H20" s="396"/>
      <c r="I20" s="396"/>
      <c r="J20" s="396"/>
      <c r="K20" s="396"/>
      <c r="L20" s="396"/>
      <c r="M20" s="453">
        <v>4398672</v>
      </c>
      <c r="N20" s="396"/>
      <c r="O20" s="453"/>
      <c r="P20" s="396"/>
      <c r="Q20" s="396"/>
      <c r="R20" s="396"/>
      <c r="S20" s="396">
        <v>100000</v>
      </c>
      <c r="T20" s="396"/>
      <c r="U20" s="396"/>
      <c r="V20" s="396"/>
      <c r="W20" s="396"/>
      <c r="X20" s="396"/>
      <c r="Y20" s="396"/>
      <c r="Z20" s="453">
        <f t="shared" si="2"/>
        <v>4868672</v>
      </c>
      <c r="AA20" s="453"/>
      <c r="AB20" s="396"/>
      <c r="AC20" s="396"/>
    </row>
    <row r="21" spans="1:29" ht="15">
      <c r="A21" s="396"/>
      <c r="B21" s="396" t="s">
        <v>865</v>
      </c>
      <c r="C21" s="396"/>
      <c r="D21" s="396">
        <v>185000</v>
      </c>
      <c r="E21" s="396"/>
      <c r="F21" s="396"/>
      <c r="G21" s="396">
        <v>44000</v>
      </c>
      <c r="H21" s="396"/>
      <c r="I21" s="396"/>
      <c r="J21" s="396"/>
      <c r="K21" s="396"/>
      <c r="L21" s="396"/>
      <c r="M21" s="396"/>
      <c r="N21" s="396"/>
      <c r="O21" s="453"/>
      <c r="P21" s="396"/>
      <c r="Q21" s="396"/>
      <c r="R21" s="396"/>
      <c r="S21" s="396">
        <v>600000</v>
      </c>
      <c r="T21" s="396"/>
      <c r="U21" s="396"/>
      <c r="V21" s="396"/>
      <c r="W21" s="396"/>
      <c r="X21" s="396"/>
      <c r="Y21" s="396"/>
      <c r="Z21" s="453">
        <f t="shared" si="2"/>
        <v>829000</v>
      </c>
      <c r="AA21" s="453"/>
      <c r="AB21" s="396"/>
      <c r="AC21" s="396"/>
    </row>
    <row r="22" spans="1:29" ht="15">
      <c r="A22" s="396"/>
      <c r="B22" s="396" t="s">
        <v>866</v>
      </c>
      <c r="C22" s="396"/>
      <c r="D22" s="396">
        <v>112000</v>
      </c>
      <c r="E22" s="396"/>
      <c r="F22" s="396">
        <v>20000</v>
      </c>
      <c r="G22" s="396">
        <v>135000</v>
      </c>
      <c r="H22" s="396"/>
      <c r="I22" s="396"/>
      <c r="J22" s="396"/>
      <c r="K22" s="396"/>
      <c r="L22" s="396"/>
      <c r="M22" s="396"/>
      <c r="N22" s="396">
        <v>25000</v>
      </c>
      <c r="O22" s="453"/>
      <c r="P22" s="396"/>
      <c r="Q22" s="396"/>
      <c r="R22" s="396"/>
      <c r="S22" s="453">
        <v>35000</v>
      </c>
      <c r="T22" s="453"/>
      <c r="U22" s="396"/>
      <c r="V22" s="396"/>
      <c r="W22" s="396"/>
      <c r="X22" s="396"/>
      <c r="Y22" s="396"/>
      <c r="Z22" s="453">
        <f t="shared" si="2"/>
        <v>327000</v>
      </c>
      <c r="AA22" s="453"/>
      <c r="AB22" s="396"/>
      <c r="AC22" s="396"/>
    </row>
    <row r="23" spans="1:29" ht="15">
      <c r="A23" s="396">
        <v>37</v>
      </c>
      <c r="B23" s="396" t="s">
        <v>95</v>
      </c>
      <c r="C23" s="396" t="s">
        <v>96</v>
      </c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453">
        <v>126567</v>
      </c>
      <c r="V23" s="453">
        <v>4712598</v>
      </c>
      <c r="W23" s="453"/>
      <c r="X23" s="396"/>
      <c r="Y23" s="396"/>
      <c r="Z23" s="453">
        <f t="shared" si="2"/>
        <v>4839165</v>
      </c>
      <c r="AA23" s="453"/>
      <c r="AB23" s="396"/>
      <c r="AC23" s="396"/>
    </row>
    <row r="24" spans="1:29" ht="15">
      <c r="A24" s="396">
        <v>38</v>
      </c>
      <c r="B24" s="396" t="s">
        <v>867</v>
      </c>
      <c r="C24" s="396" t="s">
        <v>99</v>
      </c>
      <c r="D24" s="396">
        <v>30000</v>
      </c>
      <c r="E24" s="396"/>
      <c r="F24" s="396">
        <v>200000</v>
      </c>
      <c r="G24" s="396">
        <v>2000</v>
      </c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>
        <v>1500</v>
      </c>
      <c r="T24" s="396"/>
      <c r="U24" s="396"/>
      <c r="V24" s="396"/>
      <c r="W24" s="396"/>
      <c r="X24" s="396"/>
      <c r="Y24" s="396"/>
      <c r="Z24" s="453">
        <f t="shared" si="2"/>
        <v>233500</v>
      </c>
      <c r="AA24" s="396"/>
      <c r="AB24" s="396"/>
      <c r="AC24" s="396"/>
    </row>
    <row r="25" spans="1:29" ht="15">
      <c r="A25" s="396">
        <v>40</v>
      </c>
      <c r="B25" s="396" t="s">
        <v>101</v>
      </c>
      <c r="C25" s="396" t="s">
        <v>102</v>
      </c>
      <c r="D25" s="453"/>
      <c r="E25" s="396"/>
      <c r="F25" s="396"/>
      <c r="G25" s="396">
        <v>10000</v>
      </c>
      <c r="H25" s="396"/>
      <c r="I25" s="453"/>
      <c r="J25" s="396"/>
      <c r="K25" s="396"/>
      <c r="L25" s="396"/>
      <c r="M25" s="396"/>
      <c r="N25" s="396">
        <v>250000</v>
      </c>
      <c r="O25" s="453">
        <v>120000</v>
      </c>
      <c r="P25" s="396"/>
      <c r="Q25" s="396"/>
      <c r="R25" s="396"/>
      <c r="S25" s="396"/>
      <c r="T25" s="453"/>
      <c r="U25" s="396"/>
      <c r="V25" s="396"/>
      <c r="W25" s="396"/>
      <c r="X25" s="396"/>
      <c r="Y25" s="396"/>
      <c r="Z25" s="453">
        <f t="shared" si="2"/>
        <v>380000</v>
      </c>
      <c r="AA25" s="453"/>
      <c r="AB25" s="396"/>
      <c r="AC25" s="396"/>
    </row>
    <row r="26" spans="1:29" ht="15">
      <c r="A26" s="396">
        <v>41</v>
      </c>
      <c r="B26" s="396" t="s">
        <v>868</v>
      </c>
      <c r="C26" s="396" t="s">
        <v>105</v>
      </c>
      <c r="D26" s="453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453">
        <f t="shared" si="2"/>
        <v>0</v>
      </c>
      <c r="AA26" s="396"/>
      <c r="AB26" s="396"/>
      <c r="AC26" s="396"/>
    </row>
    <row r="27" spans="1:29" ht="15">
      <c r="A27" s="396">
        <v>42</v>
      </c>
      <c r="B27" s="396" t="s">
        <v>869</v>
      </c>
      <c r="C27" s="396" t="s">
        <v>105</v>
      </c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453">
        <f t="shared" si="2"/>
        <v>0</v>
      </c>
      <c r="AA27" s="396"/>
      <c r="AB27" s="396"/>
      <c r="AC27" s="396"/>
    </row>
    <row r="28" spans="1:29" ht="15">
      <c r="A28" s="396">
        <v>43</v>
      </c>
      <c r="B28" s="396" t="s">
        <v>107</v>
      </c>
      <c r="C28" s="396" t="s">
        <v>108</v>
      </c>
      <c r="D28" s="453"/>
      <c r="E28" s="396"/>
      <c r="F28" s="396"/>
      <c r="G28" s="453"/>
      <c r="H28" s="396"/>
      <c r="I28" s="396"/>
      <c r="J28" s="453"/>
      <c r="K28" s="453">
        <v>1245000</v>
      </c>
      <c r="L28" s="453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453">
        <f t="shared" si="2"/>
        <v>1245000</v>
      </c>
      <c r="AA28" s="453"/>
      <c r="AB28" s="396"/>
      <c r="AC28" s="396"/>
    </row>
    <row r="29" spans="1:29" ht="15">
      <c r="A29" s="396">
        <v>44</v>
      </c>
      <c r="B29" s="396" t="s">
        <v>870</v>
      </c>
      <c r="C29" s="396" t="s">
        <v>111</v>
      </c>
      <c r="D29" s="453">
        <v>755000</v>
      </c>
      <c r="E29" s="453"/>
      <c r="F29" s="453">
        <v>125000</v>
      </c>
      <c r="G29" s="396">
        <v>745000</v>
      </c>
      <c r="H29" s="396"/>
      <c r="I29" s="453"/>
      <c r="J29" s="453"/>
      <c r="K29" s="453"/>
      <c r="L29" s="453"/>
      <c r="M29" s="453">
        <v>242000</v>
      </c>
      <c r="N29" s="453">
        <v>250000</v>
      </c>
      <c r="O29" s="453">
        <v>450000</v>
      </c>
      <c r="P29" s="396"/>
      <c r="Q29" s="453">
        <v>58400</v>
      </c>
      <c r="R29" s="396"/>
      <c r="S29" s="453">
        <v>263000</v>
      </c>
      <c r="T29" s="453">
        <v>390000</v>
      </c>
      <c r="U29" s="396"/>
      <c r="V29" s="453"/>
      <c r="W29" s="453">
        <v>514400</v>
      </c>
      <c r="X29" s="396"/>
      <c r="Y29" s="396"/>
      <c r="Z29" s="453">
        <f t="shared" si="2"/>
        <v>3792800</v>
      </c>
      <c r="AA29" s="453"/>
      <c r="AB29" s="396"/>
      <c r="AC29" s="396"/>
    </row>
    <row r="30" spans="1:29" ht="15">
      <c r="A30" s="396">
        <v>45</v>
      </c>
      <c r="B30" s="396" t="s">
        <v>871</v>
      </c>
      <c r="C30" s="396" t="s">
        <v>111</v>
      </c>
      <c r="D30" s="453">
        <v>268000</v>
      </c>
      <c r="E30" s="396"/>
      <c r="F30" s="396"/>
      <c r="G30" s="396"/>
      <c r="H30" s="396"/>
      <c r="I30" s="396"/>
      <c r="J30" s="396"/>
      <c r="K30" s="396"/>
      <c r="L30" s="396"/>
      <c r="M30" s="396"/>
      <c r="N30" s="453"/>
      <c r="O30" s="396"/>
      <c r="P30" s="396"/>
      <c r="Q30" s="396"/>
      <c r="R30" s="396"/>
      <c r="S30" s="396"/>
      <c r="T30" s="396">
        <v>73740</v>
      </c>
      <c r="U30" s="396"/>
      <c r="V30" s="396"/>
      <c r="W30" s="396"/>
      <c r="X30" s="396"/>
      <c r="Y30" s="396"/>
      <c r="Z30" s="453">
        <f t="shared" si="2"/>
        <v>341740</v>
      </c>
      <c r="AA30" s="453"/>
      <c r="AB30" s="396"/>
      <c r="AC30" s="396"/>
    </row>
    <row r="31" spans="1:29" ht="15">
      <c r="A31" s="396"/>
      <c r="B31" s="396" t="s">
        <v>872</v>
      </c>
      <c r="C31" s="396" t="s">
        <v>111</v>
      </c>
      <c r="D31" s="453">
        <v>650000</v>
      </c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453">
        <f t="shared" si="2"/>
        <v>650000</v>
      </c>
      <c r="AA31" s="453"/>
      <c r="AB31" s="396"/>
      <c r="AC31" s="396"/>
    </row>
    <row r="32" spans="1:29" ht="15">
      <c r="A32" s="396">
        <v>46</v>
      </c>
      <c r="B32" s="396" t="s">
        <v>873</v>
      </c>
      <c r="C32" s="396" t="s">
        <v>114</v>
      </c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453">
        <f t="shared" si="2"/>
        <v>0</v>
      </c>
      <c r="AA32" s="396"/>
      <c r="AB32" s="396"/>
      <c r="AC32" s="396"/>
    </row>
    <row r="33" spans="1:29" ht="15">
      <c r="A33" s="396">
        <v>47</v>
      </c>
      <c r="B33" s="396" t="s">
        <v>116</v>
      </c>
      <c r="C33" s="396" t="s">
        <v>117</v>
      </c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453">
        <f t="shared" si="2"/>
        <v>0</v>
      </c>
      <c r="AA33" s="396"/>
      <c r="AB33" s="396"/>
      <c r="AC33" s="396"/>
    </row>
    <row r="34" spans="1:29" ht="15">
      <c r="A34" s="396">
        <v>48</v>
      </c>
      <c r="B34" s="396" t="s">
        <v>119</v>
      </c>
      <c r="C34" s="396" t="s">
        <v>120</v>
      </c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453">
        <f t="shared" si="2"/>
        <v>0</v>
      </c>
      <c r="AA34" s="396"/>
      <c r="AB34" s="396"/>
      <c r="AC34" s="396"/>
    </row>
    <row r="35" spans="1:29" ht="15">
      <c r="A35" s="396">
        <v>49</v>
      </c>
      <c r="B35" s="396" t="s">
        <v>874</v>
      </c>
      <c r="C35" s="396" t="s">
        <v>123</v>
      </c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453">
        <f t="shared" si="2"/>
        <v>0</v>
      </c>
      <c r="AA35" s="396"/>
      <c r="AB35" s="396"/>
      <c r="AC35" s="396"/>
    </row>
    <row r="36" spans="1:29" ht="15">
      <c r="A36" s="396">
        <v>50</v>
      </c>
      <c r="B36" s="396" t="s">
        <v>125</v>
      </c>
      <c r="C36" s="396" t="s">
        <v>126</v>
      </c>
      <c r="D36" s="453">
        <v>606000</v>
      </c>
      <c r="E36" s="396"/>
      <c r="F36" s="453">
        <v>93150</v>
      </c>
      <c r="G36" s="453">
        <v>325620</v>
      </c>
      <c r="H36" s="396"/>
      <c r="I36" s="453"/>
      <c r="J36" s="453"/>
      <c r="K36" s="453">
        <v>336150</v>
      </c>
      <c r="L36" s="453"/>
      <c r="M36" s="453">
        <v>1174547</v>
      </c>
      <c r="N36" s="453">
        <v>311850</v>
      </c>
      <c r="O36" s="453">
        <v>160650</v>
      </c>
      <c r="P36" s="396"/>
      <c r="Q36" s="396"/>
      <c r="R36" s="396"/>
      <c r="S36" s="453"/>
      <c r="T36" s="453">
        <v>272700</v>
      </c>
      <c r="U36" s="453">
        <v>34173</v>
      </c>
      <c r="V36" s="453">
        <v>1272402</v>
      </c>
      <c r="W36" s="453"/>
      <c r="X36" s="453"/>
      <c r="Y36" s="396"/>
      <c r="Z36" s="453">
        <f t="shared" si="2"/>
        <v>4587242</v>
      </c>
      <c r="AA36" s="453"/>
      <c r="AB36" s="396"/>
      <c r="AC36" s="396"/>
    </row>
    <row r="37" spans="1:29" ht="15">
      <c r="A37" s="396">
        <v>59</v>
      </c>
      <c r="B37" s="396" t="s">
        <v>137</v>
      </c>
      <c r="C37" s="396" t="s">
        <v>138</v>
      </c>
      <c r="D37" s="453">
        <v>90000</v>
      </c>
      <c r="E37" s="396"/>
      <c r="F37" s="396"/>
      <c r="G37" s="396">
        <v>100000</v>
      </c>
      <c r="H37" s="396"/>
      <c r="I37" s="396"/>
      <c r="J37" s="396"/>
      <c r="K37" s="396"/>
      <c r="L37" s="396"/>
      <c r="M37" s="396"/>
      <c r="N37" s="396"/>
      <c r="O37" s="396">
        <v>50000</v>
      </c>
      <c r="P37" s="396"/>
      <c r="Q37" s="396"/>
      <c r="R37" s="396"/>
      <c r="S37" s="396"/>
      <c r="T37" s="396">
        <v>33000</v>
      </c>
      <c r="U37" s="396"/>
      <c r="V37" s="396"/>
      <c r="W37" s="396"/>
      <c r="X37" s="396"/>
      <c r="Y37" s="396"/>
      <c r="Z37" s="453">
        <f t="shared" si="2"/>
        <v>273000</v>
      </c>
      <c r="AA37" s="453"/>
      <c r="AB37" s="396"/>
      <c r="AC37" s="396"/>
    </row>
    <row r="38" spans="1:29" ht="15">
      <c r="A38" s="396">
        <v>60</v>
      </c>
      <c r="B38" s="396" t="s">
        <v>875</v>
      </c>
      <c r="C38" s="396" t="s">
        <v>141</v>
      </c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453">
        <f t="shared" si="2"/>
        <v>0</v>
      </c>
      <c r="AA38" s="396"/>
      <c r="AB38" s="396"/>
      <c r="AC38" s="396"/>
    </row>
    <row r="39" spans="1:29" ht="15">
      <c r="A39" s="396">
        <v>61</v>
      </c>
      <c r="B39" s="396" t="s">
        <v>876</v>
      </c>
      <c r="C39" s="396" t="s">
        <v>144</v>
      </c>
      <c r="D39" s="453">
        <f>SUM(D13:D38)</f>
        <v>4266000</v>
      </c>
      <c r="E39" s="453">
        <f>SUM(E13:E38)</f>
        <v>0</v>
      </c>
      <c r="F39" s="453">
        <f aca="true" t="shared" si="3" ref="F39:Y39">SUM(F13:F38)</f>
        <v>438150</v>
      </c>
      <c r="G39" s="453">
        <f t="shared" si="3"/>
        <v>1631620</v>
      </c>
      <c r="H39" s="453">
        <f t="shared" si="3"/>
        <v>0</v>
      </c>
      <c r="I39" s="453">
        <f t="shared" si="3"/>
        <v>0</v>
      </c>
      <c r="J39" s="453">
        <f t="shared" si="3"/>
        <v>0</v>
      </c>
      <c r="K39" s="453">
        <f t="shared" si="3"/>
        <v>1581150</v>
      </c>
      <c r="L39" s="453">
        <f t="shared" si="3"/>
        <v>0</v>
      </c>
      <c r="M39" s="453">
        <f t="shared" si="3"/>
        <v>5815219</v>
      </c>
      <c r="N39" s="453">
        <f t="shared" si="3"/>
        <v>1466850</v>
      </c>
      <c r="O39" s="453">
        <f t="shared" si="3"/>
        <v>805650</v>
      </c>
      <c r="P39" s="453">
        <f t="shared" si="3"/>
        <v>0</v>
      </c>
      <c r="Q39" s="453">
        <f t="shared" si="3"/>
        <v>58400</v>
      </c>
      <c r="R39" s="453">
        <f t="shared" si="3"/>
        <v>0</v>
      </c>
      <c r="S39" s="453">
        <f t="shared" si="3"/>
        <v>1314500</v>
      </c>
      <c r="T39" s="453">
        <f t="shared" si="3"/>
        <v>1389440</v>
      </c>
      <c r="U39" s="453">
        <f t="shared" si="3"/>
        <v>160740</v>
      </c>
      <c r="V39" s="453">
        <f t="shared" si="3"/>
        <v>5985000</v>
      </c>
      <c r="W39" s="453">
        <f t="shared" si="3"/>
        <v>514400</v>
      </c>
      <c r="X39" s="453">
        <f t="shared" si="3"/>
        <v>0</v>
      </c>
      <c r="Y39" s="453">
        <f t="shared" si="3"/>
        <v>0</v>
      </c>
      <c r="Z39" s="453">
        <f t="shared" si="2"/>
        <v>25427119</v>
      </c>
      <c r="AA39" s="453"/>
      <c r="AB39" s="396"/>
      <c r="AC39" s="396"/>
    </row>
    <row r="40" spans="1:29" ht="15">
      <c r="A40" s="396">
        <v>101</v>
      </c>
      <c r="B40" s="396" t="s">
        <v>877</v>
      </c>
      <c r="C40" s="396" t="s">
        <v>168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453"/>
      <c r="Y40" s="453"/>
      <c r="Z40" s="453">
        <f t="shared" si="2"/>
        <v>0</v>
      </c>
      <c r="AA40" s="453"/>
      <c r="AB40" s="396"/>
      <c r="AC40" s="396"/>
    </row>
    <row r="41" spans="1:29" ht="15">
      <c r="A41" s="396">
        <v>121</v>
      </c>
      <c r="B41" s="396" t="s">
        <v>878</v>
      </c>
      <c r="C41" s="396" t="s">
        <v>171</v>
      </c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453">
        <v>3908975</v>
      </c>
      <c r="Y41" s="453"/>
      <c r="Z41" s="453">
        <f t="shared" si="2"/>
        <v>3908975</v>
      </c>
      <c r="AA41" s="453"/>
      <c r="AB41" s="396"/>
      <c r="AC41" s="396"/>
    </row>
    <row r="42" spans="1:29" ht="30">
      <c r="A42" s="396">
        <v>140</v>
      </c>
      <c r="B42" s="455" t="s">
        <v>185</v>
      </c>
      <c r="C42" s="396" t="s">
        <v>186</v>
      </c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453">
        <f t="shared" si="2"/>
        <v>0</v>
      </c>
      <c r="AA42" s="396"/>
      <c r="AB42" s="396"/>
      <c r="AC42" s="396"/>
    </row>
    <row r="43" spans="1:29" ht="15">
      <c r="A43" s="396">
        <v>151</v>
      </c>
      <c r="B43" s="396" t="s">
        <v>879</v>
      </c>
      <c r="C43" s="396" t="s">
        <v>189</v>
      </c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453">
        <f t="shared" si="2"/>
        <v>0</v>
      </c>
      <c r="AA43" s="396"/>
      <c r="AB43" s="396"/>
      <c r="AC43" s="396"/>
    </row>
    <row r="44" spans="1:29" ht="15">
      <c r="A44" s="396">
        <v>152</v>
      </c>
      <c r="B44" s="396" t="s">
        <v>880</v>
      </c>
      <c r="C44" s="396" t="s">
        <v>189</v>
      </c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>
        <v>400000</v>
      </c>
      <c r="Y44" s="453"/>
      <c r="Z44" s="453">
        <f t="shared" si="2"/>
        <v>400000</v>
      </c>
      <c r="AA44" s="453"/>
      <c r="AB44" s="396"/>
      <c r="AC44" s="396"/>
    </row>
    <row r="45" spans="1:29" ht="15">
      <c r="A45" s="396">
        <v>153</v>
      </c>
      <c r="B45" s="396" t="s">
        <v>881</v>
      </c>
      <c r="C45" s="396" t="s">
        <v>189</v>
      </c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453"/>
      <c r="Y45" s="396"/>
      <c r="Z45" s="453">
        <f t="shared" si="2"/>
        <v>0</v>
      </c>
      <c r="AA45" s="396"/>
      <c r="AB45" s="396"/>
      <c r="AC45" s="396"/>
    </row>
    <row r="46" spans="1:29" ht="15">
      <c r="A46" s="396">
        <v>159</v>
      </c>
      <c r="B46" s="396" t="s">
        <v>882</v>
      </c>
      <c r="C46" s="396" t="s">
        <v>189</v>
      </c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453"/>
      <c r="Q46" s="396"/>
      <c r="R46" s="396"/>
      <c r="S46" s="396"/>
      <c r="T46" s="396"/>
      <c r="U46" s="396"/>
      <c r="V46" s="396"/>
      <c r="W46" s="396"/>
      <c r="X46" s="453"/>
      <c r="Y46" s="396"/>
      <c r="Z46" s="453">
        <f t="shared" si="2"/>
        <v>0</v>
      </c>
      <c r="AA46" s="453"/>
      <c r="AB46" s="396"/>
      <c r="AC46" s="396"/>
    </row>
    <row r="47" spans="1:29" ht="15">
      <c r="A47" s="396"/>
      <c r="B47" s="396" t="s">
        <v>883</v>
      </c>
      <c r="C47" s="396" t="s">
        <v>189</v>
      </c>
      <c r="D47" s="453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453">
        <v>1598245</v>
      </c>
      <c r="Q47" s="396"/>
      <c r="R47" s="396">
        <v>208692</v>
      </c>
      <c r="S47" s="396"/>
      <c r="T47" s="396"/>
      <c r="U47" s="396"/>
      <c r="V47" s="396"/>
      <c r="W47" s="453"/>
      <c r="X47" s="396"/>
      <c r="Y47" s="396"/>
      <c r="Z47" s="453">
        <f t="shared" si="2"/>
        <v>1806937</v>
      </c>
      <c r="AA47" s="453"/>
      <c r="AB47" s="396"/>
      <c r="AC47" s="396"/>
    </row>
    <row r="48" spans="1:29" ht="15">
      <c r="A48" s="396">
        <v>168</v>
      </c>
      <c r="B48" s="396" t="s">
        <v>884</v>
      </c>
      <c r="C48" s="396" t="s">
        <v>195</v>
      </c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453">
        <f t="shared" si="2"/>
        <v>0</v>
      </c>
      <c r="AA48" s="396"/>
      <c r="AB48" s="396"/>
      <c r="AC48" s="396"/>
    </row>
    <row r="49" spans="1:29" ht="15">
      <c r="A49" s="396">
        <v>179</v>
      </c>
      <c r="B49" s="396" t="s">
        <v>885</v>
      </c>
      <c r="C49" s="396" t="s">
        <v>206</v>
      </c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453">
        <f t="shared" si="2"/>
        <v>0</v>
      </c>
      <c r="AA49" s="396"/>
      <c r="AB49" s="396"/>
      <c r="AC49" s="396"/>
    </row>
    <row r="50" spans="1:29" ht="15">
      <c r="A50" s="396">
        <v>180</v>
      </c>
      <c r="B50" s="396" t="s">
        <v>886</v>
      </c>
      <c r="C50" s="396" t="s">
        <v>206</v>
      </c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453">
        <f t="shared" si="2"/>
        <v>0</v>
      </c>
      <c r="AA50" s="396"/>
      <c r="AB50" s="396"/>
      <c r="AC50" s="396"/>
    </row>
    <row r="51" spans="1:29" ht="15">
      <c r="A51" s="396">
        <v>181</v>
      </c>
      <c r="B51" s="396" t="s">
        <v>887</v>
      </c>
      <c r="C51" s="396" t="s">
        <v>206</v>
      </c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453">
        <f t="shared" si="2"/>
        <v>0</v>
      </c>
      <c r="AA51" s="396"/>
      <c r="AB51" s="396"/>
      <c r="AC51" s="396"/>
    </row>
    <row r="52" spans="1:29" ht="15">
      <c r="A52" s="396">
        <v>182</v>
      </c>
      <c r="B52" s="396" t="s">
        <v>888</v>
      </c>
      <c r="C52" s="396" t="s">
        <v>206</v>
      </c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453"/>
      <c r="U52" s="453"/>
      <c r="V52" s="396"/>
      <c r="W52" s="396"/>
      <c r="X52" s="396"/>
      <c r="Y52" s="396"/>
      <c r="Z52" s="453">
        <f t="shared" si="2"/>
        <v>0</v>
      </c>
      <c r="AA52" s="453"/>
      <c r="AB52" s="396"/>
      <c r="AC52" s="396"/>
    </row>
    <row r="53" spans="1:29" ht="15">
      <c r="A53" s="396">
        <v>183</v>
      </c>
      <c r="B53" s="396" t="s">
        <v>884</v>
      </c>
      <c r="C53" s="396" t="s">
        <v>206</v>
      </c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453">
        <f t="shared" si="2"/>
        <v>0</v>
      </c>
      <c r="AA53" s="396"/>
      <c r="AB53" s="396"/>
      <c r="AC53" s="396"/>
    </row>
    <row r="54" spans="1:29" ht="15">
      <c r="A54" s="396">
        <v>190</v>
      </c>
      <c r="B54" s="396" t="s">
        <v>205</v>
      </c>
      <c r="C54" s="396" t="s">
        <v>818</v>
      </c>
      <c r="D54" s="396"/>
      <c r="E54" s="396"/>
      <c r="F54" s="396"/>
      <c r="G54" s="396"/>
      <c r="H54" s="396">
        <v>9664093</v>
      </c>
      <c r="I54" s="396"/>
      <c r="J54" s="396"/>
      <c r="K54" s="453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453">
        <f t="shared" si="2"/>
        <v>9664093</v>
      </c>
      <c r="AA54" s="453"/>
      <c r="AB54" s="396"/>
      <c r="AC54" s="396"/>
    </row>
    <row r="55" spans="1:29" ht="30">
      <c r="A55" s="396">
        <v>191</v>
      </c>
      <c r="B55" s="455" t="s">
        <v>889</v>
      </c>
      <c r="C55" s="396" t="s">
        <v>209</v>
      </c>
      <c r="D55" s="453">
        <f>SUM(D42:D54)</f>
        <v>0</v>
      </c>
      <c r="E55" s="453">
        <f aca="true" t="shared" si="4" ref="E55:Y55">SUM(E42:E54)</f>
        <v>0</v>
      </c>
      <c r="F55" s="453">
        <f t="shared" si="4"/>
        <v>0</v>
      </c>
      <c r="G55" s="453">
        <f t="shared" si="4"/>
        <v>0</v>
      </c>
      <c r="H55" s="453">
        <f t="shared" si="4"/>
        <v>9664093</v>
      </c>
      <c r="I55" s="453">
        <f t="shared" si="4"/>
        <v>0</v>
      </c>
      <c r="J55" s="453">
        <f t="shared" si="4"/>
        <v>0</v>
      </c>
      <c r="K55" s="453">
        <f t="shared" si="4"/>
        <v>0</v>
      </c>
      <c r="L55" s="453">
        <f t="shared" si="4"/>
        <v>0</v>
      </c>
      <c r="M55" s="453">
        <f t="shared" si="4"/>
        <v>0</v>
      </c>
      <c r="N55" s="453">
        <f t="shared" si="4"/>
        <v>0</v>
      </c>
      <c r="O55" s="453">
        <f t="shared" si="4"/>
        <v>0</v>
      </c>
      <c r="P55" s="453">
        <f t="shared" si="4"/>
        <v>1598245</v>
      </c>
      <c r="Q55" s="453">
        <f t="shared" si="4"/>
        <v>0</v>
      </c>
      <c r="R55" s="453">
        <f t="shared" si="4"/>
        <v>208692</v>
      </c>
      <c r="S55" s="453">
        <f t="shared" si="4"/>
        <v>0</v>
      </c>
      <c r="T55" s="453">
        <f t="shared" si="4"/>
        <v>0</v>
      </c>
      <c r="U55" s="453">
        <f t="shared" si="4"/>
        <v>0</v>
      </c>
      <c r="V55" s="453">
        <f t="shared" si="4"/>
        <v>0</v>
      </c>
      <c r="W55" s="453">
        <f t="shared" si="4"/>
        <v>0</v>
      </c>
      <c r="X55" s="453">
        <f t="shared" si="4"/>
        <v>400000</v>
      </c>
      <c r="Y55" s="453">
        <f t="shared" si="4"/>
        <v>0</v>
      </c>
      <c r="Z55" s="453">
        <f t="shared" si="2"/>
        <v>11871030</v>
      </c>
      <c r="AA55" s="453"/>
      <c r="AB55" s="396"/>
      <c r="AC55" s="396"/>
    </row>
    <row r="56" spans="1:29" ht="15">
      <c r="A56" s="396">
        <v>192</v>
      </c>
      <c r="B56" s="396" t="s">
        <v>211</v>
      </c>
      <c r="C56" s="396" t="s">
        <v>212</v>
      </c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  <c r="Z56" s="453">
        <f t="shared" si="2"/>
        <v>0</v>
      </c>
      <c r="AA56" s="396"/>
      <c r="AB56" s="396"/>
      <c r="AC56" s="396"/>
    </row>
    <row r="57" spans="1:29" ht="15">
      <c r="A57" s="396">
        <v>193</v>
      </c>
      <c r="B57" s="396" t="s">
        <v>890</v>
      </c>
      <c r="C57" s="396" t="s">
        <v>215</v>
      </c>
      <c r="D57" s="396"/>
      <c r="E57" s="396"/>
      <c r="F57" s="396"/>
      <c r="G57" s="453"/>
      <c r="H57" s="396"/>
      <c r="I57" s="396"/>
      <c r="J57" s="396"/>
      <c r="K57" s="453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453">
        <f t="shared" si="2"/>
        <v>0</v>
      </c>
      <c r="AA57" s="453"/>
      <c r="AB57" s="396"/>
      <c r="AC57" s="396"/>
    </row>
    <row r="58" spans="1:29" ht="15">
      <c r="A58" s="396">
        <v>194</v>
      </c>
      <c r="B58" s="396"/>
      <c r="C58" s="396" t="s">
        <v>215</v>
      </c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453">
        <f t="shared" si="2"/>
        <v>0</v>
      </c>
      <c r="AA58" s="396"/>
      <c r="AB58" s="396"/>
      <c r="AC58" s="396"/>
    </row>
    <row r="59" spans="1:29" ht="15">
      <c r="A59" s="396">
        <v>195</v>
      </c>
      <c r="B59" s="396" t="s">
        <v>217</v>
      </c>
      <c r="C59" s="396" t="s">
        <v>218</v>
      </c>
      <c r="D59" s="396"/>
      <c r="E59" s="396"/>
      <c r="F59" s="396"/>
      <c r="G59" s="396"/>
      <c r="H59" s="396"/>
      <c r="I59" s="396"/>
      <c r="J59" s="396"/>
      <c r="K59" s="396"/>
      <c r="L59" s="396"/>
      <c r="M59" s="396">
        <v>184950</v>
      </c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453">
        <f t="shared" si="2"/>
        <v>184950</v>
      </c>
      <c r="AA59" s="396"/>
      <c r="AB59" s="396"/>
      <c r="AC59" s="396"/>
    </row>
    <row r="60" spans="1:29" ht="15">
      <c r="A60" s="396">
        <v>196</v>
      </c>
      <c r="B60" s="396" t="s">
        <v>220</v>
      </c>
      <c r="C60" s="396" t="s">
        <v>221</v>
      </c>
      <c r="D60" s="396"/>
      <c r="E60" s="396"/>
      <c r="F60" s="396"/>
      <c r="G60" s="453"/>
      <c r="H60" s="396"/>
      <c r="I60" s="453"/>
      <c r="J60" s="396"/>
      <c r="K60" s="396">
        <v>2791120</v>
      </c>
      <c r="L60" s="453">
        <v>103400</v>
      </c>
      <c r="M60" s="453"/>
      <c r="N60" s="396"/>
      <c r="O60" s="396"/>
      <c r="P60" s="396"/>
      <c r="Q60" s="396"/>
      <c r="R60" s="396"/>
      <c r="S60" s="453">
        <v>354331</v>
      </c>
      <c r="T60" s="453"/>
      <c r="U60" s="396"/>
      <c r="V60" s="396"/>
      <c r="W60" s="396"/>
      <c r="X60" s="396"/>
      <c r="Y60" s="396"/>
      <c r="Z60" s="453">
        <f t="shared" si="2"/>
        <v>3248851</v>
      </c>
      <c r="AA60" s="453"/>
      <c r="AB60" s="396"/>
      <c r="AC60" s="396"/>
    </row>
    <row r="61" spans="1:29" ht="15">
      <c r="A61" s="396">
        <v>199</v>
      </c>
      <c r="B61" s="396" t="s">
        <v>229</v>
      </c>
      <c r="C61" s="396" t="s">
        <v>230</v>
      </c>
      <c r="D61" s="396"/>
      <c r="E61" s="396"/>
      <c r="F61" s="396"/>
      <c r="G61" s="453"/>
      <c r="H61" s="396"/>
      <c r="I61" s="453"/>
      <c r="J61" s="396"/>
      <c r="K61" s="453">
        <v>753602</v>
      </c>
      <c r="L61" s="453">
        <v>27918</v>
      </c>
      <c r="M61" s="453">
        <v>49937</v>
      </c>
      <c r="N61" s="396"/>
      <c r="O61" s="396"/>
      <c r="P61" s="396"/>
      <c r="Q61" s="396"/>
      <c r="R61" s="396"/>
      <c r="S61" s="453">
        <v>95669</v>
      </c>
      <c r="T61" s="453"/>
      <c r="U61" s="396"/>
      <c r="V61" s="396"/>
      <c r="W61" s="396"/>
      <c r="X61" s="396"/>
      <c r="Y61" s="396"/>
      <c r="Z61" s="453">
        <f t="shared" si="2"/>
        <v>927126</v>
      </c>
      <c r="AA61" s="453"/>
      <c r="AB61" s="396"/>
      <c r="AC61" s="396"/>
    </row>
    <row r="62" spans="1:29" ht="15">
      <c r="A62" s="396">
        <v>200</v>
      </c>
      <c r="B62" s="396" t="s">
        <v>891</v>
      </c>
      <c r="C62" s="396" t="s">
        <v>233</v>
      </c>
      <c r="D62" s="453">
        <f>SUM(D56:D61)</f>
        <v>0</v>
      </c>
      <c r="E62" s="453">
        <f>SUM(E56:E61)</f>
        <v>0</v>
      </c>
      <c r="F62" s="453">
        <f>SUM(F56:F61)</f>
        <v>0</v>
      </c>
      <c r="G62" s="453">
        <f>SUM(G56:G61)</f>
        <v>0</v>
      </c>
      <c r="H62" s="453">
        <f aca="true" t="shared" si="5" ref="H62:Y62">SUM(H56:H61)</f>
        <v>0</v>
      </c>
      <c r="I62" s="453">
        <f t="shared" si="5"/>
        <v>0</v>
      </c>
      <c r="J62" s="453">
        <f t="shared" si="5"/>
        <v>0</v>
      </c>
      <c r="K62" s="453">
        <f t="shared" si="5"/>
        <v>3544722</v>
      </c>
      <c r="L62" s="453">
        <f t="shared" si="5"/>
        <v>131318</v>
      </c>
      <c r="M62" s="453">
        <f t="shared" si="5"/>
        <v>234887</v>
      </c>
      <c r="N62" s="453">
        <f t="shared" si="5"/>
        <v>0</v>
      </c>
      <c r="O62" s="453">
        <f t="shared" si="5"/>
        <v>0</v>
      </c>
      <c r="P62" s="453">
        <f t="shared" si="5"/>
        <v>0</v>
      </c>
      <c r="Q62" s="453">
        <f t="shared" si="5"/>
        <v>0</v>
      </c>
      <c r="R62" s="453">
        <f t="shared" si="5"/>
        <v>0</v>
      </c>
      <c r="S62" s="453">
        <f t="shared" si="5"/>
        <v>450000</v>
      </c>
      <c r="T62" s="453">
        <f t="shared" si="5"/>
        <v>0</v>
      </c>
      <c r="U62" s="453">
        <f t="shared" si="5"/>
        <v>0</v>
      </c>
      <c r="V62" s="453">
        <f t="shared" si="5"/>
        <v>0</v>
      </c>
      <c r="W62" s="453">
        <f t="shared" si="5"/>
        <v>0</v>
      </c>
      <c r="X62" s="453">
        <f t="shared" si="5"/>
        <v>0</v>
      </c>
      <c r="Y62" s="453">
        <f t="shared" si="5"/>
        <v>0</v>
      </c>
      <c r="Z62" s="453">
        <f t="shared" si="2"/>
        <v>4360927</v>
      </c>
      <c r="AA62" s="453"/>
      <c r="AB62" s="396"/>
      <c r="AC62" s="396"/>
    </row>
    <row r="63" spans="1:29" ht="15">
      <c r="A63" s="396">
        <v>201</v>
      </c>
      <c r="B63" s="396" t="s">
        <v>235</v>
      </c>
      <c r="C63" s="396" t="s">
        <v>236</v>
      </c>
      <c r="D63" s="396"/>
      <c r="E63" s="396"/>
      <c r="F63" s="453">
        <v>171057</v>
      </c>
      <c r="G63" s="453"/>
      <c r="H63" s="396"/>
      <c r="I63" s="396"/>
      <c r="J63" s="453">
        <v>1689094</v>
      </c>
      <c r="K63" s="396">
        <v>11809712</v>
      </c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  <c r="Z63" s="453">
        <f t="shared" si="2"/>
        <v>13669863</v>
      </c>
      <c r="AA63" s="453"/>
      <c r="AB63" s="396"/>
      <c r="AC63" s="396"/>
    </row>
    <row r="64" spans="1:29" ht="15">
      <c r="A64" s="396">
        <v>202</v>
      </c>
      <c r="B64" s="396" t="s">
        <v>238</v>
      </c>
      <c r="C64" s="396" t="s">
        <v>239</v>
      </c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  <c r="Z64" s="453">
        <f t="shared" si="2"/>
        <v>0</v>
      </c>
      <c r="AA64" s="396"/>
      <c r="AB64" s="396"/>
      <c r="AC64" s="396"/>
    </row>
    <row r="65" spans="1:29" ht="15">
      <c r="A65" s="396">
        <v>203</v>
      </c>
      <c r="B65" s="396" t="s">
        <v>241</v>
      </c>
      <c r="C65" s="396" t="s">
        <v>242</v>
      </c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453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453">
        <f t="shared" si="2"/>
        <v>0</v>
      </c>
      <c r="AA65" s="453"/>
      <c r="AB65" s="396"/>
      <c r="AC65" s="396"/>
    </row>
    <row r="66" spans="1:29" ht="15">
      <c r="A66" s="396">
        <v>204</v>
      </c>
      <c r="B66" s="396" t="s">
        <v>244</v>
      </c>
      <c r="C66" s="396" t="s">
        <v>245</v>
      </c>
      <c r="D66" s="396"/>
      <c r="E66" s="396"/>
      <c r="F66" s="453">
        <v>46185</v>
      </c>
      <c r="G66" s="453"/>
      <c r="H66" s="396"/>
      <c r="I66" s="396"/>
      <c r="J66" s="453">
        <v>456056</v>
      </c>
      <c r="K66" s="396">
        <v>3188622</v>
      </c>
      <c r="L66" s="396"/>
      <c r="M66" s="396"/>
      <c r="N66" s="453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453">
        <f t="shared" si="2"/>
        <v>3690863</v>
      </c>
      <c r="AA66" s="453"/>
      <c r="AB66" s="396"/>
      <c r="AC66" s="396"/>
    </row>
    <row r="67" spans="1:29" ht="15">
      <c r="A67" s="396">
        <v>205</v>
      </c>
      <c r="B67" s="396" t="s">
        <v>892</v>
      </c>
      <c r="C67" s="396" t="s">
        <v>248</v>
      </c>
      <c r="D67" s="396"/>
      <c r="E67" s="396"/>
      <c r="F67" s="453">
        <f aca="true" t="shared" si="6" ref="F67:Y67">SUM(F63:F66)</f>
        <v>217242</v>
      </c>
      <c r="G67" s="453">
        <f t="shared" si="6"/>
        <v>0</v>
      </c>
      <c r="H67" s="453">
        <f t="shared" si="6"/>
        <v>0</v>
      </c>
      <c r="I67" s="453">
        <f t="shared" si="6"/>
        <v>0</v>
      </c>
      <c r="J67" s="453">
        <f t="shared" si="6"/>
        <v>2145150</v>
      </c>
      <c r="K67" s="453">
        <f t="shared" si="6"/>
        <v>14998334</v>
      </c>
      <c r="L67" s="453">
        <f t="shared" si="6"/>
        <v>0</v>
      </c>
      <c r="M67" s="453">
        <f t="shared" si="6"/>
        <v>0</v>
      </c>
      <c r="N67" s="453">
        <f t="shared" si="6"/>
        <v>0</v>
      </c>
      <c r="O67" s="453">
        <f t="shared" si="6"/>
        <v>0</v>
      </c>
      <c r="P67" s="453">
        <f t="shared" si="6"/>
        <v>0</v>
      </c>
      <c r="Q67" s="453">
        <f t="shared" si="6"/>
        <v>0</v>
      </c>
      <c r="R67" s="453">
        <f t="shared" si="6"/>
        <v>0</v>
      </c>
      <c r="S67" s="453">
        <f t="shared" si="6"/>
        <v>0</v>
      </c>
      <c r="T67" s="453">
        <f t="shared" si="6"/>
        <v>0</v>
      </c>
      <c r="U67" s="453">
        <f t="shared" si="6"/>
        <v>0</v>
      </c>
      <c r="V67" s="453">
        <f t="shared" si="6"/>
        <v>0</v>
      </c>
      <c r="W67" s="453">
        <f t="shared" si="6"/>
        <v>0</v>
      </c>
      <c r="X67" s="453">
        <f t="shared" si="6"/>
        <v>0</v>
      </c>
      <c r="Y67" s="453">
        <f t="shared" si="6"/>
        <v>0</v>
      </c>
      <c r="Z67" s="453">
        <f t="shared" si="2"/>
        <v>17360726</v>
      </c>
      <c r="AA67" s="453"/>
      <c r="AB67" s="396"/>
      <c r="AC67" s="396"/>
    </row>
    <row r="68" spans="1:29" ht="15">
      <c r="A68" s="396">
        <v>268</v>
      </c>
      <c r="B68" s="396" t="s">
        <v>893</v>
      </c>
      <c r="C68" s="396" t="s">
        <v>278</v>
      </c>
      <c r="D68" s="453">
        <f>D11+D12+D39+D41+D55+D62+D67</f>
        <v>11208510</v>
      </c>
      <c r="E68" s="453">
        <f>E11+E12+E39+E41+E55+E62+E67</f>
        <v>0</v>
      </c>
      <c r="F68" s="453">
        <f aca="true" t="shared" si="7" ref="F68:Y68">F11+F12+F39+F41+F55+F62+F67</f>
        <v>655392</v>
      </c>
      <c r="G68" s="453">
        <f t="shared" si="7"/>
        <v>1631620</v>
      </c>
      <c r="H68" s="453">
        <f t="shared" si="7"/>
        <v>9664093</v>
      </c>
      <c r="I68" s="453">
        <f t="shared" si="7"/>
        <v>5319840</v>
      </c>
      <c r="J68" s="453">
        <f t="shared" si="7"/>
        <v>2145150</v>
      </c>
      <c r="K68" s="453">
        <f t="shared" si="7"/>
        <v>21522356</v>
      </c>
      <c r="L68" s="453">
        <f t="shared" si="7"/>
        <v>131318</v>
      </c>
      <c r="M68" s="453">
        <f t="shared" si="7"/>
        <v>6050106</v>
      </c>
      <c r="N68" s="453">
        <f t="shared" si="7"/>
        <v>1466850</v>
      </c>
      <c r="O68" s="453">
        <f t="shared" si="7"/>
        <v>805650</v>
      </c>
      <c r="P68" s="453">
        <f t="shared" si="7"/>
        <v>1598245</v>
      </c>
      <c r="Q68" s="453">
        <f t="shared" si="7"/>
        <v>58400</v>
      </c>
      <c r="R68" s="453">
        <f t="shared" si="7"/>
        <v>208692</v>
      </c>
      <c r="S68" s="453">
        <f t="shared" si="7"/>
        <v>2187500</v>
      </c>
      <c r="T68" s="453">
        <f t="shared" si="7"/>
        <v>4588025</v>
      </c>
      <c r="U68" s="453">
        <f t="shared" si="7"/>
        <v>160740</v>
      </c>
      <c r="V68" s="453">
        <f t="shared" si="7"/>
        <v>5985000</v>
      </c>
      <c r="W68" s="453">
        <f t="shared" si="7"/>
        <v>514400</v>
      </c>
      <c r="X68" s="453">
        <f t="shared" si="7"/>
        <v>4308975</v>
      </c>
      <c r="Y68" s="453">
        <f t="shared" si="7"/>
        <v>0</v>
      </c>
      <c r="Z68" s="453">
        <f t="shared" si="2"/>
        <v>80210862</v>
      </c>
      <c r="AA68" s="453"/>
      <c r="AB68" s="396"/>
      <c r="AC68" s="396"/>
    </row>
    <row r="69" spans="1:29" ht="15">
      <c r="A69" s="396">
        <v>20</v>
      </c>
      <c r="B69" s="396" t="s">
        <v>429</v>
      </c>
      <c r="C69" s="396" t="s">
        <v>430</v>
      </c>
      <c r="D69" s="396"/>
      <c r="E69" s="396"/>
      <c r="F69" s="396"/>
      <c r="G69" s="453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453">
        <f t="shared" si="2"/>
        <v>0</v>
      </c>
      <c r="AA69" s="396"/>
      <c r="AB69" s="396"/>
      <c r="AC69" s="396"/>
    </row>
    <row r="70" spans="1:29" ht="15">
      <c r="A70" s="396">
        <v>21</v>
      </c>
      <c r="B70" s="396" t="s">
        <v>431</v>
      </c>
      <c r="C70" s="396" t="s">
        <v>432</v>
      </c>
      <c r="D70" s="453"/>
      <c r="E70" s="396"/>
      <c r="F70" s="396"/>
      <c r="G70" s="396"/>
      <c r="H70" s="453">
        <v>2157616</v>
      </c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  <c r="Z70" s="453">
        <f t="shared" si="2"/>
        <v>2157616</v>
      </c>
      <c r="AA70" s="453"/>
      <c r="AB70" s="396"/>
      <c r="AC70" s="396"/>
    </row>
    <row r="71" spans="1:29" ht="15">
      <c r="A71" s="396"/>
      <c r="B71" s="396" t="s">
        <v>955</v>
      </c>
      <c r="C71" s="396" t="s">
        <v>434</v>
      </c>
      <c r="D71" s="453"/>
      <c r="E71" s="396"/>
      <c r="F71" s="396"/>
      <c r="G71" s="396"/>
      <c r="H71" s="453">
        <v>25458151</v>
      </c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396"/>
      <c r="Y71" s="396"/>
      <c r="Z71" s="453"/>
      <c r="AA71" s="453"/>
      <c r="AB71" s="396"/>
      <c r="AC71" s="396"/>
    </row>
    <row r="72" spans="1:29" ht="15">
      <c r="A72" s="396">
        <v>29</v>
      </c>
      <c r="B72" s="396" t="s">
        <v>894</v>
      </c>
      <c r="C72" s="396" t="s">
        <v>442</v>
      </c>
      <c r="D72" s="396"/>
      <c r="E72" s="396"/>
      <c r="F72" s="396"/>
      <c r="G72" s="396"/>
      <c r="H72" s="453">
        <f>SUM(H70:H71)</f>
        <v>27615767</v>
      </c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453">
        <f t="shared" si="2"/>
        <v>27615767</v>
      </c>
      <c r="AA72" s="396"/>
      <c r="AB72" s="396"/>
      <c r="AC72" s="396"/>
    </row>
    <row r="73" spans="1:29" ht="15">
      <c r="A73" s="396">
        <v>40</v>
      </c>
      <c r="B73" s="396" t="s">
        <v>895</v>
      </c>
      <c r="C73" s="396" t="s">
        <v>456</v>
      </c>
      <c r="D73" s="453">
        <f>SUM(D69:D72)</f>
        <v>0</v>
      </c>
      <c r="E73" s="396">
        <v>0</v>
      </c>
      <c r="F73" s="396">
        <v>0</v>
      </c>
      <c r="G73" s="396">
        <v>0</v>
      </c>
      <c r="H73" s="453">
        <f>SUM(H72)</f>
        <v>27615767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f>SUM(T71:T72)</f>
        <v>0</v>
      </c>
      <c r="U73" s="396">
        <v>0</v>
      </c>
      <c r="V73" s="396">
        <v>0</v>
      </c>
      <c r="W73" s="396">
        <v>0</v>
      </c>
      <c r="X73" s="396">
        <v>0</v>
      </c>
      <c r="Y73" s="396">
        <v>0</v>
      </c>
      <c r="Z73" s="453">
        <f t="shared" si="2"/>
        <v>27615767</v>
      </c>
      <c r="AA73" s="453"/>
      <c r="AB73" s="396"/>
      <c r="AC73" s="396"/>
    </row>
    <row r="74" spans="1:29" ht="15">
      <c r="A74" s="396" t="s">
        <v>896</v>
      </c>
      <c r="B74" s="396" t="s">
        <v>897</v>
      </c>
      <c r="C74" s="396"/>
      <c r="D74" s="453">
        <f aca="true" t="shared" si="8" ref="D74:Y74">D68+D73</f>
        <v>11208510</v>
      </c>
      <c r="E74" s="453">
        <f t="shared" si="8"/>
        <v>0</v>
      </c>
      <c r="F74" s="453">
        <f t="shared" si="8"/>
        <v>655392</v>
      </c>
      <c r="G74" s="453">
        <f t="shared" si="8"/>
        <v>1631620</v>
      </c>
      <c r="H74" s="453">
        <f t="shared" si="8"/>
        <v>37279860</v>
      </c>
      <c r="I74" s="453">
        <f t="shared" si="8"/>
        <v>5319840</v>
      </c>
      <c r="J74" s="453">
        <f t="shared" si="8"/>
        <v>2145150</v>
      </c>
      <c r="K74" s="453">
        <f t="shared" si="8"/>
        <v>21522356</v>
      </c>
      <c r="L74" s="453">
        <f t="shared" si="8"/>
        <v>131318</v>
      </c>
      <c r="M74" s="453">
        <f t="shared" si="8"/>
        <v>6050106</v>
      </c>
      <c r="N74" s="453">
        <f t="shared" si="8"/>
        <v>1466850</v>
      </c>
      <c r="O74" s="453">
        <f t="shared" si="8"/>
        <v>805650</v>
      </c>
      <c r="P74" s="453">
        <f t="shared" si="8"/>
        <v>1598245</v>
      </c>
      <c r="Q74" s="453">
        <f t="shared" si="8"/>
        <v>58400</v>
      </c>
      <c r="R74" s="453">
        <f t="shared" si="8"/>
        <v>208692</v>
      </c>
      <c r="S74" s="453">
        <f t="shared" si="8"/>
        <v>2187500</v>
      </c>
      <c r="T74" s="453">
        <f t="shared" si="8"/>
        <v>4588025</v>
      </c>
      <c r="U74" s="453">
        <f t="shared" si="8"/>
        <v>160740</v>
      </c>
      <c r="V74" s="453">
        <f t="shared" si="8"/>
        <v>5985000</v>
      </c>
      <c r="W74" s="453">
        <f t="shared" si="8"/>
        <v>514400</v>
      </c>
      <c r="X74" s="453">
        <f t="shared" si="8"/>
        <v>4308975</v>
      </c>
      <c r="Y74" s="453">
        <f t="shared" si="8"/>
        <v>0</v>
      </c>
      <c r="Z74" s="453">
        <f t="shared" si="2"/>
        <v>107826629</v>
      </c>
      <c r="AA74" s="453"/>
      <c r="AB74" s="396"/>
      <c r="AC74" s="396"/>
    </row>
    <row r="75" ht="15">
      <c r="H75" s="211"/>
    </row>
    <row r="76" spans="1:29" ht="15">
      <c r="A76" s="396" t="s">
        <v>6</v>
      </c>
      <c r="B76" s="396" t="s">
        <v>7</v>
      </c>
      <c r="C76" s="396" t="s">
        <v>8</v>
      </c>
      <c r="D76" s="454" t="s">
        <v>839</v>
      </c>
      <c r="E76" s="454" t="s">
        <v>840</v>
      </c>
      <c r="F76" s="454" t="s">
        <v>841</v>
      </c>
      <c r="G76" s="454" t="s">
        <v>842</v>
      </c>
      <c r="H76" s="454" t="s">
        <v>898</v>
      </c>
      <c r="I76" s="454" t="s">
        <v>971</v>
      </c>
      <c r="J76" s="454" t="s">
        <v>843</v>
      </c>
      <c r="K76" s="454" t="s">
        <v>954</v>
      </c>
      <c r="L76" s="454" t="s">
        <v>844</v>
      </c>
      <c r="M76" s="454" t="s">
        <v>845</v>
      </c>
      <c r="N76" s="454" t="s">
        <v>846</v>
      </c>
      <c r="O76" s="454" t="s">
        <v>847</v>
      </c>
      <c r="P76" s="454" t="s">
        <v>848</v>
      </c>
      <c r="Q76" s="454" t="s">
        <v>849</v>
      </c>
      <c r="R76" s="454" t="s">
        <v>850</v>
      </c>
      <c r="S76" s="454" t="s">
        <v>851</v>
      </c>
      <c r="T76" s="454" t="s">
        <v>956</v>
      </c>
      <c r="U76" s="454" t="s">
        <v>852</v>
      </c>
      <c r="V76" s="454" t="s">
        <v>853</v>
      </c>
      <c r="W76" s="454" t="s">
        <v>854</v>
      </c>
      <c r="X76" s="454" t="s">
        <v>855</v>
      </c>
      <c r="Y76" s="454" t="s">
        <v>856</v>
      </c>
      <c r="Z76" s="454"/>
      <c r="AA76" s="453"/>
      <c r="AB76" s="396"/>
      <c r="AC76" s="396"/>
    </row>
    <row r="77" spans="1:29" ht="15">
      <c r="A77" s="396">
        <v>1</v>
      </c>
      <c r="B77" s="396" t="s">
        <v>280</v>
      </c>
      <c r="C77" s="396" t="s">
        <v>281</v>
      </c>
      <c r="D77" s="453">
        <v>5512400</v>
      </c>
      <c r="E77" s="396"/>
      <c r="F77" s="453">
        <v>646392</v>
      </c>
      <c r="G77" s="396"/>
      <c r="H77" s="396"/>
      <c r="I77" s="396"/>
      <c r="J77" s="453">
        <v>2145150</v>
      </c>
      <c r="K77" s="396"/>
      <c r="L77" s="396"/>
      <c r="M77" s="453">
        <v>3360000</v>
      </c>
      <c r="N77" s="453">
        <v>2623320</v>
      </c>
      <c r="O77" s="453">
        <v>38250</v>
      </c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453">
        <f>SUM(D77:Y77)</f>
        <v>14325512</v>
      </c>
      <c r="AA77" s="453"/>
      <c r="AB77" s="396"/>
      <c r="AC77" s="396"/>
    </row>
    <row r="78" spans="1:29" ht="15">
      <c r="A78" s="396">
        <v>2</v>
      </c>
      <c r="B78" s="396" t="s">
        <v>282</v>
      </c>
      <c r="C78" s="396" t="s">
        <v>283</v>
      </c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453">
        <f aca="true" t="shared" si="9" ref="Z78:Z132">SUM(D78:Y78)</f>
        <v>0</v>
      </c>
      <c r="AA78" s="396"/>
      <c r="AB78" s="396"/>
      <c r="AC78" s="396"/>
    </row>
    <row r="79" spans="1:29" ht="30">
      <c r="A79" s="396">
        <v>3</v>
      </c>
      <c r="B79" s="455" t="s">
        <v>899</v>
      </c>
      <c r="C79" s="396" t="s">
        <v>284</v>
      </c>
      <c r="D79" s="396"/>
      <c r="E79" s="396"/>
      <c r="F79" s="396"/>
      <c r="G79" s="396"/>
      <c r="H79" s="396">
        <v>25458151</v>
      </c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>
        <v>4250000</v>
      </c>
      <c r="U79" s="453">
        <v>160740</v>
      </c>
      <c r="V79" s="453">
        <v>1634000</v>
      </c>
      <c r="W79" s="453"/>
      <c r="X79" s="453">
        <v>6312000</v>
      </c>
      <c r="Y79" s="453"/>
      <c r="Z79" s="453">
        <f t="shared" si="9"/>
        <v>37814891</v>
      </c>
      <c r="AA79" s="453"/>
      <c r="AB79" s="396"/>
      <c r="AC79" s="396"/>
    </row>
    <row r="80" spans="1:29" ht="15">
      <c r="A80" s="396">
        <v>4</v>
      </c>
      <c r="B80" s="396" t="s">
        <v>285</v>
      </c>
      <c r="C80" s="396" t="s">
        <v>286</v>
      </c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453">
        <v>1800000</v>
      </c>
      <c r="T80" s="453"/>
      <c r="U80" s="396"/>
      <c r="V80" s="396"/>
      <c r="W80" s="396"/>
      <c r="X80" s="396"/>
      <c r="Y80" s="396"/>
      <c r="Z80" s="453">
        <f t="shared" si="9"/>
        <v>1800000</v>
      </c>
      <c r="AA80" s="453"/>
      <c r="AB80" s="396"/>
      <c r="AC80" s="396"/>
    </row>
    <row r="81" spans="1:29" ht="15">
      <c r="A81" s="396">
        <v>5</v>
      </c>
      <c r="B81" s="396" t="s">
        <v>900</v>
      </c>
      <c r="C81" s="396" t="s">
        <v>288</v>
      </c>
      <c r="D81" s="453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453">
        <f t="shared" si="9"/>
        <v>0</v>
      </c>
      <c r="AA81" s="453"/>
      <c r="AB81" s="396"/>
      <c r="AC81" s="396"/>
    </row>
    <row r="82" spans="1:29" ht="15">
      <c r="A82" s="396">
        <v>6</v>
      </c>
      <c r="B82" s="396" t="s">
        <v>901</v>
      </c>
      <c r="C82" s="396" t="s">
        <v>290</v>
      </c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396"/>
      <c r="S82" s="396"/>
      <c r="T82" s="396"/>
      <c r="U82" s="396"/>
      <c r="V82" s="396"/>
      <c r="W82" s="396"/>
      <c r="X82" s="396"/>
      <c r="Y82" s="396"/>
      <c r="Z82" s="453">
        <f t="shared" si="9"/>
        <v>0</v>
      </c>
      <c r="AA82" s="396"/>
      <c r="AB82" s="396"/>
      <c r="AC82" s="396"/>
    </row>
    <row r="83" spans="1:29" ht="15">
      <c r="A83" s="396">
        <v>7</v>
      </c>
      <c r="B83" s="396" t="s">
        <v>291</v>
      </c>
      <c r="C83" s="396" t="s">
        <v>292</v>
      </c>
      <c r="D83" s="453">
        <f>SUM(D77:D82)</f>
        <v>5512400</v>
      </c>
      <c r="E83" s="453">
        <f aca="true" t="shared" si="10" ref="E83:Y83">SUM(E77:E82)</f>
        <v>0</v>
      </c>
      <c r="F83" s="453">
        <f t="shared" si="10"/>
        <v>646392</v>
      </c>
      <c r="G83" s="453">
        <f t="shared" si="10"/>
        <v>0</v>
      </c>
      <c r="H83" s="453">
        <f t="shared" si="10"/>
        <v>25458151</v>
      </c>
      <c r="I83" s="453">
        <f t="shared" si="10"/>
        <v>0</v>
      </c>
      <c r="J83" s="453">
        <f t="shared" si="10"/>
        <v>2145150</v>
      </c>
      <c r="K83" s="453">
        <f t="shared" si="10"/>
        <v>0</v>
      </c>
      <c r="L83" s="453">
        <f t="shared" si="10"/>
        <v>0</v>
      </c>
      <c r="M83" s="453">
        <f t="shared" si="10"/>
        <v>3360000</v>
      </c>
      <c r="N83" s="453">
        <f t="shared" si="10"/>
        <v>2623320</v>
      </c>
      <c r="O83" s="453">
        <f t="shared" si="10"/>
        <v>38250</v>
      </c>
      <c r="P83" s="453">
        <f t="shared" si="10"/>
        <v>0</v>
      </c>
      <c r="Q83" s="453">
        <f t="shared" si="10"/>
        <v>0</v>
      </c>
      <c r="R83" s="453">
        <f t="shared" si="10"/>
        <v>0</v>
      </c>
      <c r="S83" s="453">
        <f t="shared" si="10"/>
        <v>1800000</v>
      </c>
      <c r="T83" s="453">
        <f t="shared" si="10"/>
        <v>4250000</v>
      </c>
      <c r="U83" s="453">
        <f t="shared" si="10"/>
        <v>160740</v>
      </c>
      <c r="V83" s="453">
        <f t="shared" si="10"/>
        <v>1634000</v>
      </c>
      <c r="W83" s="453">
        <f t="shared" si="10"/>
        <v>0</v>
      </c>
      <c r="X83" s="453">
        <f t="shared" si="10"/>
        <v>6312000</v>
      </c>
      <c r="Y83" s="453">
        <f t="shared" si="10"/>
        <v>0</v>
      </c>
      <c r="Z83" s="453">
        <f t="shared" si="9"/>
        <v>53940403</v>
      </c>
      <c r="AA83" s="453"/>
      <c r="AB83" s="396"/>
      <c r="AC83" s="396"/>
    </row>
    <row r="84" spans="1:29" ht="30">
      <c r="A84" s="396">
        <v>32</v>
      </c>
      <c r="B84" s="455" t="s">
        <v>902</v>
      </c>
      <c r="C84" s="396" t="s">
        <v>302</v>
      </c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453">
        <f t="shared" si="9"/>
        <v>0</v>
      </c>
      <c r="AA84" s="396"/>
      <c r="AB84" s="396"/>
      <c r="AC84" s="396"/>
    </row>
    <row r="85" spans="1:29" ht="15">
      <c r="A85" s="396">
        <v>33</v>
      </c>
      <c r="B85" s="396" t="s">
        <v>880</v>
      </c>
      <c r="C85" s="396" t="s">
        <v>302</v>
      </c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453">
        <f t="shared" si="9"/>
        <v>0</v>
      </c>
      <c r="AA85" s="396"/>
      <c r="AB85" s="396"/>
      <c r="AC85" s="396"/>
    </row>
    <row r="86" spans="1:29" ht="15">
      <c r="A86" s="396">
        <v>34</v>
      </c>
      <c r="B86" s="396" t="s">
        <v>881</v>
      </c>
      <c r="C86" s="396" t="s">
        <v>302</v>
      </c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453">
        <f t="shared" si="9"/>
        <v>0</v>
      </c>
      <c r="AA86" s="396"/>
      <c r="AB86" s="396"/>
      <c r="AC86" s="396"/>
    </row>
    <row r="87" spans="1:29" ht="30">
      <c r="A87" s="396">
        <v>35</v>
      </c>
      <c r="B87" s="455" t="s">
        <v>903</v>
      </c>
      <c r="C87" s="396" t="s">
        <v>302</v>
      </c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453">
        <f t="shared" si="9"/>
        <v>0</v>
      </c>
      <c r="AA87" s="396"/>
      <c r="AB87" s="396"/>
      <c r="AC87" s="396"/>
    </row>
    <row r="88" spans="1:29" ht="15">
      <c r="A88" s="396">
        <v>36</v>
      </c>
      <c r="B88" s="396" t="s">
        <v>904</v>
      </c>
      <c r="C88" s="396" t="s">
        <v>302</v>
      </c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453">
        <f t="shared" si="9"/>
        <v>0</v>
      </c>
      <c r="AA88" s="396"/>
      <c r="AB88" s="396"/>
      <c r="AC88" s="396"/>
    </row>
    <row r="89" spans="1:29" ht="15">
      <c r="A89" s="396">
        <v>37</v>
      </c>
      <c r="B89" s="396" t="s">
        <v>905</v>
      </c>
      <c r="C89" s="396" t="s">
        <v>302</v>
      </c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453">
        <f t="shared" si="9"/>
        <v>0</v>
      </c>
      <c r="AA89" s="396"/>
      <c r="AB89" s="396"/>
      <c r="AC89" s="396"/>
    </row>
    <row r="90" spans="1:29" ht="15">
      <c r="A90" s="396">
        <v>38</v>
      </c>
      <c r="B90" s="396" t="s">
        <v>906</v>
      </c>
      <c r="C90" s="396" t="s">
        <v>302</v>
      </c>
      <c r="D90" s="396"/>
      <c r="E90" s="396"/>
      <c r="F90" s="396"/>
      <c r="G90" s="396"/>
      <c r="H90" s="396"/>
      <c r="I90" s="453">
        <v>4787880</v>
      </c>
      <c r="J90" s="396"/>
      <c r="K90" s="396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453">
        <f t="shared" si="9"/>
        <v>4787880</v>
      </c>
      <c r="AA90" s="453"/>
      <c r="AB90" s="396"/>
      <c r="AC90" s="396"/>
    </row>
    <row r="91" spans="1:29" ht="15">
      <c r="A91" s="396">
        <v>43</v>
      </c>
      <c r="B91" s="396" t="s">
        <v>907</v>
      </c>
      <c r="C91" s="396" t="s">
        <v>304</v>
      </c>
      <c r="D91" s="453">
        <f>D83+D90</f>
        <v>5512400</v>
      </c>
      <c r="E91" s="453">
        <f aca="true" t="shared" si="11" ref="E91:Y91">E83+E90</f>
        <v>0</v>
      </c>
      <c r="F91" s="453">
        <f t="shared" si="11"/>
        <v>646392</v>
      </c>
      <c r="G91" s="453">
        <f t="shared" si="11"/>
        <v>0</v>
      </c>
      <c r="H91" s="453">
        <f t="shared" si="11"/>
        <v>25458151</v>
      </c>
      <c r="I91" s="453">
        <f t="shared" si="11"/>
        <v>4787880</v>
      </c>
      <c r="J91" s="453">
        <f t="shared" si="11"/>
        <v>2145150</v>
      </c>
      <c r="K91" s="453">
        <f t="shared" si="11"/>
        <v>0</v>
      </c>
      <c r="L91" s="453">
        <f t="shared" si="11"/>
        <v>0</v>
      </c>
      <c r="M91" s="453">
        <f t="shared" si="11"/>
        <v>3360000</v>
      </c>
      <c r="N91" s="453">
        <f t="shared" si="11"/>
        <v>2623320</v>
      </c>
      <c r="O91" s="453">
        <f t="shared" si="11"/>
        <v>38250</v>
      </c>
      <c r="P91" s="453">
        <f t="shared" si="11"/>
        <v>0</v>
      </c>
      <c r="Q91" s="453">
        <f t="shared" si="11"/>
        <v>0</v>
      </c>
      <c r="R91" s="453">
        <f t="shared" si="11"/>
        <v>0</v>
      </c>
      <c r="S91" s="453">
        <f t="shared" si="11"/>
        <v>1800000</v>
      </c>
      <c r="T91" s="453">
        <f t="shared" si="11"/>
        <v>4250000</v>
      </c>
      <c r="U91" s="453">
        <f t="shared" si="11"/>
        <v>160740</v>
      </c>
      <c r="V91" s="453">
        <f t="shared" si="11"/>
        <v>1634000</v>
      </c>
      <c r="W91" s="453">
        <f t="shared" si="11"/>
        <v>0</v>
      </c>
      <c r="X91" s="453">
        <f t="shared" si="11"/>
        <v>6312000</v>
      </c>
      <c r="Y91" s="453">
        <f t="shared" si="11"/>
        <v>0</v>
      </c>
      <c r="Z91" s="453">
        <f t="shared" si="9"/>
        <v>58728283</v>
      </c>
      <c r="AA91" s="453"/>
      <c r="AB91" s="396"/>
      <c r="AC91" s="396"/>
    </row>
    <row r="92" spans="1:29" ht="15">
      <c r="A92" s="396">
        <v>44</v>
      </c>
      <c r="B92" s="396" t="s">
        <v>305</v>
      </c>
      <c r="C92" s="396" t="s">
        <v>306</v>
      </c>
      <c r="D92" s="396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453">
        <f t="shared" si="9"/>
        <v>0</v>
      </c>
      <c r="AA92" s="396"/>
      <c r="AB92" s="396"/>
      <c r="AC92" s="396"/>
    </row>
    <row r="93" spans="1:29" ht="30">
      <c r="A93" s="396">
        <v>68</v>
      </c>
      <c r="B93" s="455" t="s">
        <v>908</v>
      </c>
      <c r="C93" s="396" t="s">
        <v>314</v>
      </c>
      <c r="D93" s="396"/>
      <c r="E93" s="396"/>
      <c r="F93" s="396"/>
      <c r="G93" s="396"/>
      <c r="H93" s="396"/>
      <c r="I93" s="396"/>
      <c r="J93" s="453"/>
      <c r="K93" s="453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453">
        <f t="shared" si="9"/>
        <v>0</v>
      </c>
      <c r="AA93" s="453"/>
      <c r="AB93" s="396"/>
      <c r="AC93" s="396"/>
    </row>
    <row r="94" spans="1:29" ht="15">
      <c r="A94" s="396">
        <v>69</v>
      </c>
      <c r="B94" s="396" t="s">
        <v>880</v>
      </c>
      <c r="C94" s="396" t="s">
        <v>314</v>
      </c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453">
        <f t="shared" si="9"/>
        <v>0</v>
      </c>
      <c r="AA94" s="396"/>
      <c r="AB94" s="396"/>
      <c r="AC94" s="396"/>
    </row>
    <row r="95" spans="1:29" ht="15">
      <c r="A95" s="396">
        <v>70</v>
      </c>
      <c r="B95" s="396" t="s">
        <v>881</v>
      </c>
      <c r="C95" s="396" t="s">
        <v>314</v>
      </c>
      <c r="D95" s="396"/>
      <c r="E95" s="396"/>
      <c r="F95" s="396"/>
      <c r="G95" s="453"/>
      <c r="H95" s="396"/>
      <c r="I95" s="396"/>
      <c r="J95" s="396">
        <v>547004</v>
      </c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453">
        <f t="shared" si="9"/>
        <v>547004</v>
      </c>
      <c r="AA95" s="396"/>
      <c r="AB95" s="396"/>
      <c r="AC95" s="396"/>
    </row>
    <row r="96" spans="1:29" ht="30">
      <c r="A96" s="396">
        <v>71</v>
      </c>
      <c r="B96" s="455" t="s">
        <v>903</v>
      </c>
      <c r="C96" s="396" t="s">
        <v>314</v>
      </c>
      <c r="D96" s="396"/>
      <c r="E96" s="396"/>
      <c r="F96" s="396"/>
      <c r="G96" s="453"/>
      <c r="H96" s="396"/>
      <c r="I96" s="396"/>
      <c r="J96" s="453">
        <v>15666116</v>
      </c>
      <c r="K96" s="396"/>
      <c r="L96" s="396"/>
      <c r="M96" s="396"/>
      <c r="N96" s="396"/>
      <c r="O96" s="396"/>
      <c r="P96" s="396"/>
      <c r="Q96" s="396"/>
      <c r="R96" s="396"/>
      <c r="S96" s="396"/>
      <c r="T96" s="396"/>
      <c r="U96" s="396"/>
      <c r="V96" s="396"/>
      <c r="W96" s="396"/>
      <c r="X96" s="396"/>
      <c r="Y96" s="396"/>
      <c r="Z96" s="453">
        <f t="shared" si="9"/>
        <v>15666116</v>
      </c>
      <c r="AA96" s="396"/>
      <c r="AB96" s="396"/>
      <c r="AC96" s="396"/>
    </row>
    <row r="97" spans="1:29" ht="15">
      <c r="A97" s="396">
        <v>72</v>
      </c>
      <c r="B97" s="396" t="s">
        <v>906</v>
      </c>
      <c r="C97" s="396" t="s">
        <v>314</v>
      </c>
      <c r="D97" s="396"/>
      <c r="E97" s="396"/>
      <c r="F97" s="396"/>
      <c r="G97" s="396"/>
      <c r="H97" s="396"/>
      <c r="I97" s="453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453">
        <f t="shared" si="9"/>
        <v>0</v>
      </c>
      <c r="AA97" s="453"/>
      <c r="AB97" s="396"/>
      <c r="AC97" s="396"/>
    </row>
    <row r="98" spans="1:29" ht="30">
      <c r="A98" s="396">
        <v>79</v>
      </c>
      <c r="B98" s="455" t="s">
        <v>909</v>
      </c>
      <c r="C98" s="396" t="s">
        <v>316</v>
      </c>
      <c r="D98" s="396">
        <v>0</v>
      </c>
      <c r="E98" s="396">
        <v>0</v>
      </c>
      <c r="F98" s="396">
        <v>0</v>
      </c>
      <c r="G98" s="453">
        <f>SUM(G93:G97)</f>
        <v>0</v>
      </c>
      <c r="H98" s="453">
        <f aca="true" t="shared" si="12" ref="H98:Y98">SUM(H93:H97)</f>
        <v>0</v>
      </c>
      <c r="I98" s="453">
        <f t="shared" si="12"/>
        <v>0</v>
      </c>
      <c r="J98" s="453">
        <f t="shared" si="12"/>
        <v>16213120</v>
      </c>
      <c r="K98" s="453">
        <f t="shared" si="12"/>
        <v>0</v>
      </c>
      <c r="L98" s="453">
        <f t="shared" si="12"/>
        <v>0</v>
      </c>
      <c r="M98" s="453">
        <f t="shared" si="12"/>
        <v>0</v>
      </c>
      <c r="N98" s="453">
        <f t="shared" si="12"/>
        <v>0</v>
      </c>
      <c r="O98" s="453">
        <f t="shared" si="12"/>
        <v>0</v>
      </c>
      <c r="P98" s="453">
        <f t="shared" si="12"/>
        <v>0</v>
      </c>
      <c r="Q98" s="453">
        <f t="shared" si="12"/>
        <v>0</v>
      </c>
      <c r="R98" s="453">
        <f t="shared" si="12"/>
        <v>0</v>
      </c>
      <c r="S98" s="453">
        <f t="shared" si="12"/>
        <v>0</v>
      </c>
      <c r="T98" s="453">
        <f t="shared" si="12"/>
        <v>0</v>
      </c>
      <c r="U98" s="453">
        <f t="shared" si="12"/>
        <v>0</v>
      </c>
      <c r="V98" s="453">
        <f t="shared" si="12"/>
        <v>0</v>
      </c>
      <c r="W98" s="453">
        <f t="shared" si="12"/>
        <v>0</v>
      </c>
      <c r="X98" s="453">
        <f t="shared" si="12"/>
        <v>0</v>
      </c>
      <c r="Y98" s="453">
        <f t="shared" si="12"/>
        <v>0</v>
      </c>
      <c r="Z98" s="453">
        <f t="shared" si="9"/>
        <v>16213120</v>
      </c>
      <c r="AA98" s="453"/>
      <c r="AB98" s="396"/>
      <c r="AC98" s="396"/>
    </row>
    <row r="99" spans="1:29" ht="15">
      <c r="A99" s="396">
        <v>109</v>
      </c>
      <c r="B99" s="396" t="s">
        <v>910</v>
      </c>
      <c r="C99" s="396" t="s">
        <v>328</v>
      </c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453">
        <f t="shared" si="9"/>
        <v>0</v>
      </c>
      <c r="AA99" s="396"/>
      <c r="AB99" s="396"/>
      <c r="AC99" s="396"/>
    </row>
    <row r="100" spans="1:29" ht="15">
      <c r="A100" s="396">
        <v>110</v>
      </c>
      <c r="B100" s="396" t="s">
        <v>911</v>
      </c>
      <c r="C100" s="396" t="s">
        <v>328</v>
      </c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453">
        <v>3000000</v>
      </c>
      <c r="Z100" s="453">
        <f t="shared" si="9"/>
        <v>3000000</v>
      </c>
      <c r="AA100" s="453"/>
      <c r="AB100" s="396"/>
      <c r="AC100" s="396"/>
    </row>
    <row r="101" spans="1:29" ht="15">
      <c r="A101" s="396">
        <v>112</v>
      </c>
      <c r="B101" s="396" t="s">
        <v>912</v>
      </c>
      <c r="C101" s="396" t="s">
        <v>328</v>
      </c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  <c r="T101" s="396"/>
      <c r="U101" s="396"/>
      <c r="V101" s="396"/>
      <c r="W101" s="396"/>
      <c r="X101" s="396"/>
      <c r="Y101" s="453">
        <v>2000000</v>
      </c>
      <c r="Z101" s="453">
        <f t="shared" si="9"/>
        <v>2000000</v>
      </c>
      <c r="AA101" s="453"/>
      <c r="AB101" s="396"/>
      <c r="AC101" s="396"/>
    </row>
    <row r="102" spans="1:29" ht="15">
      <c r="A102" s="396">
        <v>113</v>
      </c>
      <c r="B102" s="396" t="s">
        <v>913</v>
      </c>
      <c r="C102" s="396" t="s">
        <v>328</v>
      </c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453">
        <f t="shared" si="9"/>
        <v>0</v>
      </c>
      <c r="AA102" s="396"/>
      <c r="AB102" s="396"/>
      <c r="AC102" s="396"/>
    </row>
    <row r="103" spans="1:29" ht="15">
      <c r="A103" s="396">
        <v>117</v>
      </c>
      <c r="B103" s="396" t="s">
        <v>914</v>
      </c>
      <c r="C103" s="396" t="s">
        <v>330</v>
      </c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/>
      <c r="V103" s="396"/>
      <c r="W103" s="396"/>
      <c r="X103" s="396"/>
      <c r="Y103" s="396"/>
      <c r="Z103" s="453">
        <f t="shared" si="9"/>
        <v>0</v>
      </c>
      <c r="AA103" s="396"/>
      <c r="AB103" s="396"/>
      <c r="AC103" s="396"/>
    </row>
    <row r="104" spans="1:29" ht="30">
      <c r="A104" s="396">
        <v>124</v>
      </c>
      <c r="B104" s="455" t="s">
        <v>915</v>
      </c>
      <c r="C104" s="396" t="s">
        <v>330</v>
      </c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396"/>
      <c r="S104" s="396"/>
      <c r="T104" s="396"/>
      <c r="U104" s="396"/>
      <c r="V104" s="396"/>
      <c r="W104" s="396"/>
      <c r="X104" s="396"/>
      <c r="Y104" s="453">
        <v>9000000</v>
      </c>
      <c r="Z104" s="453">
        <f t="shared" si="9"/>
        <v>9000000</v>
      </c>
      <c r="AA104" s="453"/>
      <c r="AB104" s="396"/>
      <c r="AC104" s="396"/>
    </row>
    <row r="105" spans="1:29" ht="15">
      <c r="A105" s="396">
        <v>145</v>
      </c>
      <c r="B105" s="396" t="s">
        <v>916</v>
      </c>
      <c r="C105" s="396" t="s">
        <v>336</v>
      </c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453">
        <v>1300000</v>
      </c>
      <c r="Z105" s="453">
        <f t="shared" si="9"/>
        <v>1300000</v>
      </c>
      <c r="AA105" s="453"/>
      <c r="AB105" s="396"/>
      <c r="AC105" s="396"/>
    </row>
    <row r="106" spans="1:29" ht="15">
      <c r="A106" s="396"/>
      <c r="B106" s="396" t="s">
        <v>966</v>
      </c>
      <c r="C106" s="396" t="s">
        <v>338</v>
      </c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  <c r="T106" s="396"/>
      <c r="U106" s="396"/>
      <c r="V106" s="396"/>
      <c r="W106" s="396"/>
      <c r="X106" s="396"/>
      <c r="Y106" s="453">
        <v>60000</v>
      </c>
      <c r="Z106" s="453">
        <f t="shared" si="9"/>
        <v>60000</v>
      </c>
      <c r="AA106" s="453"/>
      <c r="AB106" s="396"/>
      <c r="AC106" s="396"/>
    </row>
    <row r="107" spans="1:29" ht="15">
      <c r="A107" s="396">
        <v>184</v>
      </c>
      <c r="B107" s="396" t="s">
        <v>965</v>
      </c>
      <c r="C107" s="396" t="s">
        <v>342</v>
      </c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453">
        <v>30000</v>
      </c>
      <c r="Z107" s="453">
        <f t="shared" si="9"/>
        <v>30000</v>
      </c>
      <c r="AA107" s="453"/>
      <c r="AB107" s="396"/>
      <c r="AC107" s="396"/>
    </row>
    <row r="108" spans="1:29" ht="15">
      <c r="A108" s="396">
        <v>185</v>
      </c>
      <c r="B108" s="396" t="s">
        <v>917</v>
      </c>
      <c r="C108" s="396" t="s">
        <v>344</v>
      </c>
      <c r="D108" s="396"/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Q108" s="396"/>
      <c r="R108" s="396"/>
      <c r="S108" s="396"/>
      <c r="T108" s="396"/>
      <c r="U108" s="396"/>
      <c r="V108" s="396"/>
      <c r="W108" s="396"/>
      <c r="X108" s="396"/>
      <c r="Y108" s="453">
        <f>SUM(Y99:Y107)</f>
        <v>15390000</v>
      </c>
      <c r="Z108" s="453">
        <f t="shared" si="9"/>
        <v>15390000</v>
      </c>
      <c r="AA108" s="453"/>
      <c r="AB108" s="396"/>
      <c r="AC108" s="396"/>
    </row>
    <row r="109" spans="1:29" ht="15">
      <c r="A109" s="396">
        <v>186</v>
      </c>
      <c r="B109" s="396" t="s">
        <v>345</v>
      </c>
      <c r="C109" s="396" t="s">
        <v>346</v>
      </c>
      <c r="D109" s="396"/>
      <c r="E109" s="396"/>
      <c r="F109" s="396"/>
      <c r="G109" s="396"/>
      <c r="H109" s="396"/>
      <c r="I109" s="453"/>
      <c r="J109" s="396"/>
      <c r="K109" s="396"/>
      <c r="L109" s="396"/>
      <c r="M109" s="396"/>
      <c r="N109" s="396"/>
      <c r="O109" s="396"/>
      <c r="P109" s="396"/>
      <c r="Q109" s="396"/>
      <c r="R109" s="396"/>
      <c r="S109" s="396"/>
      <c r="T109" s="396"/>
      <c r="U109" s="396"/>
      <c r="V109" s="396"/>
      <c r="W109" s="396"/>
      <c r="X109" s="396"/>
      <c r="Y109" s="396"/>
      <c r="Z109" s="453">
        <f t="shared" si="9"/>
        <v>0</v>
      </c>
      <c r="AA109" s="453"/>
      <c r="AB109" s="396"/>
      <c r="AC109" s="396"/>
    </row>
    <row r="110" spans="1:29" ht="15">
      <c r="A110" s="396">
        <v>187</v>
      </c>
      <c r="B110" s="396" t="s">
        <v>918</v>
      </c>
      <c r="C110" s="396" t="s">
        <v>348</v>
      </c>
      <c r="D110" s="396">
        <v>55000</v>
      </c>
      <c r="E110" s="396"/>
      <c r="F110" s="453">
        <v>9000</v>
      </c>
      <c r="G110" s="453">
        <v>145000</v>
      </c>
      <c r="H110" s="396"/>
      <c r="I110" s="396"/>
      <c r="J110" s="396"/>
      <c r="K110" s="396"/>
      <c r="L110" s="396"/>
      <c r="M110" s="396"/>
      <c r="N110" s="396"/>
      <c r="O110" s="396"/>
      <c r="P110" s="396"/>
      <c r="Q110" s="396"/>
      <c r="R110" s="396"/>
      <c r="S110" s="396">
        <v>30000</v>
      </c>
      <c r="T110" s="396"/>
      <c r="U110" s="396"/>
      <c r="V110" s="396"/>
      <c r="W110" s="396"/>
      <c r="X110" s="396"/>
      <c r="Y110" s="396"/>
      <c r="Z110" s="453">
        <f t="shared" si="9"/>
        <v>239000</v>
      </c>
      <c r="AA110" s="453"/>
      <c r="AB110" s="396"/>
      <c r="AC110" s="396"/>
    </row>
    <row r="111" spans="1:29" ht="15">
      <c r="A111" s="396">
        <v>190</v>
      </c>
      <c r="B111" s="396" t="s">
        <v>919</v>
      </c>
      <c r="C111" s="396" t="s">
        <v>350</v>
      </c>
      <c r="D111" s="396"/>
      <c r="E111" s="396"/>
      <c r="F111" s="396"/>
      <c r="G111" s="396"/>
      <c r="H111" s="396"/>
      <c r="I111" s="396"/>
      <c r="J111" s="396"/>
      <c r="K111" s="396"/>
      <c r="L111" s="396"/>
      <c r="M111" s="396"/>
      <c r="N111" s="396"/>
      <c r="O111" s="396"/>
      <c r="P111" s="396"/>
      <c r="Q111" s="396"/>
      <c r="R111" s="396"/>
      <c r="S111" s="396"/>
      <c r="T111" s="396"/>
      <c r="U111" s="396"/>
      <c r="V111" s="396"/>
      <c r="W111" s="396"/>
      <c r="X111" s="396"/>
      <c r="Y111" s="396"/>
      <c r="Z111" s="453">
        <f t="shared" si="9"/>
        <v>0</v>
      </c>
      <c r="AA111" s="396"/>
      <c r="AB111" s="396"/>
      <c r="AC111" s="396"/>
    </row>
    <row r="112" spans="1:29" ht="15">
      <c r="A112" s="396">
        <v>192</v>
      </c>
      <c r="B112" s="396" t="s">
        <v>920</v>
      </c>
      <c r="C112" s="396" t="s">
        <v>352</v>
      </c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396"/>
      <c r="R112" s="396"/>
      <c r="S112" s="396"/>
      <c r="T112" s="396"/>
      <c r="U112" s="396"/>
      <c r="V112" s="396"/>
      <c r="W112" s="396"/>
      <c r="X112" s="396"/>
      <c r="Y112" s="396"/>
      <c r="Z112" s="453">
        <f t="shared" si="9"/>
        <v>0</v>
      </c>
      <c r="AA112" s="396"/>
      <c r="AB112" s="396"/>
      <c r="AC112" s="396"/>
    </row>
    <row r="113" spans="1:29" ht="15">
      <c r="A113" s="396">
        <v>199</v>
      </c>
      <c r="B113" s="396" t="s">
        <v>353</v>
      </c>
      <c r="C113" s="396" t="s">
        <v>354</v>
      </c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396"/>
      <c r="R113" s="396"/>
      <c r="S113" s="396"/>
      <c r="T113" s="396"/>
      <c r="U113" s="396"/>
      <c r="V113" s="453">
        <v>2520000</v>
      </c>
      <c r="W113" s="453"/>
      <c r="X113" s="396"/>
      <c r="Y113" s="396"/>
      <c r="Z113" s="453">
        <f t="shared" si="9"/>
        <v>2520000</v>
      </c>
      <c r="AA113" s="453"/>
      <c r="AB113" s="396"/>
      <c r="AC113" s="396"/>
    </row>
    <row r="114" spans="1:29" ht="15">
      <c r="A114" s="396"/>
      <c r="B114" s="396" t="s">
        <v>963</v>
      </c>
      <c r="C114" s="396" t="s">
        <v>356</v>
      </c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6"/>
      <c r="S114" s="396"/>
      <c r="T114" s="396"/>
      <c r="U114" s="396"/>
      <c r="V114" s="453">
        <v>680400</v>
      </c>
      <c r="W114" s="453"/>
      <c r="X114" s="396"/>
      <c r="Y114" s="396"/>
      <c r="Z114" s="453">
        <f t="shared" si="9"/>
        <v>680400</v>
      </c>
      <c r="AA114" s="453"/>
      <c r="AB114" s="396"/>
      <c r="AC114" s="396"/>
    </row>
    <row r="115" spans="1:29" ht="15">
      <c r="A115" s="396">
        <v>208</v>
      </c>
      <c r="B115" s="396" t="s">
        <v>921</v>
      </c>
      <c r="C115" s="396" t="s">
        <v>360</v>
      </c>
      <c r="D115" s="453">
        <v>4000</v>
      </c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6"/>
      <c r="V115" s="396"/>
      <c r="W115" s="396"/>
      <c r="X115" s="396"/>
      <c r="Y115" s="396"/>
      <c r="Z115" s="453">
        <f t="shared" si="9"/>
        <v>4000</v>
      </c>
      <c r="AA115" s="453"/>
      <c r="AB115" s="396"/>
      <c r="AC115" s="396"/>
    </row>
    <row r="116" spans="1:29" ht="15">
      <c r="A116" s="396">
        <v>218</v>
      </c>
      <c r="B116" s="396" t="s">
        <v>922</v>
      </c>
      <c r="C116" s="396" t="s">
        <v>828</v>
      </c>
      <c r="D116" s="396"/>
      <c r="E116" s="396"/>
      <c r="F116" s="396"/>
      <c r="G116" s="396"/>
      <c r="H116" s="396"/>
      <c r="I116" s="453"/>
      <c r="J116" s="453"/>
      <c r="K116" s="396"/>
      <c r="L116" s="453"/>
      <c r="M116" s="396"/>
      <c r="N116" s="396"/>
      <c r="O116" s="453"/>
      <c r="P116" s="396"/>
      <c r="Q116" s="396"/>
      <c r="R116" s="396"/>
      <c r="S116" s="396"/>
      <c r="T116" s="396"/>
      <c r="U116" s="396"/>
      <c r="V116" s="396"/>
      <c r="W116" s="396"/>
      <c r="X116" s="396"/>
      <c r="Y116" s="396"/>
      <c r="Z116" s="453">
        <f t="shared" si="9"/>
        <v>0</v>
      </c>
      <c r="AA116" s="453"/>
      <c r="AB116" s="396"/>
      <c r="AC116" s="396"/>
    </row>
    <row r="117" spans="1:29" ht="15">
      <c r="A117" s="396">
        <v>221</v>
      </c>
      <c r="B117" s="396" t="s">
        <v>923</v>
      </c>
      <c r="C117" s="396" t="s">
        <v>365</v>
      </c>
      <c r="D117" s="453">
        <f>SUM(D109:D116)</f>
        <v>59000</v>
      </c>
      <c r="E117" s="453">
        <f aca="true" t="shared" si="13" ref="E117:Y117">SUM(E109:E116)</f>
        <v>0</v>
      </c>
      <c r="F117" s="453">
        <f t="shared" si="13"/>
        <v>9000</v>
      </c>
      <c r="G117" s="453">
        <f t="shared" si="13"/>
        <v>145000</v>
      </c>
      <c r="H117" s="453">
        <f t="shared" si="13"/>
        <v>0</v>
      </c>
      <c r="I117" s="453">
        <f t="shared" si="13"/>
        <v>0</v>
      </c>
      <c r="J117" s="453">
        <f t="shared" si="13"/>
        <v>0</v>
      </c>
      <c r="K117" s="453">
        <f t="shared" si="13"/>
        <v>0</v>
      </c>
      <c r="L117" s="453">
        <f t="shared" si="13"/>
        <v>0</v>
      </c>
      <c r="M117" s="453">
        <f t="shared" si="13"/>
        <v>0</v>
      </c>
      <c r="N117" s="453">
        <f t="shared" si="13"/>
        <v>0</v>
      </c>
      <c r="O117" s="453">
        <f t="shared" si="13"/>
        <v>0</v>
      </c>
      <c r="P117" s="453">
        <f t="shared" si="13"/>
        <v>0</v>
      </c>
      <c r="Q117" s="453">
        <f t="shared" si="13"/>
        <v>0</v>
      </c>
      <c r="R117" s="453">
        <f t="shared" si="13"/>
        <v>0</v>
      </c>
      <c r="S117" s="453">
        <f t="shared" si="13"/>
        <v>30000</v>
      </c>
      <c r="T117" s="453">
        <f t="shared" si="13"/>
        <v>0</v>
      </c>
      <c r="U117" s="453">
        <f t="shared" si="13"/>
        <v>0</v>
      </c>
      <c r="V117" s="453">
        <f t="shared" si="13"/>
        <v>3200400</v>
      </c>
      <c r="W117" s="453">
        <f t="shared" si="13"/>
        <v>0</v>
      </c>
      <c r="X117" s="453">
        <f t="shared" si="13"/>
        <v>0</v>
      </c>
      <c r="Y117" s="453">
        <f t="shared" si="13"/>
        <v>0</v>
      </c>
      <c r="Z117" s="453">
        <f t="shared" si="9"/>
        <v>3443400</v>
      </c>
      <c r="AA117" s="453"/>
      <c r="AB117" s="396"/>
      <c r="AC117" s="396"/>
    </row>
    <row r="118" spans="1:29" ht="15">
      <c r="A118" s="396">
        <v>230</v>
      </c>
      <c r="B118" s="396" t="s">
        <v>924</v>
      </c>
      <c r="C118" s="396" t="s">
        <v>377</v>
      </c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6"/>
      <c r="W118" s="396"/>
      <c r="X118" s="396"/>
      <c r="Y118" s="396"/>
      <c r="Z118" s="453">
        <f t="shared" si="9"/>
        <v>0</v>
      </c>
      <c r="AA118" s="396"/>
      <c r="AB118" s="396"/>
      <c r="AC118" s="396"/>
    </row>
    <row r="119" spans="1:29" ht="30">
      <c r="A119" s="396">
        <v>234</v>
      </c>
      <c r="B119" s="455" t="s">
        <v>925</v>
      </c>
      <c r="C119" s="396" t="s">
        <v>805</v>
      </c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453">
        <f t="shared" si="9"/>
        <v>0</v>
      </c>
      <c r="AA119" s="396"/>
      <c r="AB119" s="396"/>
      <c r="AC119" s="396"/>
    </row>
    <row r="120" spans="1:29" ht="15">
      <c r="A120" s="396">
        <v>238</v>
      </c>
      <c r="B120" s="396" t="s">
        <v>884</v>
      </c>
      <c r="C120" s="396" t="s">
        <v>805</v>
      </c>
      <c r="D120" s="396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396"/>
      <c r="S120" s="396"/>
      <c r="T120" s="396"/>
      <c r="U120" s="396"/>
      <c r="V120" s="396"/>
      <c r="W120" s="396"/>
      <c r="X120" s="396"/>
      <c r="Y120" s="396"/>
      <c r="Z120" s="453">
        <f t="shared" si="9"/>
        <v>0</v>
      </c>
      <c r="AA120" s="396"/>
      <c r="AB120" s="396"/>
      <c r="AC120" s="396"/>
    </row>
    <row r="121" spans="1:29" ht="15">
      <c r="A121" s="396">
        <v>256</v>
      </c>
      <c r="B121" s="396" t="s">
        <v>926</v>
      </c>
      <c r="C121" s="396" t="s">
        <v>384</v>
      </c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>
        <v>0</v>
      </c>
      <c r="Y121" s="396"/>
      <c r="Z121" s="453">
        <f t="shared" si="9"/>
        <v>0</v>
      </c>
      <c r="AA121" s="396"/>
      <c r="AB121" s="396"/>
      <c r="AC121" s="396"/>
    </row>
    <row r="122" spans="1:29" ht="15">
      <c r="A122" s="396">
        <v>270</v>
      </c>
      <c r="B122" s="396" t="s">
        <v>927</v>
      </c>
      <c r="C122" s="396" t="s">
        <v>928</v>
      </c>
      <c r="D122" s="396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6"/>
      <c r="W122" s="396"/>
      <c r="X122" s="396"/>
      <c r="Y122" s="396"/>
      <c r="Z122" s="453">
        <f t="shared" si="9"/>
        <v>0</v>
      </c>
      <c r="AA122" s="396"/>
      <c r="AB122" s="396"/>
      <c r="AC122" s="396"/>
    </row>
    <row r="123" spans="1:29" ht="15">
      <c r="A123" s="396">
        <v>282</v>
      </c>
      <c r="B123" s="396" t="s">
        <v>929</v>
      </c>
      <c r="C123" s="396" t="s">
        <v>392</v>
      </c>
      <c r="D123" s="396"/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  <c r="R123" s="396"/>
      <c r="S123" s="396"/>
      <c r="T123" s="396"/>
      <c r="U123" s="396"/>
      <c r="V123" s="396"/>
      <c r="W123" s="396"/>
      <c r="X123" s="396"/>
      <c r="Y123" s="396"/>
      <c r="Z123" s="453">
        <f t="shared" si="9"/>
        <v>0</v>
      </c>
      <c r="AA123" s="396"/>
      <c r="AB123" s="396"/>
      <c r="AC123" s="396"/>
    </row>
    <row r="124" spans="1:29" ht="15">
      <c r="A124" s="396">
        <v>283</v>
      </c>
      <c r="B124" s="396" t="s">
        <v>930</v>
      </c>
      <c r="C124" s="396" t="s">
        <v>394</v>
      </c>
      <c r="D124" s="453">
        <f aca="true" t="shared" si="14" ref="D124:Y124">D91+D98+D108+D117+D118+D121+D123</f>
        <v>5571400</v>
      </c>
      <c r="E124" s="453">
        <f t="shared" si="14"/>
        <v>0</v>
      </c>
      <c r="F124" s="453">
        <f t="shared" si="14"/>
        <v>655392</v>
      </c>
      <c r="G124" s="453">
        <f t="shared" si="14"/>
        <v>145000</v>
      </c>
      <c r="H124" s="453">
        <f t="shared" si="14"/>
        <v>25458151</v>
      </c>
      <c r="I124" s="453">
        <f t="shared" si="14"/>
        <v>4787880</v>
      </c>
      <c r="J124" s="453">
        <f t="shared" si="14"/>
        <v>18358270</v>
      </c>
      <c r="K124" s="453">
        <f t="shared" si="14"/>
        <v>0</v>
      </c>
      <c r="L124" s="453">
        <f t="shared" si="14"/>
        <v>0</v>
      </c>
      <c r="M124" s="453">
        <f t="shared" si="14"/>
        <v>3360000</v>
      </c>
      <c r="N124" s="453">
        <f t="shared" si="14"/>
        <v>2623320</v>
      </c>
      <c r="O124" s="453">
        <f t="shared" si="14"/>
        <v>38250</v>
      </c>
      <c r="P124" s="453">
        <f t="shared" si="14"/>
        <v>0</v>
      </c>
      <c r="Q124" s="453">
        <f t="shared" si="14"/>
        <v>0</v>
      </c>
      <c r="R124" s="453">
        <f t="shared" si="14"/>
        <v>0</v>
      </c>
      <c r="S124" s="453">
        <f t="shared" si="14"/>
        <v>1830000</v>
      </c>
      <c r="T124" s="453">
        <f t="shared" si="14"/>
        <v>4250000</v>
      </c>
      <c r="U124" s="453">
        <f t="shared" si="14"/>
        <v>160740</v>
      </c>
      <c r="V124" s="453">
        <f t="shared" si="14"/>
        <v>4834400</v>
      </c>
      <c r="W124" s="453">
        <f t="shared" si="14"/>
        <v>0</v>
      </c>
      <c r="X124" s="453">
        <f t="shared" si="14"/>
        <v>6312000</v>
      </c>
      <c r="Y124" s="453">
        <f t="shared" si="14"/>
        <v>15390000</v>
      </c>
      <c r="Z124" s="453">
        <f t="shared" si="9"/>
        <v>93774803</v>
      </c>
      <c r="AA124" s="453"/>
      <c r="AB124" s="396"/>
      <c r="AC124" s="396"/>
    </row>
    <row r="125" spans="1:29" ht="15">
      <c r="A125" s="396" t="s">
        <v>6</v>
      </c>
      <c r="B125" s="396" t="s">
        <v>7</v>
      </c>
      <c r="C125" s="396" t="s">
        <v>8</v>
      </c>
      <c r="D125" s="396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453">
        <f t="shared" si="9"/>
        <v>0</v>
      </c>
      <c r="AA125" s="396"/>
      <c r="AB125" s="396"/>
      <c r="AC125" s="396"/>
    </row>
    <row r="126" spans="1:29" ht="15">
      <c r="A126" s="396">
        <v>12</v>
      </c>
      <c r="B126" s="396" t="s">
        <v>476</v>
      </c>
      <c r="C126" s="396" t="s">
        <v>477</v>
      </c>
      <c r="D126" s="453"/>
      <c r="E126" s="396"/>
      <c r="F126" s="396"/>
      <c r="G126" s="453"/>
      <c r="H126" s="453"/>
      <c r="I126" s="396"/>
      <c r="J126" s="453"/>
      <c r="K126" s="453"/>
      <c r="L126" s="453"/>
      <c r="M126" s="396"/>
      <c r="N126" s="396"/>
      <c r="O126" s="396"/>
      <c r="P126" s="396"/>
      <c r="Q126" s="396"/>
      <c r="R126" s="396"/>
      <c r="S126" s="396"/>
      <c r="T126" s="396"/>
      <c r="U126" s="453"/>
      <c r="V126" s="396"/>
      <c r="W126" s="396"/>
      <c r="X126" s="453"/>
      <c r="Y126" s="396"/>
      <c r="Z126" s="453">
        <f t="shared" si="9"/>
        <v>0</v>
      </c>
      <c r="AA126" s="453"/>
      <c r="AB126" s="396"/>
      <c r="AC126" s="396"/>
    </row>
    <row r="127" spans="1:29" ht="15">
      <c r="A127" s="396">
        <v>13</v>
      </c>
      <c r="B127" s="396" t="s">
        <v>478</v>
      </c>
      <c r="C127" s="396" t="s">
        <v>479</v>
      </c>
      <c r="D127" s="396"/>
      <c r="E127" s="396"/>
      <c r="F127" s="396"/>
      <c r="G127" s="396"/>
      <c r="H127" s="396"/>
      <c r="I127" s="396"/>
      <c r="J127" s="396"/>
      <c r="K127" s="396"/>
      <c r="L127" s="396"/>
      <c r="M127" s="396"/>
      <c r="N127" s="396"/>
      <c r="O127" s="396"/>
      <c r="P127" s="396"/>
      <c r="Q127" s="396"/>
      <c r="R127" s="396"/>
      <c r="S127" s="396"/>
      <c r="T127" s="396"/>
      <c r="U127" s="396"/>
      <c r="V127" s="396"/>
      <c r="W127" s="396"/>
      <c r="X127" s="396"/>
      <c r="Y127" s="396"/>
      <c r="Z127" s="453">
        <f t="shared" si="9"/>
        <v>0</v>
      </c>
      <c r="AA127" s="396"/>
      <c r="AB127" s="396"/>
      <c r="AC127" s="396"/>
    </row>
    <row r="128" spans="1:29" ht="15">
      <c r="A128" s="396">
        <v>14</v>
      </c>
      <c r="B128" s="396" t="s">
        <v>931</v>
      </c>
      <c r="C128" s="396" t="s">
        <v>481</v>
      </c>
      <c r="D128" s="396"/>
      <c r="E128" s="396"/>
      <c r="F128" s="396"/>
      <c r="G128" s="396">
        <v>0</v>
      </c>
      <c r="H128" s="396"/>
      <c r="I128" s="396"/>
      <c r="J128" s="396"/>
      <c r="K128" s="396">
        <v>14051826</v>
      </c>
      <c r="L128" s="396"/>
      <c r="M128" s="396"/>
      <c r="N128" s="396"/>
      <c r="O128" s="396"/>
      <c r="P128" s="396"/>
      <c r="Q128" s="396"/>
      <c r="R128" s="396"/>
      <c r="S128" s="396"/>
      <c r="T128" s="396"/>
      <c r="U128" s="396"/>
      <c r="V128" s="396"/>
      <c r="W128" s="396"/>
      <c r="X128" s="396"/>
      <c r="Y128" s="396"/>
      <c r="Z128" s="453">
        <f t="shared" si="9"/>
        <v>14051826</v>
      </c>
      <c r="AA128" s="396"/>
      <c r="AB128" s="396"/>
      <c r="AC128" s="396"/>
    </row>
    <row r="129" spans="1:29" ht="15">
      <c r="A129" s="396">
        <v>15</v>
      </c>
      <c r="B129" s="396" t="s">
        <v>482</v>
      </c>
      <c r="C129" s="396" t="s">
        <v>483</v>
      </c>
      <c r="D129" s="396"/>
      <c r="E129" s="396"/>
      <c r="F129" s="396"/>
      <c r="G129" s="396"/>
      <c r="H129" s="396"/>
      <c r="I129" s="396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X129" s="396"/>
      <c r="Y129" s="396"/>
      <c r="Z129" s="453">
        <f t="shared" si="9"/>
        <v>0</v>
      </c>
      <c r="AA129" s="396"/>
      <c r="AB129" s="396"/>
      <c r="AC129" s="396"/>
    </row>
    <row r="130" spans="1:29" ht="15">
      <c r="A130" s="396">
        <v>16</v>
      </c>
      <c r="B130" s="396" t="s">
        <v>484</v>
      </c>
      <c r="C130" s="396" t="s">
        <v>485</v>
      </c>
      <c r="D130" s="396"/>
      <c r="E130" s="396"/>
      <c r="F130" s="396"/>
      <c r="G130" s="396"/>
      <c r="H130" s="396"/>
      <c r="I130" s="396"/>
      <c r="J130" s="396"/>
      <c r="K130" s="396"/>
      <c r="L130" s="396"/>
      <c r="M130" s="396"/>
      <c r="N130" s="396"/>
      <c r="O130" s="396"/>
      <c r="P130" s="396"/>
      <c r="Q130" s="396"/>
      <c r="R130" s="396"/>
      <c r="S130" s="396"/>
      <c r="T130" s="396"/>
      <c r="U130" s="396"/>
      <c r="V130" s="396"/>
      <c r="W130" s="396"/>
      <c r="X130" s="396"/>
      <c r="Y130" s="396"/>
      <c r="Z130" s="453">
        <f t="shared" si="9"/>
        <v>0</v>
      </c>
      <c r="AA130" s="396"/>
      <c r="AB130" s="396"/>
      <c r="AC130" s="396"/>
    </row>
    <row r="131" spans="1:29" ht="15">
      <c r="A131" s="396">
        <v>32</v>
      </c>
      <c r="B131" s="396" t="s">
        <v>932</v>
      </c>
      <c r="C131" s="396" t="s">
        <v>507</v>
      </c>
      <c r="D131" s="453"/>
      <c r="E131" s="396">
        <v>0</v>
      </c>
      <c r="F131" s="396">
        <v>0</v>
      </c>
      <c r="G131" s="453">
        <f>SUM(G126:G130)</f>
        <v>0</v>
      </c>
      <c r="H131" s="453">
        <f aca="true" t="shared" si="15" ref="H131:Y131">SUM(H126:H130)</f>
        <v>0</v>
      </c>
      <c r="I131" s="453">
        <f t="shared" si="15"/>
        <v>0</v>
      </c>
      <c r="J131" s="453">
        <f t="shared" si="15"/>
        <v>0</v>
      </c>
      <c r="K131" s="453">
        <f t="shared" si="15"/>
        <v>14051826</v>
      </c>
      <c r="L131" s="453">
        <f t="shared" si="15"/>
        <v>0</v>
      </c>
      <c r="M131" s="453">
        <f t="shared" si="15"/>
        <v>0</v>
      </c>
      <c r="N131" s="453">
        <f t="shared" si="15"/>
        <v>0</v>
      </c>
      <c r="O131" s="453">
        <f t="shared" si="15"/>
        <v>0</v>
      </c>
      <c r="P131" s="453">
        <f t="shared" si="15"/>
        <v>0</v>
      </c>
      <c r="Q131" s="453">
        <f t="shared" si="15"/>
        <v>0</v>
      </c>
      <c r="R131" s="453">
        <f t="shared" si="15"/>
        <v>0</v>
      </c>
      <c r="S131" s="453">
        <f t="shared" si="15"/>
        <v>0</v>
      </c>
      <c r="T131" s="453">
        <f t="shared" si="15"/>
        <v>0</v>
      </c>
      <c r="U131" s="453">
        <f t="shared" si="15"/>
        <v>0</v>
      </c>
      <c r="V131" s="453">
        <f t="shared" si="15"/>
        <v>0</v>
      </c>
      <c r="W131" s="453">
        <f t="shared" si="15"/>
        <v>0</v>
      </c>
      <c r="X131" s="453">
        <f t="shared" si="15"/>
        <v>0</v>
      </c>
      <c r="Y131" s="453">
        <f t="shared" si="15"/>
        <v>0</v>
      </c>
      <c r="Z131" s="453">
        <f t="shared" si="9"/>
        <v>14051826</v>
      </c>
      <c r="AA131" s="453"/>
      <c r="AB131" s="396"/>
      <c r="AC131" s="396"/>
    </row>
    <row r="132" spans="1:29" ht="15">
      <c r="A132" s="396"/>
      <c r="B132" s="396" t="s">
        <v>933</v>
      </c>
      <c r="C132" s="396"/>
      <c r="D132" s="453">
        <f>D124+D131</f>
        <v>5571400</v>
      </c>
      <c r="E132" s="453">
        <f aca="true" t="shared" si="16" ref="E132:Y132">E124+E131</f>
        <v>0</v>
      </c>
      <c r="F132" s="453">
        <f t="shared" si="16"/>
        <v>655392</v>
      </c>
      <c r="G132" s="453">
        <f t="shared" si="16"/>
        <v>145000</v>
      </c>
      <c r="H132" s="453">
        <f t="shared" si="16"/>
        <v>25458151</v>
      </c>
      <c r="I132" s="453">
        <f t="shared" si="16"/>
        <v>4787880</v>
      </c>
      <c r="J132" s="453">
        <f t="shared" si="16"/>
        <v>18358270</v>
      </c>
      <c r="K132" s="453">
        <f t="shared" si="16"/>
        <v>14051826</v>
      </c>
      <c r="L132" s="453">
        <f t="shared" si="16"/>
        <v>0</v>
      </c>
      <c r="M132" s="453">
        <f t="shared" si="16"/>
        <v>3360000</v>
      </c>
      <c r="N132" s="453">
        <f t="shared" si="16"/>
        <v>2623320</v>
      </c>
      <c r="O132" s="453">
        <f t="shared" si="16"/>
        <v>38250</v>
      </c>
      <c r="P132" s="453">
        <f t="shared" si="16"/>
        <v>0</v>
      </c>
      <c r="Q132" s="453">
        <f t="shared" si="16"/>
        <v>0</v>
      </c>
      <c r="R132" s="453">
        <f t="shared" si="16"/>
        <v>0</v>
      </c>
      <c r="S132" s="453">
        <f t="shared" si="16"/>
        <v>1830000</v>
      </c>
      <c r="T132" s="453">
        <f t="shared" si="16"/>
        <v>4250000</v>
      </c>
      <c r="U132" s="453">
        <f t="shared" si="16"/>
        <v>160740</v>
      </c>
      <c r="V132" s="453">
        <f t="shared" si="16"/>
        <v>4834400</v>
      </c>
      <c r="W132" s="453">
        <f t="shared" si="16"/>
        <v>0</v>
      </c>
      <c r="X132" s="453">
        <f t="shared" si="16"/>
        <v>6312000</v>
      </c>
      <c r="Y132" s="453">
        <f t="shared" si="16"/>
        <v>15390000</v>
      </c>
      <c r="Z132" s="453">
        <f t="shared" si="9"/>
        <v>107826629</v>
      </c>
      <c r="AA132" s="453"/>
      <c r="AB132" s="396"/>
      <c r="AC132" s="396"/>
    </row>
  </sheetData>
  <sheetProtection/>
  <printOptions/>
  <pageMargins left="0.03937007874015748" right="0.03937007874015748" top="0.15748031496062992" bottom="0.15748031496062992" header="0.31496062992125984" footer="0.31496062992125984"/>
  <pageSetup fitToHeight="0" fitToWidth="1" horizontalDpi="600" verticalDpi="600" orientation="landscape" paperSize="8" scale="69" r:id="rId1"/>
  <rowBreaks count="1" manualBreakCount="1">
    <brk id="75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3.140625" style="0" customWidth="1"/>
    <col min="2" max="2" width="17.421875" style="0" customWidth="1"/>
    <col min="3" max="3" width="18.00390625" style="0" customWidth="1"/>
  </cols>
  <sheetData>
    <row r="1" spans="1:2" ht="15">
      <c r="A1" s="553" t="s">
        <v>742</v>
      </c>
      <c r="B1" s="554"/>
    </row>
    <row r="2" spans="1:3" ht="41.25" customHeight="1">
      <c r="A2" s="555" t="s">
        <v>959</v>
      </c>
      <c r="B2" s="555"/>
      <c r="C2" s="169"/>
    </row>
    <row r="3" spans="1:3" ht="18">
      <c r="A3" s="172"/>
      <c r="B3" s="172"/>
      <c r="C3" s="172"/>
    </row>
    <row r="4" spans="1:3" ht="18">
      <c r="A4" s="172"/>
      <c r="B4" s="172"/>
      <c r="C4" s="172"/>
    </row>
    <row r="5" spans="1:3" ht="18">
      <c r="A5" s="172"/>
      <c r="B5" s="172"/>
      <c r="C5" s="172"/>
    </row>
    <row r="6" spans="1:2" ht="18">
      <c r="A6" s="173"/>
      <c r="B6" s="174" t="s">
        <v>803</v>
      </c>
    </row>
    <row r="7" spans="1:2" ht="45.75" customHeight="1">
      <c r="A7" s="175" t="s">
        <v>687</v>
      </c>
      <c r="B7" s="194" t="s">
        <v>688</v>
      </c>
    </row>
    <row r="8" spans="1:2" ht="18">
      <c r="A8" s="195"/>
      <c r="B8" s="196"/>
    </row>
    <row r="9" spans="1:4" ht="18">
      <c r="A9" s="195" t="s">
        <v>781</v>
      </c>
      <c r="B9" s="181">
        <f>SUM(B10)</f>
        <v>0</v>
      </c>
      <c r="D9" s="197"/>
    </row>
    <row r="10" spans="1:2" ht="17.25" customHeight="1">
      <c r="A10" s="198" t="s">
        <v>689</v>
      </c>
      <c r="B10" s="420"/>
    </row>
    <row r="11" spans="1:4" s="200" customFormat="1" ht="18">
      <c r="A11" s="199" t="s">
        <v>690</v>
      </c>
      <c r="B11" s="181">
        <f>SUM(B12:B15)</f>
        <v>0</v>
      </c>
      <c r="D11" s="201"/>
    </row>
    <row r="12" spans="1:2" ht="18" customHeight="1">
      <c r="A12" s="198" t="s">
        <v>795</v>
      </c>
      <c r="B12" s="420"/>
    </row>
    <row r="13" spans="1:2" ht="18">
      <c r="A13" s="198" t="s">
        <v>773</v>
      </c>
      <c r="B13" s="196"/>
    </row>
    <row r="14" spans="1:2" ht="18">
      <c r="A14" s="198" t="s">
        <v>774</v>
      </c>
      <c r="B14" s="196"/>
    </row>
    <row r="15" spans="1:2" ht="18">
      <c r="A15" s="198" t="s">
        <v>794</v>
      </c>
      <c r="B15" s="196"/>
    </row>
    <row r="16" spans="1:2" ht="18">
      <c r="A16" s="199" t="s">
        <v>691</v>
      </c>
      <c r="B16" s="181">
        <f>SUM(B17:B18)</f>
        <v>0</v>
      </c>
    </row>
    <row r="17" spans="1:2" ht="18" customHeight="1">
      <c r="A17" s="198" t="s">
        <v>793</v>
      </c>
      <c r="B17" s="419"/>
    </row>
    <row r="18" spans="1:2" ht="18">
      <c r="A18" s="198" t="s">
        <v>775</v>
      </c>
      <c r="B18" s="196">
        <v>0</v>
      </c>
    </row>
    <row r="19" spans="1:4" ht="18">
      <c r="A19" s="202" t="s">
        <v>161</v>
      </c>
      <c r="B19" s="181">
        <f>SUM(B20)</f>
        <v>600000</v>
      </c>
      <c r="D19" s="197"/>
    </row>
    <row r="20" spans="1:2" ht="18" customHeight="1">
      <c r="A20" s="198" t="s">
        <v>692</v>
      </c>
      <c r="B20" s="419">
        <v>600000</v>
      </c>
    </row>
    <row r="21" spans="1:2" ht="18">
      <c r="A21" s="195" t="s">
        <v>693</v>
      </c>
      <c r="B21" s="181">
        <v>0</v>
      </c>
    </row>
    <row r="22" spans="1:2" ht="18.75" customHeight="1">
      <c r="A22" s="198" t="s">
        <v>800</v>
      </c>
      <c r="B22" s="420">
        <v>3308975</v>
      </c>
    </row>
    <row r="23" spans="1:2" ht="18">
      <c r="A23" s="198"/>
      <c r="B23" s="176"/>
    </row>
    <row r="24" spans="1:2" ht="18">
      <c r="A24" s="195" t="s">
        <v>624</v>
      </c>
      <c r="B24" s="427">
        <f>B9+B11+B16+B18+B19+B21+B22</f>
        <v>3908975</v>
      </c>
    </row>
    <row r="30" spans="1:3" ht="15.75">
      <c r="A30" s="184"/>
      <c r="B30" s="184"/>
      <c r="C30" s="193"/>
    </row>
    <row r="31" spans="1:3" ht="15">
      <c r="A31" s="203"/>
      <c r="B31" s="203"/>
      <c r="C31" s="203"/>
    </row>
    <row r="32" spans="1:3" ht="15">
      <c r="A32" s="203"/>
      <c r="B32" s="203"/>
      <c r="C32" s="203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9.140625" style="0" customWidth="1"/>
    <col min="2" max="2" width="18.28125" style="0" customWidth="1"/>
    <col min="3" max="3" width="16.28125" style="0" customWidth="1"/>
  </cols>
  <sheetData>
    <row r="1" spans="2:4" ht="18">
      <c r="B1" s="417" t="s">
        <v>784</v>
      </c>
      <c r="C1" s="167"/>
      <c r="D1" s="168"/>
    </row>
    <row r="2" spans="1:4" ht="41.25" customHeight="1">
      <c r="A2" s="555" t="s">
        <v>960</v>
      </c>
      <c r="B2" s="555"/>
      <c r="C2" s="170"/>
      <c r="D2" s="171"/>
    </row>
    <row r="3" spans="1:4" ht="18">
      <c r="A3" s="172"/>
      <c r="B3" s="172"/>
      <c r="C3" s="172"/>
      <c r="D3" s="168"/>
    </row>
    <row r="4" spans="1:4" ht="18">
      <c r="A4" s="172"/>
      <c r="B4" s="172"/>
      <c r="C4" s="172"/>
      <c r="D4" s="168"/>
    </row>
    <row r="5" spans="1:4" ht="18">
      <c r="A5" s="173"/>
      <c r="B5" s="174" t="s">
        <v>803</v>
      </c>
      <c r="C5" s="172"/>
      <c r="D5" s="168"/>
    </row>
    <row r="6" spans="1:4" ht="36">
      <c r="A6" s="175" t="s">
        <v>685</v>
      </c>
      <c r="B6" s="337" t="s">
        <v>940</v>
      </c>
      <c r="D6" s="168"/>
    </row>
    <row r="7" spans="1:4" ht="18">
      <c r="A7" s="208" t="s">
        <v>833</v>
      </c>
      <c r="B7" s="430">
        <v>1598245</v>
      </c>
      <c r="D7" s="168"/>
    </row>
    <row r="8" spans="1:4" ht="18">
      <c r="A8" s="208" t="s">
        <v>779</v>
      </c>
      <c r="B8" s="430">
        <v>400000</v>
      </c>
      <c r="D8" s="168"/>
    </row>
    <row r="9" spans="1:4" ht="18">
      <c r="A9" s="208" t="s">
        <v>961</v>
      </c>
      <c r="B9" s="430">
        <v>208692</v>
      </c>
      <c r="D9" s="168"/>
    </row>
    <row r="10" spans="1:4" ht="18">
      <c r="A10" s="208"/>
      <c r="B10" s="430"/>
      <c r="D10" s="168"/>
    </row>
    <row r="11" spans="1:5" ht="18" customHeight="1">
      <c r="A11" s="208"/>
      <c r="B11" s="430"/>
      <c r="D11" s="177"/>
      <c r="E11" s="177"/>
    </row>
    <row r="12" spans="1:5" ht="29.25" customHeight="1">
      <c r="A12" s="199" t="s">
        <v>686</v>
      </c>
      <c r="B12" s="431">
        <f>SUM(B7:B11)</f>
        <v>2206937</v>
      </c>
      <c r="D12" s="178"/>
      <c r="E12" s="179"/>
    </row>
    <row r="16" spans="1:4" s="203" customFormat="1" ht="18">
      <c r="A16" s="185"/>
      <c r="B16" s="183"/>
      <c r="D16" s="192"/>
    </row>
    <row r="17" spans="1:5" s="203" customFormat="1" ht="18">
      <c r="A17" s="185"/>
      <c r="B17" s="183"/>
      <c r="D17" s="192"/>
      <c r="E17" s="192"/>
    </row>
    <row r="18" s="203" customFormat="1" ht="15"/>
    <row r="19" spans="1:5" s="203" customFormat="1" ht="18">
      <c r="A19" s="185"/>
      <c r="B19" s="183"/>
      <c r="D19" s="192"/>
      <c r="E19" s="192"/>
    </row>
    <row r="20" spans="1:3" ht="15">
      <c r="A20" s="203"/>
      <c r="B20" s="203"/>
      <c r="C20" s="203"/>
    </row>
    <row r="21" spans="3:5" s="203" customFormat="1" ht="15.75">
      <c r="C21" s="184"/>
      <c r="D21" s="184"/>
      <c r="E21" s="184"/>
    </row>
    <row r="22" spans="1:5" s="203" customFormat="1" ht="18">
      <c r="A22" s="338"/>
      <c r="B22" s="339"/>
      <c r="C22" s="182"/>
      <c r="D22" s="183"/>
      <c r="E22" s="184"/>
    </row>
    <row r="23" spans="1:5" ht="15.75">
      <c r="A23" s="184"/>
      <c r="B23" s="184"/>
      <c r="C23" s="184"/>
      <c r="D23" s="184"/>
      <c r="E23" s="184"/>
    </row>
    <row r="24" spans="1:5" ht="15.75">
      <c r="A24" s="184"/>
      <c r="B24" s="184"/>
      <c r="C24" s="184"/>
      <c r="D24" s="184"/>
      <c r="E24" s="184"/>
    </row>
    <row r="25" spans="1:5" ht="18">
      <c r="A25" s="185"/>
      <c r="B25" s="186"/>
      <c r="C25" s="182"/>
      <c r="D25" s="183"/>
      <c r="E25" s="184"/>
    </row>
    <row r="26" spans="1:5" ht="18">
      <c r="A26" s="185"/>
      <c r="B26" s="186"/>
      <c r="C26" s="182"/>
      <c r="D26" s="183"/>
      <c r="E26" s="184"/>
    </row>
    <row r="27" spans="1:5" ht="15.75">
      <c r="A27" s="184"/>
      <c r="B27" s="184"/>
      <c r="C27" s="184"/>
      <c r="D27" s="179"/>
      <c r="E27" s="179"/>
    </row>
    <row r="28" spans="1:5" ht="18">
      <c r="A28" s="184"/>
      <c r="B28" s="184"/>
      <c r="C28" s="184"/>
      <c r="D28" s="187"/>
      <c r="E28" s="179"/>
    </row>
    <row r="29" spans="1:5" ht="18">
      <c r="A29" s="184"/>
      <c r="B29" s="184"/>
      <c r="C29" s="184"/>
      <c r="D29" s="187"/>
      <c r="E29" s="179"/>
    </row>
    <row r="30" spans="1:5" ht="18">
      <c r="A30" s="184"/>
      <c r="B30" s="184"/>
      <c r="C30" s="184"/>
      <c r="D30" s="187"/>
      <c r="E30" s="179"/>
    </row>
    <row r="31" spans="1:5" ht="18">
      <c r="A31" s="184"/>
      <c r="B31" s="184"/>
      <c r="C31" s="184"/>
      <c r="D31" s="187"/>
      <c r="E31" s="179"/>
    </row>
    <row r="32" spans="1:5" ht="18">
      <c r="A32" s="184"/>
      <c r="B32" s="184"/>
      <c r="C32" s="184"/>
      <c r="D32" s="187"/>
      <c r="E32" s="179"/>
    </row>
    <row r="33" spans="1:3" ht="15">
      <c r="A33" s="203"/>
      <c r="B33" s="203"/>
      <c r="C33" s="203"/>
    </row>
    <row r="34" spans="1:3" ht="15">
      <c r="A34" s="203"/>
      <c r="B34" s="203"/>
      <c r="C34" s="203"/>
    </row>
    <row r="35" spans="1:3" ht="15">
      <c r="A35" s="203"/>
      <c r="B35" s="203"/>
      <c r="C35" s="203"/>
    </row>
    <row r="36" spans="1:3" ht="15">
      <c r="A36" s="203"/>
      <c r="B36" s="203"/>
      <c r="C36" s="203"/>
    </row>
    <row r="37" spans="1:3" ht="15">
      <c r="A37" s="203"/>
      <c r="B37" s="203"/>
      <c r="C37" s="203"/>
    </row>
    <row r="38" spans="1:3" ht="15">
      <c r="A38" s="203"/>
      <c r="B38" s="203"/>
      <c r="C38" s="203"/>
    </row>
    <row r="39" spans="1:3" ht="15">
      <c r="A39" s="203"/>
      <c r="B39" s="203"/>
      <c r="C39" s="203"/>
    </row>
    <row r="40" spans="1:3" ht="15">
      <c r="A40" s="203"/>
      <c r="B40" s="203"/>
      <c r="C40" s="203"/>
    </row>
    <row r="41" spans="1:3" ht="15">
      <c r="A41" s="203"/>
      <c r="B41" s="203"/>
      <c r="C41" s="203"/>
    </row>
    <row r="42" spans="1:3" ht="15">
      <c r="A42" s="203"/>
      <c r="B42" s="203"/>
      <c r="C42" s="203"/>
    </row>
    <row r="43" spans="1:3" ht="15">
      <c r="A43" s="203"/>
      <c r="B43" s="203"/>
      <c r="C43" s="203"/>
    </row>
    <row r="44" spans="1:3" ht="15">
      <c r="A44" s="203"/>
      <c r="B44" s="203"/>
      <c r="C44" s="203"/>
    </row>
    <row r="45" spans="1:3" ht="15">
      <c r="A45" s="203"/>
      <c r="B45" s="203"/>
      <c r="C45" s="203"/>
    </row>
    <row r="46" spans="1:3" ht="15">
      <c r="A46" s="203"/>
      <c r="B46" s="203"/>
      <c r="C46" s="203"/>
    </row>
    <row r="47" spans="1:3" ht="15">
      <c r="A47" s="203"/>
      <c r="B47" s="203"/>
      <c r="C47" s="203"/>
    </row>
    <row r="48" spans="1:3" ht="15">
      <c r="A48" s="203"/>
      <c r="B48" s="203"/>
      <c r="C48" s="203"/>
    </row>
    <row r="49" spans="1:3" ht="15">
      <c r="A49" s="203"/>
      <c r="B49" s="203"/>
      <c r="C49" s="210"/>
    </row>
    <row r="50" spans="1:3" ht="18">
      <c r="A50" s="203"/>
      <c r="B50" s="555"/>
      <c r="C50" s="555"/>
    </row>
    <row r="53" spans="2:3" ht="18">
      <c r="B53" s="173"/>
      <c r="C53" s="188"/>
    </row>
    <row r="54" spans="2:3" ht="15.75">
      <c r="B54" s="189"/>
      <c r="C54" s="189"/>
    </row>
    <row r="55" spans="2:3" ht="15.75">
      <c r="B55" s="190"/>
      <c r="C55" s="191"/>
    </row>
    <row r="56" spans="2:3" ht="15.75">
      <c r="B56" s="190"/>
      <c r="C56" s="191"/>
    </row>
    <row r="57" spans="2:3" ht="15.75">
      <c r="B57" s="190"/>
      <c r="C57" s="191"/>
    </row>
    <row r="58" spans="2:3" ht="15.75">
      <c r="B58" s="190"/>
      <c r="C58" s="191"/>
    </row>
    <row r="59" spans="2:3" ht="15.75">
      <c r="B59" s="190"/>
      <c r="C59" s="191"/>
    </row>
    <row r="60" spans="2:3" ht="15.75">
      <c r="B60" s="190"/>
      <c r="C60" s="191"/>
    </row>
    <row r="61" spans="2:3" ht="15.75">
      <c r="B61" s="190"/>
      <c r="C61" s="191"/>
    </row>
    <row r="62" spans="2:3" ht="15.75">
      <c r="B62" s="190"/>
      <c r="C62" s="191"/>
    </row>
    <row r="63" spans="2:3" ht="15.75">
      <c r="B63" s="190"/>
      <c r="C63" s="191"/>
    </row>
    <row r="64" spans="2:3" ht="15">
      <c r="B64" s="192"/>
      <c r="C64" s="192"/>
    </row>
    <row r="65" spans="2:3" ht="15">
      <c r="B65" s="192"/>
      <c r="C65" s="192"/>
    </row>
    <row r="66" spans="2:3" ht="15">
      <c r="B66" s="192"/>
      <c r="C66" s="192"/>
    </row>
    <row r="67" spans="2:3" ht="15">
      <c r="B67" s="192"/>
      <c r="C67" s="192"/>
    </row>
    <row r="68" spans="2:3" ht="15.75">
      <c r="B68" s="184"/>
      <c r="C68" s="193"/>
    </row>
  </sheetData>
  <sheetProtection/>
  <mergeCells count="2">
    <mergeCell ref="B50:C50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56.57421875" style="0" customWidth="1"/>
    <col min="2" max="2" width="25.28125" style="0" customWidth="1"/>
  </cols>
  <sheetData>
    <row r="1" spans="1:2" ht="15">
      <c r="A1" s="556" t="s">
        <v>791</v>
      </c>
      <c r="B1" s="557"/>
    </row>
    <row r="2" spans="1:2" ht="48" customHeight="1">
      <c r="A2" s="555" t="s">
        <v>962</v>
      </c>
      <c r="B2" s="558"/>
    </row>
    <row r="3" spans="1:2" ht="18">
      <c r="A3" s="172"/>
      <c r="B3" s="172"/>
    </row>
    <row r="4" spans="1:2" ht="18">
      <c r="A4" s="172"/>
      <c r="B4" s="172"/>
    </row>
    <row r="5" spans="1:2" ht="18">
      <c r="A5" s="173"/>
      <c r="B5" s="174" t="s">
        <v>803</v>
      </c>
    </row>
    <row r="6" spans="1:2" ht="18">
      <c r="A6" s="175" t="s">
        <v>685</v>
      </c>
      <c r="B6" s="337" t="s">
        <v>940</v>
      </c>
    </row>
    <row r="7" spans="1:2" ht="21" customHeight="1">
      <c r="A7" s="418"/>
      <c r="B7" s="424">
        <v>0</v>
      </c>
    </row>
    <row r="8" spans="1:2" ht="15.75">
      <c r="A8" s="208"/>
      <c r="B8" s="425"/>
    </row>
    <row r="9" spans="1:2" ht="15.75">
      <c r="A9" s="208"/>
      <c r="B9" s="425"/>
    </row>
    <row r="10" spans="1:2" ht="15.75">
      <c r="A10" s="208"/>
      <c r="B10" s="425"/>
    </row>
    <row r="11" spans="1:2" ht="15.75">
      <c r="A11" s="208"/>
      <c r="B11" s="425"/>
    </row>
    <row r="12" spans="1:2" ht="15.75">
      <c r="A12" s="208"/>
      <c r="B12" s="425"/>
    </row>
    <row r="13" spans="1:2" ht="15.75">
      <c r="A13" s="208"/>
      <c r="B13" s="425"/>
    </row>
    <row r="14" spans="1:2" ht="15.75">
      <c r="A14" s="208"/>
      <c r="B14" s="425"/>
    </row>
    <row r="15" spans="1:2" ht="15.75">
      <c r="A15" s="208"/>
      <c r="B15" s="425"/>
    </row>
    <row r="16" spans="1:2" ht="15.75">
      <c r="A16" s="208"/>
      <c r="B16" s="425"/>
    </row>
    <row r="17" spans="1:2" ht="32.25" customHeight="1">
      <c r="A17" s="199" t="s">
        <v>792</v>
      </c>
      <c r="B17" s="426">
        <f>SUM(B7:B16)</f>
        <v>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zoomScaleSheetLayoutView="100" zoomScalePageLayoutView="0" workbookViewId="0" topLeftCell="A19">
      <selection activeCell="AG39" sqref="AG39:AJ39"/>
    </sheetView>
  </sheetViews>
  <sheetFormatPr defaultColWidth="9.140625" defaultRowHeight="15"/>
  <cols>
    <col min="1" max="1" width="2.7109375" style="1" customWidth="1"/>
    <col min="2" max="2" width="3.421875" style="1" customWidth="1"/>
    <col min="3" max="28" width="2.7109375" style="1" customWidth="1"/>
    <col min="29" max="29" width="2.7109375" style="6" customWidth="1"/>
    <col min="30" max="35" width="2.7109375" style="1" customWidth="1"/>
    <col min="36" max="36" width="11.28125" style="1" customWidth="1"/>
    <col min="37" max="37" width="3.421875" style="2" customWidth="1"/>
    <col min="38" max="38" width="3.57421875" style="2" customWidth="1"/>
    <col min="39" max="41" width="2.7109375" style="2" customWidth="1"/>
    <col min="42" max="46" width="2.7109375" style="1" customWidth="1"/>
    <col min="47" max="16384" width="9.140625" style="1" customWidth="1"/>
  </cols>
  <sheetData>
    <row r="1" spans="36:38" ht="21.75" customHeight="1">
      <c r="AJ1" s="311" t="s">
        <v>736</v>
      </c>
      <c r="AL1" s="340"/>
    </row>
    <row r="2" spans="1:38" ht="31.5" customHeight="1">
      <c r="A2" s="503" t="s">
        <v>957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329"/>
      <c r="AL2" s="329"/>
    </row>
    <row r="3" spans="1:38" ht="31.5" customHeight="1">
      <c r="A3" s="560" t="s">
        <v>939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329"/>
      <c r="AL3" s="329"/>
    </row>
    <row r="4" spans="1:38" ht="25.5" customHeight="1">
      <c r="A4" s="564" t="s">
        <v>279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329"/>
      <c r="AL4" s="329"/>
    </row>
    <row r="5" spans="1:38" ht="19.5" customHeight="1">
      <c r="A5" s="312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29"/>
      <c r="AL5" s="329"/>
    </row>
    <row r="6" spans="1:38" ht="40.5" customHeight="1">
      <c r="A6" s="559" t="s">
        <v>804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137"/>
      <c r="AL6" s="137"/>
    </row>
    <row r="7" spans="1:40" ht="34.5" customHeight="1">
      <c r="A7" s="529" t="s">
        <v>2</v>
      </c>
      <c r="B7" s="530"/>
      <c r="C7" s="531" t="s">
        <v>3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3" t="s">
        <v>4</v>
      </c>
      <c r="AD7" s="532"/>
      <c r="AE7" s="532"/>
      <c r="AF7" s="532"/>
      <c r="AG7" s="530" t="s">
        <v>5</v>
      </c>
      <c r="AH7" s="562"/>
      <c r="AI7" s="562"/>
      <c r="AJ7" s="562"/>
      <c r="AK7" s="332"/>
      <c r="AL7" s="332"/>
      <c r="AM7" s="136"/>
      <c r="AN7" s="136"/>
    </row>
    <row r="8" spans="1:40" ht="12.75">
      <c r="A8" s="527" t="s">
        <v>6</v>
      </c>
      <c r="B8" s="527"/>
      <c r="C8" s="528" t="s">
        <v>7</v>
      </c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 t="s">
        <v>8</v>
      </c>
      <c r="AD8" s="562"/>
      <c r="AE8" s="562"/>
      <c r="AF8" s="562"/>
      <c r="AG8" s="528" t="s">
        <v>9</v>
      </c>
      <c r="AH8" s="528"/>
      <c r="AI8" s="528"/>
      <c r="AJ8" s="528"/>
      <c r="AK8" s="137"/>
      <c r="AL8" s="137"/>
      <c r="AM8" s="137"/>
      <c r="AN8" s="137"/>
    </row>
    <row r="9" spans="1:41" s="3" customFormat="1" ht="19.5" customHeight="1">
      <c r="A9" s="561" t="s">
        <v>10</v>
      </c>
      <c r="B9" s="528"/>
      <c r="C9" s="537" t="s">
        <v>280</v>
      </c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43" t="s">
        <v>281</v>
      </c>
      <c r="AD9" s="543"/>
      <c r="AE9" s="543"/>
      <c r="AF9" s="543"/>
      <c r="AG9" s="526">
        <v>14325512</v>
      </c>
      <c r="AH9" s="526"/>
      <c r="AI9" s="526"/>
      <c r="AJ9" s="526"/>
      <c r="AK9" s="341"/>
      <c r="AL9" s="342"/>
      <c r="AM9" s="343"/>
      <c r="AN9" s="343"/>
      <c r="AO9" s="343"/>
    </row>
    <row r="10" spans="1:41" s="3" customFormat="1" ht="19.5" customHeight="1">
      <c r="A10" s="561" t="s">
        <v>13</v>
      </c>
      <c r="B10" s="528"/>
      <c r="C10" s="538" t="s">
        <v>282</v>
      </c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43" t="s">
        <v>283</v>
      </c>
      <c r="AD10" s="543"/>
      <c r="AE10" s="543"/>
      <c r="AF10" s="543"/>
      <c r="AG10" s="526"/>
      <c r="AH10" s="526"/>
      <c r="AI10" s="526"/>
      <c r="AJ10" s="526"/>
      <c r="AK10" s="341"/>
      <c r="AL10" s="342"/>
      <c r="AM10" s="343"/>
      <c r="AN10" s="343"/>
      <c r="AO10" s="343"/>
    </row>
    <row r="11" spans="1:41" s="3" customFormat="1" ht="30.75" customHeight="1">
      <c r="A11" s="561" t="s">
        <v>16</v>
      </c>
      <c r="B11" s="528"/>
      <c r="C11" s="538" t="s">
        <v>798</v>
      </c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43" t="s">
        <v>284</v>
      </c>
      <c r="AD11" s="543"/>
      <c r="AE11" s="543"/>
      <c r="AF11" s="543"/>
      <c r="AG11" s="526">
        <v>37814891</v>
      </c>
      <c r="AH11" s="526"/>
      <c r="AI11" s="526"/>
      <c r="AJ11" s="526"/>
      <c r="AK11" s="341"/>
      <c r="AL11" s="342"/>
      <c r="AM11" s="343"/>
      <c r="AN11" s="343"/>
      <c r="AO11" s="343"/>
    </row>
    <row r="12" spans="1:38" ht="19.5" customHeight="1">
      <c r="A12" s="561" t="s">
        <v>19</v>
      </c>
      <c r="B12" s="528"/>
      <c r="C12" s="538" t="s">
        <v>285</v>
      </c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43" t="s">
        <v>286</v>
      </c>
      <c r="AD12" s="543"/>
      <c r="AE12" s="543"/>
      <c r="AF12" s="543"/>
      <c r="AG12" s="526">
        <v>1800000</v>
      </c>
      <c r="AH12" s="526"/>
      <c r="AI12" s="526"/>
      <c r="AJ12" s="526"/>
      <c r="AK12" s="341"/>
      <c r="AL12" s="341"/>
    </row>
    <row r="13" spans="1:38" s="2" customFormat="1" ht="19.5" customHeight="1">
      <c r="A13" s="561" t="s">
        <v>22</v>
      </c>
      <c r="B13" s="528"/>
      <c r="C13" s="538" t="s">
        <v>287</v>
      </c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43" t="s">
        <v>288</v>
      </c>
      <c r="AD13" s="543"/>
      <c r="AE13" s="543"/>
      <c r="AF13" s="543"/>
      <c r="AG13" s="526"/>
      <c r="AH13" s="526"/>
      <c r="AI13" s="526"/>
      <c r="AJ13" s="526"/>
      <c r="AK13" s="341"/>
      <c r="AL13" s="341"/>
    </row>
    <row r="14" spans="1:38" s="2" customFormat="1" ht="19.5" customHeight="1">
      <c r="A14" s="561" t="s">
        <v>25</v>
      </c>
      <c r="B14" s="528"/>
      <c r="C14" s="538" t="s">
        <v>289</v>
      </c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43" t="s">
        <v>290</v>
      </c>
      <c r="AD14" s="543"/>
      <c r="AE14" s="543"/>
      <c r="AF14" s="543"/>
      <c r="AG14" s="526"/>
      <c r="AH14" s="526"/>
      <c r="AI14" s="526"/>
      <c r="AJ14" s="526"/>
      <c r="AK14" s="341"/>
      <c r="AL14" s="341"/>
    </row>
    <row r="15" spans="1:38" ht="19.5" customHeight="1">
      <c r="A15" s="563" t="s">
        <v>28</v>
      </c>
      <c r="B15" s="531"/>
      <c r="C15" s="544" t="s">
        <v>291</v>
      </c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52" t="s">
        <v>292</v>
      </c>
      <c r="AD15" s="552"/>
      <c r="AE15" s="552"/>
      <c r="AF15" s="552"/>
      <c r="AG15" s="542">
        <f>SUM(AG9:AJ14)</f>
        <v>53940403</v>
      </c>
      <c r="AH15" s="542"/>
      <c r="AI15" s="542"/>
      <c r="AJ15" s="542"/>
      <c r="AK15" s="341"/>
      <c r="AL15" s="341"/>
    </row>
    <row r="16" spans="1:38" ht="19.5" customHeight="1">
      <c r="A16" s="561" t="s">
        <v>31</v>
      </c>
      <c r="B16" s="528"/>
      <c r="C16" s="538" t="s">
        <v>293</v>
      </c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43" t="s">
        <v>294</v>
      </c>
      <c r="AD16" s="543"/>
      <c r="AE16" s="543"/>
      <c r="AF16" s="543"/>
      <c r="AG16" s="526"/>
      <c r="AH16" s="526"/>
      <c r="AI16" s="526"/>
      <c r="AJ16" s="526"/>
      <c r="AK16" s="341"/>
      <c r="AL16" s="341"/>
    </row>
    <row r="17" spans="1:38" ht="29.25" customHeight="1">
      <c r="A17" s="561" t="s">
        <v>34</v>
      </c>
      <c r="B17" s="528"/>
      <c r="C17" s="538" t="s">
        <v>295</v>
      </c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43" t="s">
        <v>296</v>
      </c>
      <c r="AD17" s="543"/>
      <c r="AE17" s="543"/>
      <c r="AF17" s="543"/>
      <c r="AG17" s="526"/>
      <c r="AH17" s="526"/>
      <c r="AI17" s="526"/>
      <c r="AJ17" s="526"/>
      <c r="AK17" s="341"/>
      <c r="AL17" s="341"/>
    </row>
    <row r="18" spans="1:38" ht="29.25" customHeight="1">
      <c r="A18" s="561" t="s">
        <v>37</v>
      </c>
      <c r="B18" s="528"/>
      <c r="C18" s="538" t="s">
        <v>297</v>
      </c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43" t="s">
        <v>298</v>
      </c>
      <c r="AD18" s="543"/>
      <c r="AE18" s="543"/>
      <c r="AF18" s="543"/>
      <c r="AG18" s="526"/>
      <c r="AH18" s="526"/>
      <c r="AI18" s="526"/>
      <c r="AJ18" s="526"/>
      <c r="AK18" s="341"/>
      <c r="AL18" s="341"/>
    </row>
    <row r="19" spans="1:38" ht="29.25" customHeight="1">
      <c r="A19" s="561" t="s">
        <v>40</v>
      </c>
      <c r="B19" s="528"/>
      <c r="C19" s="538" t="s">
        <v>299</v>
      </c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43" t="s">
        <v>300</v>
      </c>
      <c r="AD19" s="543"/>
      <c r="AE19" s="543"/>
      <c r="AF19" s="543"/>
      <c r="AG19" s="526"/>
      <c r="AH19" s="526"/>
      <c r="AI19" s="526"/>
      <c r="AJ19" s="526"/>
      <c r="AK19" s="341"/>
      <c r="AL19" s="341"/>
    </row>
    <row r="20" spans="1:38" ht="19.5" customHeight="1">
      <c r="A20" s="561" t="s">
        <v>43</v>
      </c>
      <c r="B20" s="528"/>
      <c r="C20" s="538" t="s">
        <v>301</v>
      </c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43" t="s">
        <v>302</v>
      </c>
      <c r="AD20" s="543"/>
      <c r="AE20" s="543"/>
      <c r="AF20" s="543"/>
      <c r="AG20" s="526">
        <v>4787880</v>
      </c>
      <c r="AH20" s="526"/>
      <c r="AI20" s="526"/>
      <c r="AJ20" s="526"/>
      <c r="AK20" s="341"/>
      <c r="AL20" s="341"/>
    </row>
    <row r="21" spans="1:38" ht="19.5" customHeight="1">
      <c r="A21" s="563" t="s">
        <v>46</v>
      </c>
      <c r="B21" s="531"/>
      <c r="C21" s="544" t="s">
        <v>303</v>
      </c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52" t="s">
        <v>304</v>
      </c>
      <c r="AD21" s="552"/>
      <c r="AE21" s="552"/>
      <c r="AF21" s="552"/>
      <c r="AG21" s="542">
        <f>SUM(AG15:AJ20)</f>
        <v>58728283</v>
      </c>
      <c r="AH21" s="542"/>
      <c r="AI21" s="542"/>
      <c r="AJ21" s="542"/>
      <c r="AK21" s="341"/>
      <c r="AL21" s="341"/>
    </row>
    <row r="22" spans="1:38" ht="19.5" customHeight="1">
      <c r="A22" s="561" t="s">
        <v>49</v>
      </c>
      <c r="B22" s="528"/>
      <c r="C22" s="538" t="s">
        <v>305</v>
      </c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43" t="s">
        <v>306</v>
      </c>
      <c r="AD22" s="543"/>
      <c r="AE22" s="543"/>
      <c r="AF22" s="543"/>
      <c r="AG22" s="526"/>
      <c r="AH22" s="526"/>
      <c r="AI22" s="526"/>
      <c r="AJ22" s="526"/>
      <c r="AK22" s="341"/>
      <c r="AL22" s="341"/>
    </row>
    <row r="23" spans="1:38" ht="29.25" customHeight="1">
      <c r="A23" s="561" t="s">
        <v>52</v>
      </c>
      <c r="B23" s="528"/>
      <c r="C23" s="538" t="s">
        <v>307</v>
      </c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43" t="s">
        <v>308</v>
      </c>
      <c r="AD23" s="543"/>
      <c r="AE23" s="543"/>
      <c r="AF23" s="543"/>
      <c r="AG23" s="526"/>
      <c r="AH23" s="526"/>
      <c r="AI23" s="526"/>
      <c r="AJ23" s="526"/>
      <c r="AK23" s="341"/>
      <c r="AL23" s="341"/>
    </row>
    <row r="24" spans="1:38" ht="29.25" customHeight="1">
      <c r="A24" s="561" t="s">
        <v>55</v>
      </c>
      <c r="B24" s="528"/>
      <c r="C24" s="538" t="s">
        <v>309</v>
      </c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43" t="s">
        <v>310</v>
      </c>
      <c r="AD24" s="543"/>
      <c r="AE24" s="543"/>
      <c r="AF24" s="543"/>
      <c r="AG24" s="526"/>
      <c r="AH24" s="526"/>
      <c r="AI24" s="526"/>
      <c r="AJ24" s="526"/>
      <c r="AK24" s="341"/>
      <c r="AL24" s="341"/>
    </row>
    <row r="25" spans="1:38" ht="29.25" customHeight="1">
      <c r="A25" s="561" t="s">
        <v>58</v>
      </c>
      <c r="B25" s="528"/>
      <c r="C25" s="538" t="s">
        <v>311</v>
      </c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43" t="s">
        <v>312</v>
      </c>
      <c r="AD25" s="543"/>
      <c r="AE25" s="543"/>
      <c r="AF25" s="543"/>
      <c r="AG25" s="526"/>
      <c r="AH25" s="526"/>
      <c r="AI25" s="526"/>
      <c r="AJ25" s="526"/>
      <c r="AK25" s="341"/>
      <c r="AL25" s="341"/>
    </row>
    <row r="26" spans="1:38" ht="19.5" customHeight="1">
      <c r="A26" s="561" t="s">
        <v>61</v>
      </c>
      <c r="B26" s="528"/>
      <c r="C26" s="538" t="s">
        <v>313</v>
      </c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43" t="s">
        <v>314</v>
      </c>
      <c r="AD26" s="543"/>
      <c r="AE26" s="543"/>
      <c r="AF26" s="543"/>
      <c r="AG26" s="526">
        <v>16213120</v>
      </c>
      <c r="AH26" s="526"/>
      <c r="AI26" s="526"/>
      <c r="AJ26" s="526"/>
      <c r="AK26" s="341"/>
      <c r="AL26" s="341"/>
    </row>
    <row r="27" spans="1:38" ht="19.5" customHeight="1">
      <c r="A27" s="563" t="s">
        <v>64</v>
      </c>
      <c r="B27" s="531"/>
      <c r="C27" s="544" t="s">
        <v>315</v>
      </c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52" t="s">
        <v>316</v>
      </c>
      <c r="AD27" s="552"/>
      <c r="AE27" s="552"/>
      <c r="AF27" s="552"/>
      <c r="AG27" s="526">
        <f>SUM(AG22:AJ26)</f>
        <v>16213120</v>
      </c>
      <c r="AH27" s="526"/>
      <c r="AI27" s="526"/>
      <c r="AJ27" s="526"/>
      <c r="AK27" s="341"/>
      <c r="AL27" s="341"/>
    </row>
    <row r="28" spans="1:38" ht="19.5" customHeight="1">
      <c r="A28" s="561" t="s">
        <v>67</v>
      </c>
      <c r="B28" s="528"/>
      <c r="C28" s="538" t="s">
        <v>317</v>
      </c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38"/>
      <c r="Z28" s="538"/>
      <c r="AA28" s="538"/>
      <c r="AB28" s="538"/>
      <c r="AC28" s="543" t="s">
        <v>318</v>
      </c>
      <c r="AD28" s="543"/>
      <c r="AE28" s="543"/>
      <c r="AF28" s="543"/>
      <c r="AG28" s="526"/>
      <c r="AH28" s="526"/>
      <c r="AI28" s="526"/>
      <c r="AJ28" s="526"/>
      <c r="AK28" s="342"/>
      <c r="AL28" s="341"/>
    </row>
    <row r="29" spans="1:38" ht="19.5" customHeight="1">
      <c r="A29" s="561" t="s">
        <v>70</v>
      </c>
      <c r="B29" s="528"/>
      <c r="C29" s="538" t="s">
        <v>319</v>
      </c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43" t="s">
        <v>320</v>
      </c>
      <c r="AD29" s="543"/>
      <c r="AE29" s="543"/>
      <c r="AF29" s="543"/>
      <c r="AG29" s="526"/>
      <c r="AH29" s="526"/>
      <c r="AI29" s="526"/>
      <c r="AJ29" s="526"/>
      <c r="AK29" s="341"/>
      <c r="AL29" s="341"/>
    </row>
    <row r="30" spans="1:41" s="6" customFormat="1" ht="19.5" customHeight="1">
      <c r="A30" s="563" t="s">
        <v>73</v>
      </c>
      <c r="B30" s="531"/>
      <c r="C30" s="544" t="s">
        <v>321</v>
      </c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52" t="s">
        <v>322</v>
      </c>
      <c r="AD30" s="552"/>
      <c r="AE30" s="552"/>
      <c r="AF30" s="552"/>
      <c r="AG30" s="526">
        <f>SUM(AG28:AJ29)</f>
        <v>0</v>
      </c>
      <c r="AH30" s="526"/>
      <c r="AI30" s="526"/>
      <c r="AJ30" s="526"/>
      <c r="AK30" s="341"/>
      <c r="AL30" s="341"/>
      <c r="AM30" s="344"/>
      <c r="AN30" s="344"/>
      <c r="AO30" s="344"/>
    </row>
    <row r="31" spans="1:38" ht="19.5" customHeight="1">
      <c r="A31" s="561" t="s">
        <v>76</v>
      </c>
      <c r="B31" s="528"/>
      <c r="C31" s="538" t="s">
        <v>323</v>
      </c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43" t="s">
        <v>324</v>
      </c>
      <c r="AD31" s="543"/>
      <c r="AE31" s="543"/>
      <c r="AF31" s="543"/>
      <c r="AG31" s="526"/>
      <c r="AH31" s="526"/>
      <c r="AI31" s="526"/>
      <c r="AJ31" s="526"/>
      <c r="AK31" s="341"/>
      <c r="AL31" s="341"/>
    </row>
    <row r="32" spans="1:38" ht="19.5" customHeight="1">
      <c r="A32" s="561" t="s">
        <v>79</v>
      </c>
      <c r="B32" s="528"/>
      <c r="C32" s="538" t="s">
        <v>325</v>
      </c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43" t="s">
        <v>326</v>
      </c>
      <c r="AD32" s="543"/>
      <c r="AE32" s="543"/>
      <c r="AF32" s="543"/>
      <c r="AG32" s="526"/>
      <c r="AH32" s="526"/>
      <c r="AI32" s="526"/>
      <c r="AJ32" s="526"/>
      <c r="AK32" s="341"/>
      <c r="AL32" s="341"/>
    </row>
    <row r="33" spans="1:38" ht="19.5" customHeight="1">
      <c r="A33" s="561" t="s">
        <v>82</v>
      </c>
      <c r="B33" s="528"/>
      <c r="C33" s="538" t="s">
        <v>327</v>
      </c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43" t="s">
        <v>328</v>
      </c>
      <c r="AD33" s="543"/>
      <c r="AE33" s="543"/>
      <c r="AF33" s="543"/>
      <c r="AG33" s="526">
        <v>5000000</v>
      </c>
      <c r="AH33" s="526"/>
      <c r="AI33" s="526"/>
      <c r="AJ33" s="526"/>
      <c r="AK33" s="341"/>
      <c r="AL33" s="341"/>
    </row>
    <row r="34" spans="1:38" ht="19.5" customHeight="1">
      <c r="A34" s="561" t="s">
        <v>85</v>
      </c>
      <c r="B34" s="528"/>
      <c r="C34" s="538" t="s">
        <v>329</v>
      </c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38"/>
      <c r="Z34" s="538"/>
      <c r="AA34" s="538"/>
      <c r="AB34" s="538"/>
      <c r="AC34" s="543" t="s">
        <v>330</v>
      </c>
      <c r="AD34" s="543"/>
      <c r="AE34" s="543"/>
      <c r="AF34" s="543"/>
      <c r="AG34" s="526">
        <v>9000000</v>
      </c>
      <c r="AH34" s="526"/>
      <c r="AI34" s="526"/>
      <c r="AJ34" s="526"/>
      <c r="AK34" s="341"/>
      <c r="AL34" s="341"/>
    </row>
    <row r="35" spans="1:38" ht="19.5" customHeight="1">
      <c r="A35" s="561" t="s">
        <v>88</v>
      </c>
      <c r="B35" s="528"/>
      <c r="C35" s="538" t="s">
        <v>331</v>
      </c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43" t="s">
        <v>332</v>
      </c>
      <c r="AD35" s="543"/>
      <c r="AE35" s="543"/>
      <c r="AF35" s="543"/>
      <c r="AG35" s="526"/>
      <c r="AH35" s="526"/>
      <c r="AI35" s="526"/>
      <c r="AJ35" s="526"/>
      <c r="AK35" s="341"/>
      <c r="AL35" s="341"/>
    </row>
    <row r="36" spans="1:38" ht="19.5" customHeight="1">
      <c r="A36" s="561" t="s">
        <v>91</v>
      </c>
      <c r="B36" s="528"/>
      <c r="C36" s="538" t="s">
        <v>333</v>
      </c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43" t="s">
        <v>334</v>
      </c>
      <c r="AD36" s="543"/>
      <c r="AE36" s="543"/>
      <c r="AF36" s="543"/>
      <c r="AG36" s="526"/>
      <c r="AH36" s="526"/>
      <c r="AI36" s="526"/>
      <c r="AJ36" s="526"/>
      <c r="AK36" s="341"/>
      <c r="AL36" s="341"/>
    </row>
    <row r="37" spans="1:38" ht="19.5" customHeight="1">
      <c r="A37" s="561" t="s">
        <v>94</v>
      </c>
      <c r="B37" s="528"/>
      <c r="C37" s="538" t="s">
        <v>335</v>
      </c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43" t="s">
        <v>336</v>
      </c>
      <c r="AD37" s="543"/>
      <c r="AE37" s="543"/>
      <c r="AF37" s="543"/>
      <c r="AG37" s="526">
        <v>1300000</v>
      </c>
      <c r="AH37" s="526"/>
      <c r="AI37" s="526"/>
      <c r="AJ37" s="526"/>
      <c r="AK37" s="341"/>
      <c r="AL37" s="341"/>
    </row>
    <row r="38" spans="1:38" ht="19.5" customHeight="1">
      <c r="A38" s="561" t="s">
        <v>97</v>
      </c>
      <c r="B38" s="528"/>
      <c r="C38" s="538" t="s">
        <v>337</v>
      </c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43" t="s">
        <v>338</v>
      </c>
      <c r="AD38" s="543"/>
      <c r="AE38" s="543"/>
      <c r="AF38" s="543"/>
      <c r="AG38" s="526">
        <v>60000</v>
      </c>
      <c r="AH38" s="526"/>
      <c r="AI38" s="526"/>
      <c r="AJ38" s="526"/>
      <c r="AK38" s="341"/>
      <c r="AL38" s="341"/>
    </row>
    <row r="39" spans="1:38" ht="19.5" customHeight="1">
      <c r="A39" s="563" t="s">
        <v>100</v>
      </c>
      <c r="B39" s="531"/>
      <c r="C39" s="544" t="s">
        <v>339</v>
      </c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52" t="s">
        <v>340</v>
      </c>
      <c r="AD39" s="552"/>
      <c r="AE39" s="552"/>
      <c r="AF39" s="552"/>
      <c r="AG39" s="542">
        <f>SUM(AG34:AJ38)</f>
        <v>10360000</v>
      </c>
      <c r="AH39" s="542"/>
      <c r="AI39" s="542"/>
      <c r="AJ39" s="542"/>
      <c r="AK39" s="341"/>
      <c r="AL39" s="341"/>
    </row>
    <row r="40" spans="1:38" ht="19.5" customHeight="1">
      <c r="A40" s="561" t="s">
        <v>103</v>
      </c>
      <c r="B40" s="528"/>
      <c r="C40" s="538" t="s">
        <v>341</v>
      </c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8"/>
      <c r="X40" s="538"/>
      <c r="Y40" s="538"/>
      <c r="Z40" s="538"/>
      <c r="AA40" s="538"/>
      <c r="AB40" s="538"/>
      <c r="AC40" s="543" t="s">
        <v>342</v>
      </c>
      <c r="AD40" s="543"/>
      <c r="AE40" s="543"/>
      <c r="AF40" s="543"/>
      <c r="AG40" s="526">
        <v>30000</v>
      </c>
      <c r="AH40" s="526"/>
      <c r="AI40" s="526"/>
      <c r="AJ40" s="526"/>
      <c r="AK40" s="341"/>
      <c r="AL40" s="341"/>
    </row>
    <row r="41" spans="1:38" ht="19.5" customHeight="1">
      <c r="A41" s="563" t="s">
        <v>106</v>
      </c>
      <c r="B41" s="531"/>
      <c r="C41" s="544" t="s">
        <v>343</v>
      </c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52" t="s">
        <v>344</v>
      </c>
      <c r="AD41" s="552"/>
      <c r="AE41" s="552"/>
      <c r="AF41" s="552"/>
      <c r="AG41" s="542">
        <f>SUM(AG30:AJ33)+AG39+AG40</f>
        <v>15390000</v>
      </c>
      <c r="AH41" s="542"/>
      <c r="AI41" s="542"/>
      <c r="AJ41" s="542"/>
      <c r="AK41" s="341"/>
      <c r="AL41" s="341"/>
    </row>
    <row r="42" spans="1:38" ht="19.5" customHeight="1">
      <c r="A42" s="561" t="s">
        <v>109</v>
      </c>
      <c r="B42" s="528"/>
      <c r="C42" s="546" t="s">
        <v>345</v>
      </c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3" t="s">
        <v>346</v>
      </c>
      <c r="AD42" s="543"/>
      <c r="AE42" s="543"/>
      <c r="AF42" s="543"/>
      <c r="AG42" s="526"/>
      <c r="AH42" s="526"/>
      <c r="AI42" s="526"/>
      <c r="AJ42" s="526"/>
      <c r="AK42" s="341"/>
      <c r="AL42" s="341"/>
    </row>
    <row r="43" spans="1:38" ht="19.5" customHeight="1">
      <c r="A43" s="561" t="s">
        <v>112</v>
      </c>
      <c r="B43" s="528"/>
      <c r="C43" s="546" t="s">
        <v>347</v>
      </c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  <c r="AB43" s="546"/>
      <c r="AC43" s="543" t="s">
        <v>348</v>
      </c>
      <c r="AD43" s="543"/>
      <c r="AE43" s="543"/>
      <c r="AF43" s="543"/>
      <c r="AG43" s="526">
        <v>239000</v>
      </c>
      <c r="AH43" s="526"/>
      <c r="AI43" s="526"/>
      <c r="AJ43" s="526"/>
      <c r="AK43" s="341"/>
      <c r="AL43" s="341"/>
    </row>
    <row r="44" spans="1:38" ht="19.5" customHeight="1">
      <c r="A44" s="561" t="s">
        <v>115</v>
      </c>
      <c r="B44" s="528"/>
      <c r="C44" s="546" t="s">
        <v>349</v>
      </c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546"/>
      <c r="U44" s="546"/>
      <c r="V44" s="546"/>
      <c r="W44" s="546"/>
      <c r="X44" s="546"/>
      <c r="Y44" s="546"/>
      <c r="Z44" s="546"/>
      <c r="AA44" s="546"/>
      <c r="AB44" s="546"/>
      <c r="AC44" s="543" t="s">
        <v>350</v>
      </c>
      <c r="AD44" s="543"/>
      <c r="AE44" s="543"/>
      <c r="AF44" s="543"/>
      <c r="AG44" s="526"/>
      <c r="AH44" s="526"/>
      <c r="AI44" s="526"/>
      <c r="AJ44" s="526"/>
      <c r="AK44" s="341"/>
      <c r="AL44" s="341"/>
    </row>
    <row r="45" spans="1:38" ht="19.5" customHeight="1">
      <c r="A45" s="561" t="s">
        <v>118</v>
      </c>
      <c r="B45" s="528"/>
      <c r="C45" s="546" t="s">
        <v>351</v>
      </c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3" t="s">
        <v>352</v>
      </c>
      <c r="AD45" s="543"/>
      <c r="AE45" s="543"/>
      <c r="AF45" s="543"/>
      <c r="AG45" s="526"/>
      <c r="AH45" s="526"/>
      <c r="AI45" s="526"/>
      <c r="AJ45" s="526"/>
      <c r="AK45" s="341"/>
      <c r="AL45" s="341"/>
    </row>
    <row r="46" spans="1:38" ht="19.5" customHeight="1">
      <c r="A46" s="561" t="s">
        <v>121</v>
      </c>
      <c r="B46" s="528"/>
      <c r="C46" s="546" t="s">
        <v>353</v>
      </c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46"/>
      <c r="U46" s="546"/>
      <c r="V46" s="546"/>
      <c r="W46" s="546"/>
      <c r="X46" s="546"/>
      <c r="Y46" s="546"/>
      <c r="Z46" s="546"/>
      <c r="AA46" s="546"/>
      <c r="AB46" s="546"/>
      <c r="AC46" s="543" t="s">
        <v>354</v>
      </c>
      <c r="AD46" s="543"/>
      <c r="AE46" s="543"/>
      <c r="AF46" s="543"/>
      <c r="AG46" s="526">
        <v>2520000</v>
      </c>
      <c r="AH46" s="526"/>
      <c r="AI46" s="526"/>
      <c r="AJ46" s="526"/>
      <c r="AK46" s="341"/>
      <c r="AL46" s="341"/>
    </row>
    <row r="47" spans="1:38" ht="19.5" customHeight="1">
      <c r="A47" s="561" t="s">
        <v>124</v>
      </c>
      <c r="B47" s="528"/>
      <c r="C47" s="546" t="s">
        <v>355</v>
      </c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6"/>
      <c r="V47" s="546"/>
      <c r="W47" s="546"/>
      <c r="X47" s="546"/>
      <c r="Y47" s="546"/>
      <c r="Z47" s="546"/>
      <c r="AA47" s="546"/>
      <c r="AB47" s="546"/>
      <c r="AC47" s="543" t="s">
        <v>356</v>
      </c>
      <c r="AD47" s="543"/>
      <c r="AE47" s="543"/>
      <c r="AF47" s="543"/>
      <c r="AG47" s="526">
        <v>680400</v>
      </c>
      <c r="AH47" s="526"/>
      <c r="AI47" s="526"/>
      <c r="AJ47" s="526"/>
      <c r="AK47" s="341"/>
      <c r="AL47" s="341"/>
    </row>
    <row r="48" spans="1:38" ht="19.5" customHeight="1">
      <c r="A48" s="561" t="s">
        <v>127</v>
      </c>
      <c r="B48" s="528"/>
      <c r="C48" s="546" t="s">
        <v>357</v>
      </c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  <c r="U48" s="546"/>
      <c r="V48" s="546"/>
      <c r="W48" s="546"/>
      <c r="X48" s="546"/>
      <c r="Y48" s="546"/>
      <c r="Z48" s="546"/>
      <c r="AA48" s="546"/>
      <c r="AB48" s="546"/>
      <c r="AC48" s="543" t="s">
        <v>358</v>
      </c>
      <c r="AD48" s="543"/>
      <c r="AE48" s="543"/>
      <c r="AF48" s="543"/>
      <c r="AG48" s="526"/>
      <c r="AH48" s="526"/>
      <c r="AI48" s="526"/>
      <c r="AJ48" s="526"/>
      <c r="AK48" s="341"/>
      <c r="AL48" s="341"/>
    </row>
    <row r="49" spans="1:38" ht="19.5" customHeight="1">
      <c r="A49" s="561" t="s">
        <v>130</v>
      </c>
      <c r="B49" s="528"/>
      <c r="C49" s="546" t="s">
        <v>359</v>
      </c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3" t="s">
        <v>360</v>
      </c>
      <c r="AD49" s="543"/>
      <c r="AE49" s="543"/>
      <c r="AF49" s="543"/>
      <c r="AG49" s="526">
        <v>4000</v>
      </c>
      <c r="AH49" s="526"/>
      <c r="AI49" s="526"/>
      <c r="AJ49" s="526"/>
      <c r="AK49" s="341"/>
      <c r="AL49" s="341"/>
    </row>
    <row r="50" spans="1:38" ht="19.5" customHeight="1">
      <c r="A50" s="561" t="s">
        <v>133</v>
      </c>
      <c r="B50" s="528"/>
      <c r="C50" s="546" t="s">
        <v>361</v>
      </c>
      <c r="D50" s="546"/>
      <c r="E50" s="546"/>
      <c r="F50" s="546"/>
      <c r="G50" s="546"/>
      <c r="H50" s="546"/>
      <c r="I50" s="546"/>
      <c r="J50" s="546"/>
      <c r="K50" s="546"/>
      <c r="L50" s="546"/>
      <c r="M50" s="546"/>
      <c r="N50" s="546"/>
      <c r="O50" s="546"/>
      <c r="P50" s="546"/>
      <c r="Q50" s="546"/>
      <c r="R50" s="546"/>
      <c r="S50" s="546"/>
      <c r="T50" s="546"/>
      <c r="U50" s="546"/>
      <c r="V50" s="546"/>
      <c r="W50" s="546"/>
      <c r="X50" s="546"/>
      <c r="Y50" s="546"/>
      <c r="Z50" s="546"/>
      <c r="AA50" s="546"/>
      <c r="AB50" s="546"/>
      <c r="AC50" s="543" t="s">
        <v>362</v>
      </c>
      <c r="AD50" s="543"/>
      <c r="AE50" s="543"/>
      <c r="AF50" s="543"/>
      <c r="AG50" s="526"/>
      <c r="AH50" s="526"/>
      <c r="AI50" s="526"/>
      <c r="AJ50" s="526"/>
      <c r="AK50" s="341"/>
      <c r="AL50" s="341"/>
    </row>
    <row r="51" spans="1:38" ht="19.5" customHeight="1">
      <c r="A51" s="561" t="s">
        <v>136</v>
      </c>
      <c r="B51" s="528"/>
      <c r="C51" s="546" t="s">
        <v>363</v>
      </c>
      <c r="D51" s="546"/>
      <c r="E51" s="546"/>
      <c r="F51" s="546"/>
      <c r="G51" s="546"/>
      <c r="H51" s="546"/>
      <c r="I51" s="546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3" t="s">
        <v>828</v>
      </c>
      <c r="AD51" s="543"/>
      <c r="AE51" s="543"/>
      <c r="AF51" s="543"/>
      <c r="AG51" s="526"/>
      <c r="AH51" s="526"/>
      <c r="AI51" s="526"/>
      <c r="AJ51" s="526"/>
      <c r="AK51" s="341"/>
      <c r="AL51" s="341"/>
    </row>
    <row r="52" spans="1:38" ht="19.5" customHeight="1">
      <c r="A52" s="563" t="s">
        <v>139</v>
      </c>
      <c r="B52" s="531"/>
      <c r="C52" s="549" t="s">
        <v>364</v>
      </c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549"/>
      <c r="AA52" s="549"/>
      <c r="AB52" s="549"/>
      <c r="AC52" s="552" t="s">
        <v>365</v>
      </c>
      <c r="AD52" s="552"/>
      <c r="AE52" s="552"/>
      <c r="AF52" s="552"/>
      <c r="AG52" s="542">
        <f>SUM(AG42:AJ51)</f>
        <v>3443400</v>
      </c>
      <c r="AH52" s="542"/>
      <c r="AI52" s="542"/>
      <c r="AJ52" s="542"/>
      <c r="AK52" s="341"/>
      <c r="AL52" s="341"/>
    </row>
    <row r="53" spans="1:38" ht="19.5" customHeight="1">
      <c r="A53" s="561">
        <v>45</v>
      </c>
      <c r="B53" s="561"/>
      <c r="C53" s="546" t="s">
        <v>366</v>
      </c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546"/>
      <c r="AC53" s="543" t="s">
        <v>367</v>
      </c>
      <c r="AD53" s="543"/>
      <c r="AE53" s="543"/>
      <c r="AF53" s="543"/>
      <c r="AG53" s="526"/>
      <c r="AH53" s="526"/>
      <c r="AI53" s="526"/>
      <c r="AJ53" s="526"/>
      <c r="AK53" s="341"/>
      <c r="AL53" s="341"/>
    </row>
    <row r="54" spans="1:38" ht="19.5" customHeight="1">
      <c r="A54" s="561">
        <v>46</v>
      </c>
      <c r="B54" s="561"/>
      <c r="C54" s="546" t="s">
        <v>368</v>
      </c>
      <c r="D54" s="546"/>
      <c r="E54" s="546"/>
      <c r="F54" s="546"/>
      <c r="G54" s="546"/>
      <c r="H54" s="546"/>
      <c r="I54" s="546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  <c r="AA54" s="546"/>
      <c r="AB54" s="546"/>
      <c r="AC54" s="543" t="s">
        <v>369</v>
      </c>
      <c r="AD54" s="543"/>
      <c r="AE54" s="543"/>
      <c r="AF54" s="543"/>
      <c r="AG54" s="526"/>
      <c r="AH54" s="526"/>
      <c r="AI54" s="526"/>
      <c r="AJ54" s="526"/>
      <c r="AK54" s="341"/>
      <c r="AL54" s="341"/>
    </row>
    <row r="55" spans="1:38" ht="19.5" customHeight="1">
      <c r="A55" s="561">
        <v>47</v>
      </c>
      <c r="B55" s="561"/>
      <c r="C55" s="546" t="s">
        <v>370</v>
      </c>
      <c r="D55" s="546"/>
      <c r="E55" s="546"/>
      <c r="F55" s="546"/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3" t="s">
        <v>371</v>
      </c>
      <c r="AD55" s="543"/>
      <c r="AE55" s="543"/>
      <c r="AF55" s="543"/>
      <c r="AG55" s="526"/>
      <c r="AH55" s="526"/>
      <c r="AI55" s="526"/>
      <c r="AJ55" s="526"/>
      <c r="AK55" s="341"/>
      <c r="AL55" s="341"/>
    </row>
    <row r="56" spans="1:38" ht="19.5" customHeight="1">
      <c r="A56" s="561">
        <v>48</v>
      </c>
      <c r="B56" s="561"/>
      <c r="C56" s="546" t="s">
        <v>372</v>
      </c>
      <c r="D56" s="546"/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546"/>
      <c r="U56" s="546"/>
      <c r="V56" s="546"/>
      <c r="W56" s="546"/>
      <c r="X56" s="546"/>
      <c r="Y56" s="546"/>
      <c r="Z56" s="546"/>
      <c r="AA56" s="546"/>
      <c r="AB56" s="546"/>
      <c r="AC56" s="543" t="s">
        <v>373</v>
      </c>
      <c r="AD56" s="543"/>
      <c r="AE56" s="543"/>
      <c r="AF56" s="543"/>
      <c r="AG56" s="526"/>
      <c r="AH56" s="526"/>
      <c r="AI56" s="526"/>
      <c r="AJ56" s="526"/>
      <c r="AK56" s="341"/>
      <c r="AL56" s="341"/>
    </row>
    <row r="57" spans="1:38" ht="19.5" customHeight="1">
      <c r="A57" s="561">
        <v>49</v>
      </c>
      <c r="B57" s="561"/>
      <c r="C57" s="546" t="s">
        <v>374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3" t="s">
        <v>375</v>
      </c>
      <c r="AD57" s="543"/>
      <c r="AE57" s="543"/>
      <c r="AF57" s="543"/>
      <c r="AG57" s="526"/>
      <c r="AH57" s="526"/>
      <c r="AI57" s="526"/>
      <c r="AJ57" s="526"/>
      <c r="AK57" s="341"/>
      <c r="AL57" s="341"/>
    </row>
    <row r="58" spans="1:38" ht="19.5" customHeight="1">
      <c r="A58" s="563">
        <v>50</v>
      </c>
      <c r="B58" s="563"/>
      <c r="C58" s="544" t="s">
        <v>376</v>
      </c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552" t="s">
        <v>377</v>
      </c>
      <c r="AD58" s="552"/>
      <c r="AE58" s="552"/>
      <c r="AF58" s="552"/>
      <c r="AG58" s="526"/>
      <c r="AH58" s="526"/>
      <c r="AI58" s="526"/>
      <c r="AJ58" s="526"/>
      <c r="AK58" s="341"/>
      <c r="AL58" s="341"/>
    </row>
    <row r="59" spans="1:38" ht="29.25" customHeight="1">
      <c r="A59" s="561">
        <v>51</v>
      </c>
      <c r="B59" s="561"/>
      <c r="C59" s="546" t="s">
        <v>378</v>
      </c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  <c r="AC59" s="543" t="s">
        <v>379</v>
      </c>
      <c r="AD59" s="543"/>
      <c r="AE59" s="543"/>
      <c r="AF59" s="543"/>
      <c r="AG59" s="526"/>
      <c r="AH59" s="526"/>
      <c r="AI59" s="526"/>
      <c r="AJ59" s="526"/>
      <c r="AK59" s="341"/>
      <c r="AL59" s="341"/>
    </row>
    <row r="60" spans="1:38" ht="29.25" customHeight="1">
      <c r="A60" s="561">
        <v>52</v>
      </c>
      <c r="B60" s="561"/>
      <c r="C60" s="538" t="s">
        <v>380</v>
      </c>
      <c r="D60" s="538"/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8"/>
      <c r="Z60" s="538"/>
      <c r="AA60" s="538"/>
      <c r="AB60" s="538"/>
      <c r="AC60" s="543" t="s">
        <v>805</v>
      </c>
      <c r="AD60" s="543"/>
      <c r="AE60" s="543"/>
      <c r="AF60" s="543"/>
      <c r="AG60" s="526"/>
      <c r="AH60" s="526"/>
      <c r="AI60" s="526"/>
      <c r="AJ60" s="526"/>
      <c r="AK60" s="341"/>
      <c r="AL60" s="341"/>
    </row>
    <row r="61" spans="1:38" ht="19.5" customHeight="1">
      <c r="A61" s="561">
        <v>53</v>
      </c>
      <c r="B61" s="561"/>
      <c r="C61" s="546" t="s">
        <v>381</v>
      </c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6"/>
      <c r="AA61" s="546"/>
      <c r="AB61" s="546"/>
      <c r="AC61" s="543" t="s">
        <v>382</v>
      </c>
      <c r="AD61" s="543"/>
      <c r="AE61" s="543"/>
      <c r="AF61" s="543"/>
      <c r="AG61" s="526"/>
      <c r="AH61" s="526"/>
      <c r="AI61" s="526"/>
      <c r="AJ61" s="526"/>
      <c r="AK61" s="341"/>
      <c r="AL61" s="341"/>
    </row>
    <row r="62" spans="1:38" ht="19.5" customHeight="1">
      <c r="A62" s="563">
        <v>54</v>
      </c>
      <c r="B62" s="563"/>
      <c r="C62" s="544" t="s">
        <v>383</v>
      </c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  <c r="AA62" s="544"/>
      <c r="AB62" s="544"/>
      <c r="AC62" s="552" t="s">
        <v>384</v>
      </c>
      <c r="AD62" s="552"/>
      <c r="AE62" s="552"/>
      <c r="AF62" s="552"/>
      <c r="AG62" s="542">
        <f>SUM(AG53:AJ61)</f>
        <v>0</v>
      </c>
      <c r="AH62" s="542"/>
      <c r="AI62" s="542"/>
      <c r="AJ62" s="542"/>
      <c r="AK62" s="341"/>
      <c r="AL62" s="341"/>
    </row>
    <row r="63" spans="1:38" ht="29.25" customHeight="1">
      <c r="A63" s="561">
        <v>55</v>
      </c>
      <c r="B63" s="561"/>
      <c r="C63" s="546" t="s">
        <v>385</v>
      </c>
      <c r="D63" s="546"/>
      <c r="E63" s="546"/>
      <c r="F63" s="546"/>
      <c r="G63" s="546"/>
      <c r="H63" s="546"/>
      <c r="I63" s="546"/>
      <c r="J63" s="546"/>
      <c r="K63" s="546"/>
      <c r="L63" s="546"/>
      <c r="M63" s="546"/>
      <c r="N63" s="546"/>
      <c r="O63" s="546"/>
      <c r="P63" s="546"/>
      <c r="Q63" s="546"/>
      <c r="R63" s="546"/>
      <c r="S63" s="546"/>
      <c r="T63" s="546"/>
      <c r="U63" s="546"/>
      <c r="V63" s="546"/>
      <c r="W63" s="546"/>
      <c r="X63" s="546"/>
      <c r="Y63" s="546"/>
      <c r="Z63" s="546"/>
      <c r="AA63" s="546"/>
      <c r="AB63" s="546"/>
      <c r="AC63" s="543" t="s">
        <v>386</v>
      </c>
      <c r="AD63" s="543"/>
      <c r="AE63" s="543"/>
      <c r="AF63" s="543"/>
      <c r="AG63" s="526"/>
      <c r="AH63" s="526"/>
      <c r="AI63" s="526"/>
      <c r="AJ63" s="526"/>
      <c r="AK63" s="341"/>
      <c r="AL63" s="341"/>
    </row>
    <row r="64" spans="1:38" ht="29.25" customHeight="1">
      <c r="A64" s="561">
        <v>56</v>
      </c>
      <c r="B64" s="561"/>
      <c r="C64" s="538" t="s">
        <v>387</v>
      </c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38"/>
      <c r="V64" s="538"/>
      <c r="W64" s="538"/>
      <c r="X64" s="538"/>
      <c r="Y64" s="538"/>
      <c r="Z64" s="538"/>
      <c r="AA64" s="538"/>
      <c r="AB64" s="538"/>
      <c r="AC64" s="543" t="s">
        <v>388</v>
      </c>
      <c r="AD64" s="543"/>
      <c r="AE64" s="543"/>
      <c r="AF64" s="543"/>
      <c r="AG64" s="526"/>
      <c r="AH64" s="526"/>
      <c r="AI64" s="526"/>
      <c r="AJ64" s="526"/>
      <c r="AK64" s="341"/>
      <c r="AL64" s="341"/>
    </row>
    <row r="65" spans="1:38" ht="19.5" customHeight="1">
      <c r="A65" s="561">
        <v>57</v>
      </c>
      <c r="B65" s="561"/>
      <c r="C65" s="546" t="s">
        <v>389</v>
      </c>
      <c r="D65" s="546"/>
      <c r="E65" s="546"/>
      <c r="F65" s="546"/>
      <c r="G65" s="546"/>
      <c r="H65" s="546"/>
      <c r="I65" s="546"/>
      <c r="J65" s="546"/>
      <c r="K65" s="546"/>
      <c r="L65" s="546"/>
      <c r="M65" s="546"/>
      <c r="N65" s="546"/>
      <c r="O65" s="546"/>
      <c r="P65" s="546"/>
      <c r="Q65" s="546"/>
      <c r="R65" s="546"/>
      <c r="S65" s="546"/>
      <c r="T65" s="546"/>
      <c r="U65" s="546"/>
      <c r="V65" s="546"/>
      <c r="W65" s="546"/>
      <c r="X65" s="546"/>
      <c r="Y65" s="546"/>
      <c r="Z65" s="546"/>
      <c r="AA65" s="546"/>
      <c r="AB65" s="546"/>
      <c r="AC65" s="543" t="s">
        <v>390</v>
      </c>
      <c r="AD65" s="543"/>
      <c r="AE65" s="543"/>
      <c r="AF65" s="543"/>
      <c r="AG65" s="526"/>
      <c r="AH65" s="526"/>
      <c r="AI65" s="526"/>
      <c r="AJ65" s="526"/>
      <c r="AK65" s="341"/>
      <c r="AL65" s="341"/>
    </row>
    <row r="66" spans="1:38" ht="19.5" customHeight="1">
      <c r="A66" s="563">
        <v>58</v>
      </c>
      <c r="B66" s="563"/>
      <c r="C66" s="544" t="s">
        <v>391</v>
      </c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4"/>
      <c r="T66" s="544"/>
      <c r="U66" s="544"/>
      <c r="V66" s="544"/>
      <c r="W66" s="544"/>
      <c r="X66" s="544"/>
      <c r="Y66" s="544"/>
      <c r="Z66" s="544"/>
      <c r="AA66" s="544"/>
      <c r="AB66" s="544"/>
      <c r="AC66" s="552" t="s">
        <v>392</v>
      </c>
      <c r="AD66" s="552"/>
      <c r="AE66" s="552"/>
      <c r="AF66" s="552"/>
      <c r="AG66" s="542">
        <f>SUM(AG63:AJ65)</f>
        <v>0</v>
      </c>
      <c r="AH66" s="542"/>
      <c r="AI66" s="542"/>
      <c r="AJ66" s="542"/>
      <c r="AK66" s="341"/>
      <c r="AL66" s="341"/>
    </row>
    <row r="67" spans="1:38" ht="19.5" customHeight="1">
      <c r="A67" s="563">
        <v>59</v>
      </c>
      <c r="B67" s="563"/>
      <c r="C67" s="549" t="s">
        <v>393</v>
      </c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549"/>
      <c r="Z67" s="549"/>
      <c r="AA67" s="549"/>
      <c r="AB67" s="549"/>
      <c r="AC67" s="552" t="s">
        <v>394</v>
      </c>
      <c r="AD67" s="552"/>
      <c r="AE67" s="552"/>
      <c r="AF67" s="552"/>
      <c r="AG67" s="542">
        <f>AG21+AG27+AG41+AG52+AG58+AG62+AG66</f>
        <v>93774803</v>
      </c>
      <c r="AH67" s="542"/>
      <c r="AI67" s="542"/>
      <c r="AJ67" s="542"/>
      <c r="AK67" s="341"/>
      <c r="AL67" s="341"/>
    </row>
  </sheetData>
  <sheetProtection/>
  <mergeCells count="248">
    <mergeCell ref="A4:AJ4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0:B60"/>
    <mergeCell ref="A65:B65"/>
    <mergeCell ref="C65:AB65"/>
    <mergeCell ref="AC65:AF65"/>
    <mergeCell ref="AG65:AJ65"/>
    <mergeCell ref="C63:AB63"/>
    <mergeCell ref="AC63:AF63"/>
    <mergeCell ref="AG63:AJ63"/>
    <mergeCell ref="A63:B63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3:B13"/>
    <mergeCell ref="C13:AB13"/>
    <mergeCell ref="AC13:AF13"/>
    <mergeCell ref="AG13:AJ13"/>
    <mergeCell ref="A12:B12"/>
    <mergeCell ref="C12:AB12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6:AJ6"/>
    <mergeCell ref="A2:AJ2"/>
    <mergeCell ref="A3:AJ3"/>
    <mergeCell ref="A10:B10"/>
    <mergeCell ref="C10:AB10"/>
    <mergeCell ref="AC10:AF10"/>
    <mergeCell ref="AG10:AJ10"/>
    <mergeCell ref="A7:B7"/>
    <mergeCell ref="C7:AB7"/>
    <mergeCell ref="AC7:AF7"/>
  </mergeCells>
  <printOptions horizontalCentered="1"/>
  <pageMargins left="0.1968503937007874" right="0.1968503937007874" top="0" bottom="0" header="0.5118110236220472" footer="0.5118110236220472"/>
  <pageSetup fitToWidth="0" fitToHeight="1" horizontalDpi="360" verticalDpi="36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0.8515625" style="0" customWidth="1"/>
    <col min="2" max="2" width="15.7109375" style="0" customWidth="1"/>
    <col min="3" max="4" width="15.421875" style="0" bestFit="1" customWidth="1"/>
  </cols>
  <sheetData>
    <row r="1" spans="2:3" ht="15">
      <c r="B1" s="556" t="s">
        <v>694</v>
      </c>
      <c r="C1" s="554"/>
    </row>
    <row r="2" spans="1:4" ht="44.25" customHeight="1">
      <c r="A2" s="555" t="s">
        <v>964</v>
      </c>
      <c r="B2" s="555"/>
      <c r="C2" s="555"/>
      <c r="D2" s="555"/>
    </row>
    <row r="4" spans="1:3" ht="18">
      <c r="A4" s="173"/>
      <c r="C4" s="204" t="s">
        <v>803</v>
      </c>
    </row>
    <row r="5" spans="1:4" ht="72">
      <c r="A5" s="175" t="s">
        <v>695</v>
      </c>
      <c r="B5" s="194" t="s">
        <v>831</v>
      </c>
      <c r="C5" s="205" t="s">
        <v>941</v>
      </c>
      <c r="D5" s="450" t="s">
        <v>942</v>
      </c>
    </row>
    <row r="6" spans="1:4" ht="15.75">
      <c r="A6" s="206" t="s">
        <v>696</v>
      </c>
      <c r="B6" s="436">
        <v>5000000</v>
      </c>
      <c r="C6" s="366">
        <f>SUM(C7:C8)</f>
        <v>5042440</v>
      </c>
      <c r="D6" s="366">
        <f>SUM(D7:D8)</f>
        <v>5000000</v>
      </c>
    </row>
    <row r="7" spans="1:4" ht="15.75">
      <c r="A7" s="207" t="s">
        <v>697</v>
      </c>
      <c r="B7" s="437"/>
      <c r="C7" s="367">
        <v>2978440</v>
      </c>
      <c r="D7" s="437">
        <v>3000000</v>
      </c>
    </row>
    <row r="8" spans="1:4" ht="15.75">
      <c r="A8" s="198" t="s">
        <v>698</v>
      </c>
      <c r="B8" s="437"/>
      <c r="C8" s="367">
        <v>2064000</v>
      </c>
      <c r="D8" s="437">
        <v>2000000</v>
      </c>
    </row>
    <row r="9" spans="1:4" ht="15.75">
      <c r="A9" s="195" t="s">
        <v>699</v>
      </c>
      <c r="B9" s="437"/>
      <c r="C9" s="368">
        <f>SUM(C10:C10)</f>
        <v>0</v>
      </c>
      <c r="D9" s="368">
        <f>SUM(D10:D10)</f>
        <v>60000</v>
      </c>
    </row>
    <row r="10" spans="1:4" ht="15.75">
      <c r="A10" s="198" t="s">
        <v>700</v>
      </c>
      <c r="B10" s="437"/>
      <c r="C10" s="367"/>
      <c r="D10" s="437">
        <v>60000</v>
      </c>
    </row>
    <row r="11" spans="1:4" ht="15.75">
      <c r="A11" s="195" t="s">
        <v>701</v>
      </c>
      <c r="B11" s="436">
        <v>8500000</v>
      </c>
      <c r="C11" s="368">
        <f>SUM(C12)</f>
        <v>13635095</v>
      </c>
      <c r="D11" s="368">
        <f>SUM(D12)</f>
        <v>9000000</v>
      </c>
    </row>
    <row r="12" spans="1:4" ht="15.75">
      <c r="A12" s="198" t="s">
        <v>702</v>
      </c>
      <c r="B12" s="437"/>
      <c r="C12" s="367">
        <v>13635095</v>
      </c>
      <c r="D12" s="437">
        <v>9000000</v>
      </c>
    </row>
    <row r="13" spans="1:4" ht="15.75">
      <c r="A13" s="195" t="s">
        <v>703</v>
      </c>
      <c r="B13" s="436"/>
      <c r="C13" s="368">
        <f>SUM(C14:C15)</f>
        <v>59550</v>
      </c>
      <c r="D13" s="368">
        <f>SUM(D14:D15)</f>
        <v>30000</v>
      </c>
    </row>
    <row r="14" spans="1:4" ht="18" customHeight="1">
      <c r="A14" s="208" t="s">
        <v>806</v>
      </c>
      <c r="B14" s="437"/>
      <c r="C14" s="367"/>
      <c r="D14" s="437"/>
    </row>
    <row r="15" spans="1:4" ht="15.75">
      <c r="A15" s="209" t="s">
        <v>704</v>
      </c>
      <c r="B15" s="437">
        <v>0</v>
      </c>
      <c r="C15" s="367">
        <v>59550</v>
      </c>
      <c r="D15" s="437">
        <v>30000</v>
      </c>
    </row>
    <row r="16" spans="1:4" ht="15.75">
      <c r="A16" s="199" t="s">
        <v>705</v>
      </c>
      <c r="B16" s="436">
        <v>1300000</v>
      </c>
      <c r="C16" s="368">
        <v>1440938</v>
      </c>
      <c r="D16" s="436">
        <v>1300000</v>
      </c>
    </row>
    <row r="17" spans="1:4" ht="20.25" customHeight="1">
      <c r="A17" s="199" t="s">
        <v>706</v>
      </c>
      <c r="B17" s="436">
        <f>B6+B11+B13+B16</f>
        <v>14800000</v>
      </c>
      <c r="C17" s="368">
        <f>SUM(C6+C9+C11+C13+C16)</f>
        <v>20178023</v>
      </c>
      <c r="D17" s="368">
        <f>SUM(D6+D9+D11+D13+D16)</f>
        <v>15390000</v>
      </c>
    </row>
    <row r="18" spans="1:3" ht="15">
      <c r="A18" s="203"/>
      <c r="B18" s="210"/>
      <c r="C18" s="211"/>
    </row>
    <row r="21" ht="18" customHeight="1"/>
    <row r="22" ht="17.25" customHeight="1"/>
    <row r="30" ht="21" customHeight="1"/>
    <row r="31" ht="18" customHeight="1"/>
  </sheetData>
  <sheetProtection/>
  <mergeCells count="2">
    <mergeCell ref="B1:C1"/>
    <mergeCell ref="A2:D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8.28125" style="0" customWidth="1"/>
    <col min="2" max="2" width="16.57421875" style="211" customWidth="1"/>
  </cols>
  <sheetData>
    <row r="1" ht="15">
      <c r="B1" s="345" t="s">
        <v>785</v>
      </c>
    </row>
    <row r="2" spans="1:2" ht="59.25" customHeight="1">
      <c r="A2" s="566" t="s">
        <v>967</v>
      </c>
      <c r="B2" s="567"/>
    </row>
    <row r="3" spans="1:2" ht="30.75">
      <c r="A3" s="438" t="s">
        <v>807</v>
      </c>
      <c r="B3" s="419"/>
    </row>
    <row r="4" spans="1:2" ht="25.5" customHeight="1">
      <c r="A4" s="180" t="s">
        <v>782</v>
      </c>
      <c r="B4" s="181">
        <f>SUM(B3:B3)</f>
        <v>0</v>
      </c>
    </row>
    <row r="5" spans="1:2" ht="27.75" customHeight="1">
      <c r="A5" s="180" t="s">
        <v>707</v>
      </c>
      <c r="B5" s="181">
        <v>0</v>
      </c>
    </row>
    <row r="6" spans="1:2" s="203" customFormat="1" ht="18.75" customHeight="1">
      <c r="A6" s="183"/>
      <c r="B6" s="372"/>
    </row>
    <row r="10" spans="1:2" ht="15.75">
      <c r="A10" s="212"/>
      <c r="B10" s="213"/>
    </row>
    <row r="12" spans="1:2" ht="15.75">
      <c r="A12" s="212"/>
      <c r="B12" s="213"/>
    </row>
    <row r="13" spans="1:2" ht="15.75">
      <c r="A13" s="214"/>
      <c r="B13" s="215"/>
    </row>
    <row r="14" spans="1:2" ht="15.75">
      <c r="A14" s="214"/>
      <c r="B14" s="216"/>
    </row>
    <row r="15" spans="1:2" ht="15.75">
      <c r="A15" s="214"/>
      <c r="B15" s="215"/>
    </row>
    <row r="16" spans="1:2" ht="15.75">
      <c r="A16" s="214"/>
      <c r="B16" s="215"/>
    </row>
    <row r="17" spans="1:2" ht="15.75">
      <c r="A17" s="212"/>
      <c r="B17" s="213"/>
    </row>
    <row r="18" spans="1:2" ht="15.75">
      <c r="A18" s="212"/>
      <c r="B18" s="213"/>
    </row>
    <row r="19" spans="1:2" ht="15.75">
      <c r="A19" s="212"/>
      <c r="B19" s="213"/>
    </row>
    <row r="20" spans="1:2" ht="15.75">
      <c r="A20" s="212"/>
      <c r="B20" s="213"/>
    </row>
    <row r="26" ht="18">
      <c r="C26" s="168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1">
      <selection activeCell="AG21" sqref="AG21:AJ21"/>
    </sheetView>
  </sheetViews>
  <sheetFormatPr defaultColWidth="9.140625" defaultRowHeight="15"/>
  <cols>
    <col min="1" max="35" width="2.7109375" style="1" customWidth="1"/>
    <col min="36" max="36" width="8.57421875" style="1" customWidth="1"/>
    <col min="37" max="37" width="3.57421875" style="2" customWidth="1"/>
    <col min="38" max="38" width="2.8515625" style="2" customWidth="1"/>
    <col min="39" max="16384" width="9.140625" style="1" customWidth="1"/>
  </cols>
  <sheetData>
    <row r="1" spans="36:38" ht="22.5" customHeight="1">
      <c r="AJ1" s="311" t="s">
        <v>786</v>
      </c>
      <c r="AK1" s="577"/>
      <c r="AL1" s="577"/>
    </row>
    <row r="2" spans="1:38" ht="31.5" customHeight="1">
      <c r="A2" s="578" t="s">
        <v>958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329"/>
      <c r="AL2" s="329"/>
    </row>
    <row r="3" spans="1:38" ht="31.5" customHeight="1">
      <c r="A3" s="578" t="s">
        <v>939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329"/>
      <c r="AL3" s="329"/>
    </row>
    <row r="4" spans="1:38" ht="25.5" customHeight="1">
      <c r="A4" s="579" t="s">
        <v>410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329"/>
      <c r="AL4" s="329"/>
    </row>
    <row r="5" spans="1:38" ht="19.5" customHeight="1">
      <c r="A5" s="573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5"/>
      <c r="AK5" s="329"/>
      <c r="AL5" s="329"/>
    </row>
    <row r="6" spans="1:38" ht="27.75" customHeight="1">
      <c r="A6" s="521" t="s">
        <v>804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76"/>
      <c r="AK6" s="346"/>
      <c r="AL6" s="346"/>
    </row>
    <row r="7" spans="1:40" ht="34.5" customHeight="1">
      <c r="A7" s="529" t="s">
        <v>2</v>
      </c>
      <c r="B7" s="530"/>
      <c r="C7" s="531" t="s">
        <v>3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3" t="s">
        <v>4</v>
      </c>
      <c r="AD7" s="532"/>
      <c r="AE7" s="532"/>
      <c r="AF7" s="532"/>
      <c r="AG7" s="530" t="s">
        <v>5</v>
      </c>
      <c r="AH7" s="532"/>
      <c r="AI7" s="532"/>
      <c r="AJ7" s="532"/>
      <c r="AK7" s="332"/>
      <c r="AL7" s="332"/>
      <c r="AM7" s="135"/>
      <c r="AN7" s="135"/>
    </row>
    <row r="8" spans="1:36" ht="12.75">
      <c r="A8" s="527" t="s">
        <v>6</v>
      </c>
      <c r="B8" s="527"/>
      <c r="C8" s="528" t="s">
        <v>7</v>
      </c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 t="s">
        <v>8</v>
      </c>
      <c r="AD8" s="528"/>
      <c r="AE8" s="528"/>
      <c r="AF8" s="528"/>
      <c r="AG8" s="528" t="s">
        <v>9</v>
      </c>
      <c r="AH8" s="528"/>
      <c r="AI8" s="528"/>
      <c r="AJ8" s="528"/>
    </row>
    <row r="9" spans="1:38" ht="19.5" customHeight="1">
      <c r="A9" s="561" t="s">
        <v>10</v>
      </c>
      <c r="B9" s="561"/>
      <c r="C9" s="546" t="s">
        <v>411</v>
      </c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38" t="s">
        <v>412</v>
      </c>
      <c r="AD9" s="538"/>
      <c r="AE9" s="538"/>
      <c r="AF9" s="538"/>
      <c r="AG9" s="568"/>
      <c r="AH9" s="568"/>
      <c r="AI9" s="568"/>
      <c r="AJ9" s="568"/>
      <c r="AK9" s="341"/>
      <c r="AL9" s="341"/>
    </row>
    <row r="10" spans="1:38" ht="19.5" customHeight="1">
      <c r="A10" s="561" t="s">
        <v>13</v>
      </c>
      <c r="B10" s="561"/>
      <c r="C10" s="546" t="s">
        <v>413</v>
      </c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38" t="s">
        <v>414</v>
      </c>
      <c r="AD10" s="538"/>
      <c r="AE10" s="538"/>
      <c r="AF10" s="538"/>
      <c r="AG10" s="568"/>
      <c r="AH10" s="568"/>
      <c r="AI10" s="568"/>
      <c r="AJ10" s="568"/>
      <c r="AK10" s="341"/>
      <c r="AL10" s="341"/>
    </row>
    <row r="11" spans="1:38" ht="19.5" customHeight="1">
      <c r="A11" s="561" t="s">
        <v>16</v>
      </c>
      <c r="B11" s="561"/>
      <c r="C11" s="546" t="s">
        <v>415</v>
      </c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38" t="s">
        <v>416</v>
      </c>
      <c r="AD11" s="538"/>
      <c r="AE11" s="538"/>
      <c r="AF11" s="538"/>
      <c r="AG11" s="568"/>
      <c r="AH11" s="568"/>
      <c r="AI11" s="568"/>
      <c r="AJ11" s="568"/>
      <c r="AK11" s="341"/>
      <c r="AL11" s="341"/>
    </row>
    <row r="12" spans="1:38" ht="19.5" customHeight="1">
      <c r="A12" s="563" t="s">
        <v>19</v>
      </c>
      <c r="B12" s="563"/>
      <c r="C12" s="549" t="s">
        <v>417</v>
      </c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4" t="s">
        <v>418</v>
      </c>
      <c r="AD12" s="544"/>
      <c r="AE12" s="544"/>
      <c r="AF12" s="544"/>
      <c r="AG12" s="568">
        <f>SUM(AG9:AJ11)</f>
        <v>0</v>
      </c>
      <c r="AH12" s="568"/>
      <c r="AI12" s="568"/>
      <c r="AJ12" s="568"/>
      <c r="AK12" s="341"/>
      <c r="AL12" s="341"/>
    </row>
    <row r="13" spans="1:38" s="3" customFormat="1" ht="19.5" customHeight="1">
      <c r="A13" s="561" t="s">
        <v>22</v>
      </c>
      <c r="B13" s="561"/>
      <c r="C13" s="569" t="s">
        <v>419</v>
      </c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38" t="s">
        <v>420</v>
      </c>
      <c r="AD13" s="538"/>
      <c r="AE13" s="538"/>
      <c r="AF13" s="538"/>
      <c r="AG13" s="568"/>
      <c r="AH13" s="568"/>
      <c r="AI13" s="568"/>
      <c r="AJ13" s="568"/>
      <c r="AK13" s="342"/>
      <c r="AL13" s="342"/>
    </row>
    <row r="14" spans="1:38" ht="19.5" customHeight="1">
      <c r="A14" s="561" t="s">
        <v>25</v>
      </c>
      <c r="B14" s="561"/>
      <c r="C14" s="569" t="s">
        <v>421</v>
      </c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38" t="s">
        <v>422</v>
      </c>
      <c r="AD14" s="538"/>
      <c r="AE14" s="538"/>
      <c r="AF14" s="538"/>
      <c r="AG14" s="568"/>
      <c r="AH14" s="568"/>
      <c r="AI14" s="568"/>
      <c r="AJ14" s="568"/>
      <c r="AK14" s="341"/>
      <c r="AL14" s="341"/>
    </row>
    <row r="15" spans="1:38" ht="19.5" customHeight="1">
      <c r="A15" s="561" t="s">
        <v>28</v>
      </c>
      <c r="B15" s="561"/>
      <c r="C15" s="546" t="s">
        <v>423</v>
      </c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546"/>
      <c r="AB15" s="546"/>
      <c r="AC15" s="538" t="s">
        <v>424</v>
      </c>
      <c r="AD15" s="538"/>
      <c r="AE15" s="538"/>
      <c r="AF15" s="538"/>
      <c r="AG15" s="568"/>
      <c r="AH15" s="568"/>
      <c r="AI15" s="568"/>
      <c r="AJ15" s="568"/>
      <c r="AK15" s="341"/>
      <c r="AL15" s="341"/>
    </row>
    <row r="16" spans="1:38" ht="19.5" customHeight="1">
      <c r="A16" s="561" t="s">
        <v>31</v>
      </c>
      <c r="B16" s="561"/>
      <c r="C16" s="546" t="s">
        <v>425</v>
      </c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38" t="s">
        <v>426</v>
      </c>
      <c r="AD16" s="538"/>
      <c r="AE16" s="538"/>
      <c r="AF16" s="538"/>
      <c r="AG16" s="571"/>
      <c r="AH16" s="571"/>
      <c r="AI16" s="571"/>
      <c r="AJ16" s="571"/>
      <c r="AK16" s="341"/>
      <c r="AL16" s="341"/>
    </row>
    <row r="17" spans="1:38" ht="19.5" customHeight="1">
      <c r="A17" s="563" t="s">
        <v>34</v>
      </c>
      <c r="B17" s="563"/>
      <c r="C17" s="570" t="s">
        <v>427</v>
      </c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44" t="s">
        <v>428</v>
      </c>
      <c r="AD17" s="544"/>
      <c r="AE17" s="544"/>
      <c r="AF17" s="544"/>
      <c r="AG17" s="571">
        <f>SUM(AG13:AJ16)</f>
        <v>0</v>
      </c>
      <c r="AH17" s="571"/>
      <c r="AI17" s="571"/>
      <c r="AJ17" s="571"/>
      <c r="AK17" s="341"/>
      <c r="AL17" s="341"/>
    </row>
    <row r="18" spans="1:38" ht="19.5" customHeight="1">
      <c r="A18" s="561" t="s">
        <v>37</v>
      </c>
      <c r="B18" s="561"/>
      <c r="C18" s="569" t="s">
        <v>429</v>
      </c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38" t="s">
        <v>430</v>
      </c>
      <c r="AD18" s="538"/>
      <c r="AE18" s="538"/>
      <c r="AF18" s="538"/>
      <c r="AG18" s="571"/>
      <c r="AH18" s="571"/>
      <c r="AI18" s="571"/>
      <c r="AJ18" s="571"/>
      <c r="AK18" s="341"/>
      <c r="AL18" s="341"/>
    </row>
    <row r="19" spans="1:38" ht="19.5" customHeight="1">
      <c r="A19" s="561" t="s">
        <v>40</v>
      </c>
      <c r="B19" s="561"/>
      <c r="C19" s="569" t="s">
        <v>431</v>
      </c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38" t="s">
        <v>432</v>
      </c>
      <c r="AD19" s="538"/>
      <c r="AE19" s="538"/>
      <c r="AF19" s="538"/>
      <c r="AG19" s="571">
        <v>2157616</v>
      </c>
      <c r="AH19" s="571"/>
      <c r="AI19" s="571"/>
      <c r="AJ19" s="571"/>
      <c r="AK19" s="341"/>
      <c r="AL19" s="341"/>
    </row>
    <row r="20" spans="1:38" ht="19.5" customHeight="1">
      <c r="A20" s="561" t="s">
        <v>43</v>
      </c>
      <c r="B20" s="561"/>
      <c r="C20" s="569" t="s">
        <v>433</v>
      </c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38" t="s">
        <v>434</v>
      </c>
      <c r="AD20" s="538"/>
      <c r="AE20" s="538"/>
      <c r="AF20" s="538"/>
      <c r="AG20" s="571">
        <v>25458151</v>
      </c>
      <c r="AH20" s="571"/>
      <c r="AI20" s="571"/>
      <c r="AJ20" s="571"/>
      <c r="AK20" s="341"/>
      <c r="AL20" s="341"/>
    </row>
    <row r="21" spans="1:38" ht="19.5" customHeight="1">
      <c r="A21" s="561" t="s">
        <v>46</v>
      </c>
      <c r="B21" s="561"/>
      <c r="C21" s="569" t="s">
        <v>435</v>
      </c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38" t="s">
        <v>436</v>
      </c>
      <c r="AD21" s="538"/>
      <c r="AE21" s="538"/>
      <c r="AF21" s="538"/>
      <c r="AG21" s="571"/>
      <c r="AH21" s="571"/>
      <c r="AI21" s="571"/>
      <c r="AJ21" s="571"/>
      <c r="AK21" s="341"/>
      <c r="AL21" s="341"/>
    </row>
    <row r="22" spans="1:38" ht="19.5" customHeight="1">
      <c r="A22" s="561" t="s">
        <v>49</v>
      </c>
      <c r="B22" s="561"/>
      <c r="C22" s="569" t="s">
        <v>437</v>
      </c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38" t="s">
        <v>438</v>
      </c>
      <c r="AD22" s="538"/>
      <c r="AE22" s="538"/>
      <c r="AF22" s="538"/>
      <c r="AG22" s="571"/>
      <c r="AH22" s="571"/>
      <c r="AI22" s="571"/>
      <c r="AJ22" s="571"/>
      <c r="AK22" s="341"/>
      <c r="AL22" s="341"/>
    </row>
    <row r="23" spans="1:38" ht="19.5" customHeight="1">
      <c r="A23" s="561" t="s">
        <v>52</v>
      </c>
      <c r="B23" s="561"/>
      <c r="C23" s="569" t="s">
        <v>439</v>
      </c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38" t="s">
        <v>440</v>
      </c>
      <c r="AD23" s="538"/>
      <c r="AE23" s="538"/>
      <c r="AF23" s="538"/>
      <c r="AG23" s="571"/>
      <c r="AH23" s="571"/>
      <c r="AI23" s="571"/>
      <c r="AJ23" s="571"/>
      <c r="AK23" s="341"/>
      <c r="AL23" s="341"/>
    </row>
    <row r="24" spans="1:38" ht="19.5" customHeight="1">
      <c r="A24" s="563" t="s">
        <v>55</v>
      </c>
      <c r="B24" s="563"/>
      <c r="C24" s="570" t="s">
        <v>441</v>
      </c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44" t="s">
        <v>442</v>
      </c>
      <c r="AD24" s="544"/>
      <c r="AE24" s="544"/>
      <c r="AF24" s="544"/>
      <c r="AG24" s="571">
        <f>AG12+AG17+AG18+AG19+AG20+AG21+AG22+AG23</f>
        <v>27615767</v>
      </c>
      <c r="AH24" s="571"/>
      <c r="AI24" s="571"/>
      <c r="AJ24" s="571"/>
      <c r="AK24" s="341"/>
      <c r="AL24" s="341"/>
    </row>
    <row r="25" spans="1:38" ht="19.5" customHeight="1">
      <c r="A25" s="561" t="s">
        <v>58</v>
      </c>
      <c r="B25" s="561"/>
      <c r="C25" s="569" t="s">
        <v>443</v>
      </c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38" t="s">
        <v>444</v>
      </c>
      <c r="AD25" s="538"/>
      <c r="AE25" s="538"/>
      <c r="AF25" s="538"/>
      <c r="AG25" s="571"/>
      <c r="AH25" s="571"/>
      <c r="AI25" s="571"/>
      <c r="AJ25" s="571"/>
      <c r="AK25" s="341"/>
      <c r="AL25" s="341"/>
    </row>
    <row r="26" spans="1:38" ht="19.5" customHeight="1">
      <c r="A26" s="561" t="s">
        <v>61</v>
      </c>
      <c r="B26" s="561"/>
      <c r="C26" s="546" t="s">
        <v>445</v>
      </c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38" t="s">
        <v>446</v>
      </c>
      <c r="AD26" s="538"/>
      <c r="AE26" s="538"/>
      <c r="AF26" s="538"/>
      <c r="AG26" s="571"/>
      <c r="AH26" s="571"/>
      <c r="AI26" s="571"/>
      <c r="AJ26" s="571"/>
      <c r="AK26" s="341"/>
      <c r="AL26" s="341"/>
    </row>
    <row r="27" spans="1:38" ht="19.5" customHeight="1">
      <c r="A27" s="561" t="s">
        <v>64</v>
      </c>
      <c r="B27" s="561"/>
      <c r="C27" s="569" t="s">
        <v>447</v>
      </c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38" t="s">
        <v>448</v>
      </c>
      <c r="AD27" s="538"/>
      <c r="AE27" s="538"/>
      <c r="AF27" s="538"/>
      <c r="AG27" s="571"/>
      <c r="AH27" s="571"/>
      <c r="AI27" s="571"/>
      <c r="AJ27" s="571"/>
      <c r="AK27" s="341"/>
      <c r="AL27" s="341"/>
    </row>
    <row r="28" spans="1:38" ht="19.5" customHeight="1">
      <c r="A28" s="561" t="s">
        <v>67</v>
      </c>
      <c r="B28" s="561"/>
      <c r="C28" s="569" t="s">
        <v>449</v>
      </c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38" t="s">
        <v>450</v>
      </c>
      <c r="AD28" s="538"/>
      <c r="AE28" s="538"/>
      <c r="AF28" s="538"/>
      <c r="AG28" s="571"/>
      <c r="AH28" s="571"/>
      <c r="AI28" s="571"/>
      <c r="AJ28" s="571"/>
      <c r="AK28" s="341"/>
      <c r="AL28" s="341"/>
    </row>
    <row r="29" spans="1:38" ht="19.5" customHeight="1">
      <c r="A29" s="563" t="s">
        <v>70</v>
      </c>
      <c r="B29" s="563"/>
      <c r="C29" s="570" t="s">
        <v>451</v>
      </c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44" t="s">
        <v>452</v>
      </c>
      <c r="AD29" s="544"/>
      <c r="AE29" s="544"/>
      <c r="AF29" s="544"/>
      <c r="AG29" s="571">
        <f>SUM(AG25:AJ28)</f>
        <v>0</v>
      </c>
      <c r="AH29" s="571"/>
      <c r="AI29" s="571"/>
      <c r="AJ29" s="571"/>
      <c r="AK29" s="341"/>
      <c r="AL29" s="341"/>
    </row>
    <row r="30" spans="1:38" ht="19.5" customHeight="1">
      <c r="A30" s="561" t="s">
        <v>73</v>
      </c>
      <c r="B30" s="561"/>
      <c r="C30" s="546" t="s">
        <v>453</v>
      </c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6"/>
      <c r="AB30" s="546"/>
      <c r="AC30" s="538" t="s">
        <v>454</v>
      </c>
      <c r="AD30" s="538"/>
      <c r="AE30" s="538"/>
      <c r="AF30" s="538"/>
      <c r="AG30" s="572"/>
      <c r="AH30" s="572"/>
      <c r="AI30" s="572"/>
      <c r="AJ30" s="572"/>
      <c r="AK30" s="341"/>
      <c r="AL30" s="341"/>
    </row>
    <row r="31" spans="1:38" ht="19.5" customHeight="1">
      <c r="A31" s="563" t="s">
        <v>76</v>
      </c>
      <c r="B31" s="563"/>
      <c r="C31" s="570" t="s">
        <v>455</v>
      </c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44" t="s">
        <v>456</v>
      </c>
      <c r="AD31" s="544"/>
      <c r="AE31" s="544"/>
      <c r="AF31" s="544"/>
      <c r="AG31" s="571">
        <f>AG24+AG29+AG30</f>
        <v>27615767</v>
      </c>
      <c r="AH31" s="571"/>
      <c r="AI31" s="571"/>
      <c r="AJ31" s="571"/>
      <c r="AK31" s="341"/>
      <c r="AL31" s="341"/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6">
    <mergeCell ref="A5:AJ5"/>
    <mergeCell ref="A6:AJ6"/>
    <mergeCell ref="AK1:AL1"/>
    <mergeCell ref="A2:AJ2"/>
    <mergeCell ref="A3:AJ3"/>
    <mergeCell ref="A4:AJ4"/>
    <mergeCell ref="A28:B28"/>
    <mergeCell ref="C28:AB28"/>
    <mergeCell ref="AC28:AF28"/>
    <mergeCell ref="AG28:AJ28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1:B31"/>
    <mergeCell ref="C31:AB31"/>
    <mergeCell ref="AC31:AF31"/>
    <mergeCell ref="AG31:AJ31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3:B13"/>
    <mergeCell ref="C13:AB13"/>
    <mergeCell ref="AC13:AF13"/>
    <mergeCell ref="AG13:AJ13"/>
    <mergeCell ref="A12:B12"/>
    <mergeCell ref="C12:AB12"/>
    <mergeCell ref="AG10:AJ10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C7:AB7"/>
    <mergeCell ref="AC7:AF7"/>
    <mergeCell ref="A10:B10"/>
    <mergeCell ref="C10:AB10"/>
    <mergeCell ref="AC10:AF10"/>
    <mergeCell ref="A7:B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2016-03-29T11:49:20Z</cp:lastPrinted>
  <dcterms:created xsi:type="dcterms:W3CDTF">2006-09-16T00:00:00Z</dcterms:created>
  <dcterms:modified xsi:type="dcterms:W3CDTF">2020-03-03T13:29:32Z</dcterms:modified>
  <cp:category/>
  <cp:version/>
  <cp:contentType/>
  <cp:contentStatus/>
</cp:coreProperties>
</file>