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Munka1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F9" i="1" l="1"/>
  <c r="F10" i="1"/>
  <c r="F11" i="1"/>
  <c r="F12" i="1"/>
  <c r="C13" i="1"/>
  <c r="C8" i="1" s="1"/>
  <c r="C43" i="1" s="1"/>
  <c r="F14" i="1"/>
  <c r="C15" i="1"/>
  <c r="D15" i="1"/>
  <c r="D13" i="1" s="1"/>
  <c r="D8" i="1" s="1"/>
  <c r="E15" i="1"/>
  <c r="F15" i="1"/>
  <c r="F16" i="1"/>
  <c r="F17" i="1"/>
  <c r="C18" i="1"/>
  <c r="D18" i="1"/>
  <c r="F18" i="1" s="1"/>
  <c r="E18" i="1"/>
  <c r="F20" i="1"/>
  <c r="E21" i="1"/>
  <c r="F21" i="1" s="1"/>
  <c r="F22" i="1"/>
  <c r="F23" i="1"/>
  <c r="F24" i="1"/>
  <c r="F25" i="1"/>
  <c r="F26" i="1"/>
  <c r="F27" i="1"/>
  <c r="F28" i="1"/>
  <c r="F29" i="1"/>
  <c r="F30" i="1"/>
  <c r="F31" i="1"/>
  <c r="F33" i="1"/>
  <c r="F34" i="1"/>
  <c r="F35" i="1"/>
  <c r="F36" i="1"/>
  <c r="C37" i="1"/>
  <c r="C32" i="1" s="1"/>
  <c r="D37" i="1"/>
  <c r="D32" i="1" s="1"/>
  <c r="E37" i="1"/>
  <c r="E32" i="1" s="1"/>
  <c r="F39" i="1"/>
  <c r="C40" i="1"/>
  <c r="D40" i="1"/>
  <c r="E40" i="1"/>
  <c r="F40" i="1"/>
  <c r="F41" i="1"/>
  <c r="C46" i="1"/>
  <c r="C50" i="1" s="1"/>
  <c r="D46" i="1"/>
  <c r="E46" i="1"/>
  <c r="F46" i="1" s="1"/>
  <c r="F47" i="1"/>
  <c r="D50" i="1"/>
  <c r="D43" i="1" l="1"/>
  <c r="D51" i="1" s="1"/>
  <c r="C51" i="1"/>
  <c r="F32" i="1"/>
  <c r="F37" i="1"/>
  <c r="E13" i="1"/>
  <c r="E50" i="1"/>
  <c r="F50" i="1" s="1"/>
  <c r="E8" i="1" l="1"/>
  <c r="F13" i="1"/>
  <c r="E43" i="1" l="1"/>
  <c r="F8" i="1"/>
  <c r="F43" i="1" l="1"/>
  <c r="E51" i="1"/>
  <c r="F51" i="1" s="1"/>
</calcChain>
</file>

<file path=xl/sharedStrings.xml><?xml version="1.0" encoding="utf-8"?>
<sst xmlns="http://schemas.openxmlformats.org/spreadsheetml/2006/main" count="104" uniqueCount="103">
  <si>
    <t>Tardos Község Önkormányzata 2019. ÉVI ZÁRSZÁMADÁSÁNAK  ÖSSZEVONT PÉNZÜGYI MÉRLEGE</t>
  </si>
  <si>
    <t>K I A D Á S O K</t>
  </si>
  <si>
    <t xml:space="preserve"> forint</t>
  </si>
  <si>
    <t>Sor-
szám</t>
  </si>
  <si>
    <t>Kiadási jogcímek</t>
  </si>
  <si>
    <t>2019. évi előirányzat</t>
  </si>
  <si>
    <t>Módosított előirányzat</t>
  </si>
  <si>
    <t>Teljesítés</t>
  </si>
  <si>
    <t>%</t>
  </si>
  <si>
    <t>A</t>
  </si>
  <si>
    <t>B</t>
  </si>
  <si>
    <t>C</t>
  </si>
  <si>
    <t>D</t>
  </si>
  <si>
    <t>E</t>
  </si>
  <si>
    <t>1.</t>
  </si>
  <si>
    <t xml:space="preserve">   Működési költségvetés kiadásai </t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</si>
  <si>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</si>
  <si>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</si>
  <si>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</si>
  <si>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</si>
  <si>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</si>
  <si>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</si>
  <si>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</si>
  <si>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</si>
  <si>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</si>
  <si>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</si>
  <si>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</si>
  <si>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</si>
  <si>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</si>
  <si>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Egyéb működési célú támogatások ÁH-n belülre intézmény finanszírozás</t>
  </si>
  <si>
    <t>1.7.1</t>
  </si>
  <si>
    <t xml:space="preserve">         Hétszínvirág Óvoda  finanszírozás</t>
  </si>
  <si>
    <t>1.7.2</t>
  </si>
  <si>
    <t xml:space="preserve">         Közös Önkormányzati Hivatal finanszírozás</t>
  </si>
  <si>
    <t>1.8</t>
  </si>
  <si>
    <t xml:space="preserve">   - Egyéb működési célú támogatás ÁH-án belülre   </t>
  </si>
  <si>
    <t>1.8.1</t>
  </si>
  <si>
    <t xml:space="preserve">        Tata Város Önkormányzatának központi orvosi ügyeletre pénzeszköz átadás</t>
  </si>
  <si>
    <t>1.8.2</t>
  </si>
  <si>
    <t xml:space="preserve">        ASP rendszer kialakítására és működtetésére kapott támogatásból visszafizetés</t>
  </si>
  <si>
    <t>1.9</t>
  </si>
  <si>
    <t xml:space="preserve">   - Egyéb működési célú támogatások államháztartáson kívülre</t>
  </si>
  <si>
    <t>1.9.1</t>
  </si>
  <si>
    <t xml:space="preserve">                   Tardos Futbal Klub</t>
  </si>
  <si>
    <t>1.9.2</t>
  </si>
  <si>
    <t xml:space="preserve">                   Vörösmárvány Alapítvány</t>
  </si>
  <si>
    <t>1.9.3</t>
  </si>
  <si>
    <t>1.9.4</t>
  </si>
  <si>
    <t xml:space="preserve">                   Srint Futó Klub</t>
  </si>
  <si>
    <t>1.9.5</t>
  </si>
  <si>
    <t xml:space="preserve">                   Tardosi Önkéntes Tűzoltó Egyesület</t>
  </si>
  <si>
    <t>1.9.6</t>
  </si>
  <si>
    <t xml:space="preserve">                   Plébánia Tardos</t>
  </si>
  <si>
    <t>1.10</t>
  </si>
  <si>
    <t xml:space="preserve">        Háziorvosi szolgálatnak iskola egészségügyi ellátásra </t>
  </si>
  <si>
    <t>1.11</t>
  </si>
  <si>
    <t xml:space="preserve">        Baji fogászat támogatása</t>
  </si>
  <si>
    <t>1.12</t>
  </si>
  <si>
    <t xml:space="preserve">        Bursa ösztöndíj</t>
  </si>
  <si>
    <t>1.13</t>
  </si>
  <si>
    <t>Lakossági víz és csatorna támogatás ÉDV zrt-nek pe. Átadás</t>
  </si>
  <si>
    <t>2.</t>
  </si>
  <si>
    <t xml:space="preserve">   Felhalmozási költségvetés kiadásai </t>
  </si>
  <si>
    <t>2.1.</t>
  </si>
  <si>
    <t>Beruházások</t>
  </si>
  <si>
    <t>2.2.</t>
  </si>
  <si>
    <t>2.1.-ből EU-s forrásból megvalósuló beruházás</t>
  </si>
  <si>
    <t>2.3.</t>
  </si>
  <si>
    <t>Felújítások</t>
  </si>
  <si>
    <t>2.4.</t>
  </si>
  <si>
    <t>2.3.-ból EU-s forrásból megvalósuló felújítás</t>
  </si>
  <si>
    <t>2.5.</t>
  </si>
  <si>
    <t>Egyéb felhalmozási kiadások</t>
  </si>
  <si>
    <t>2.5.1</t>
  </si>
  <si>
    <t xml:space="preserve">      Lakástámogatás</t>
  </si>
  <si>
    <t>2.5.2</t>
  </si>
  <si>
    <t xml:space="preserve">      Vörösmárvány Alapítványnak visszatérítendő támogatás</t>
  </si>
  <si>
    <t>3.</t>
  </si>
  <si>
    <t xml:space="preserve">Tartalékok </t>
  </si>
  <si>
    <t>3.1.</t>
  </si>
  <si>
    <t>Általános tartalék</t>
  </si>
  <si>
    <t>3.2.</t>
  </si>
  <si>
    <t>Céltartalék</t>
  </si>
  <si>
    <t>4.</t>
  </si>
  <si>
    <t xml:space="preserve">KÖLTSÉGVETÉSI KIADÁSOK ÖSSZESEN </t>
  </si>
  <si>
    <t>5.</t>
  </si>
  <si>
    <t xml:space="preserve">Hitel-, kölcsöntörlesztés államháztartáson kívülre </t>
  </si>
  <si>
    <t>6.</t>
  </si>
  <si>
    <t xml:space="preserve">Belföldi értékpapírok kiadásai </t>
  </si>
  <si>
    <t>7.</t>
  </si>
  <si>
    <t xml:space="preserve">Belföldi finanszírozás kiadásai </t>
  </si>
  <si>
    <t>7.1</t>
  </si>
  <si>
    <t>Államháztartáson belüli megelőlegezés visszafizetés</t>
  </si>
  <si>
    <t>7.2</t>
  </si>
  <si>
    <t>8.</t>
  </si>
  <si>
    <t>Külföldi finanszírozás kiadásai</t>
  </si>
  <si>
    <t>9.</t>
  </si>
  <si>
    <t xml:space="preserve">FINANSZÍROZÁSI KIADÁSOK ÖSSZESEN: </t>
  </si>
  <si>
    <t>10.</t>
  </si>
  <si>
    <t xml:space="preserve">KIADÁSOK ÖSSZESEN: </t>
  </si>
  <si>
    <t xml:space="preserve">                 Csabán Béla polgármester                                Szakmáry Lászlóné jegyző</t>
  </si>
  <si>
    <t>Pénzeszköz lekötött bankbetétként elhelyezése (kapott kamat újbóli elhelyezése)</t>
  </si>
  <si>
    <t>2.  melléklet    9/2020. (VII.01.)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</si>
</sst>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1"/>
      <color theme="1"/>
      <name val="Calibri"/>
      <family val="2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name val="Times New Roman CE"/>
      <charset val="238"/>
    </font>
    <font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0" xfId="1" applyFill="1" applyProtection="1"/>
    <xf numFmtId="164" fontId="1" fillId="0" borderId="0" xfId="1" applyNumberFormat="1" applyFont="1" applyFill="1" applyBorder="1" applyAlignment="1" applyProtection="1">
      <alignment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1" fillId="0" borderId="0" xfId="1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1" fillId="0" borderId="5" xfId="1" applyFill="1" applyBorder="1" applyAlignment="1" applyProtection="1">
      <alignment vertical="center"/>
    </xf>
    <xf numFmtId="0" fontId="1" fillId="0" borderId="5" xfId="1" applyFill="1" applyBorder="1" applyAlignment="1" applyProtection="1">
      <alignment horizontal="center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/>
    </xf>
    <xf numFmtId="0" fontId="7" fillId="0" borderId="7" xfId="1" applyFont="1" applyFill="1" applyBorder="1" applyAlignment="1" applyProtection="1">
      <alignment horizontal="left" vertical="center" wrapText="1" indent="1"/>
    </xf>
    <xf numFmtId="0" fontId="7" fillId="0" borderId="8" xfId="1" applyFont="1" applyFill="1" applyBorder="1" applyAlignment="1" applyProtection="1">
      <alignment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6" xfId="1" applyNumberFormat="1" applyFont="1" applyFill="1" applyBorder="1" applyAlignment="1" applyProtection="1">
      <alignment horizontal="right" vertical="center" wrapText="1" indent="1"/>
    </xf>
    <xf numFmtId="1" fontId="6" fillId="0" borderId="6" xfId="1" applyNumberFormat="1" applyFont="1" applyFill="1" applyBorder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3" xfId="1" applyNumberFormat="1" applyFont="1" applyFill="1" applyBorder="1" applyProtection="1"/>
    <xf numFmtId="1" fontId="6" fillId="0" borderId="13" xfId="1" applyNumberFormat="1" applyFont="1" applyFill="1" applyBorder="1" applyProtection="1"/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1" applyFont="1" applyFill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7" xfId="1" applyNumberFormat="1" applyFont="1" applyFill="1" applyBorder="1" applyProtection="1"/>
    <xf numFmtId="1" fontId="6" fillId="0" borderId="17" xfId="1" applyNumberFormat="1" applyFont="1" applyFill="1" applyBorder="1" applyProtection="1"/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9" xfId="1" applyFont="1" applyFill="1" applyBorder="1" applyAlignment="1" applyProtection="1">
      <alignment horizontal="left" vertical="center" wrapText="1" indent="1"/>
    </xf>
    <xf numFmtId="3" fontId="6" fillId="0" borderId="20" xfId="1" applyNumberFormat="1" applyFont="1" applyFill="1" applyBorder="1" applyProtection="1"/>
    <xf numFmtId="0" fontId="9" fillId="0" borderId="0" xfId="1" applyFont="1" applyFill="1" applyBorder="1" applyAlignment="1" applyProtection="1">
      <alignment horizontal="left" vertical="center" wrapText="1" indent="1"/>
    </xf>
    <xf numFmtId="3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indent="6"/>
    </xf>
    <xf numFmtId="3" fontId="10" fillId="0" borderId="17" xfId="1" applyNumberFormat="1" applyFont="1" applyFill="1" applyBorder="1" applyProtection="1"/>
    <xf numFmtId="3" fontId="10" fillId="0" borderId="20" xfId="1" applyNumberFormat="1" applyFont="1" applyFill="1" applyBorder="1" applyProtection="1"/>
    <xf numFmtId="49" fontId="9" fillId="0" borderId="21" xfId="1" applyNumberFormat="1" applyFont="1" applyFill="1" applyBorder="1" applyAlignment="1" applyProtection="1">
      <alignment horizontal="left" vertical="center" wrapText="1" indent="1"/>
    </xf>
    <xf numFmtId="0" fontId="9" fillId="0" borderId="22" xfId="1" applyFont="1" applyFill="1" applyBorder="1" applyAlignment="1" applyProtection="1">
      <alignment horizontal="left" indent="6"/>
    </xf>
    <xf numFmtId="3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2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164" fontId="9" fillId="0" borderId="16" xfId="1" applyNumberFormat="1" applyFont="1" applyFill="1" applyBorder="1" applyAlignment="1" applyProtection="1">
      <alignment horizontal="left" vertical="center" wrapText="1" indent="1"/>
      <protection locked="0"/>
    </xf>
    <xf numFmtId="49" fontId="9" fillId="0" borderId="23" xfId="1" applyNumberFormat="1" applyFont="1" applyFill="1" applyBorder="1" applyAlignment="1" applyProtection="1">
      <alignment horizontal="left" vertical="center" wrapText="1" indent="1"/>
    </xf>
    <xf numFmtId="0" fontId="9" fillId="0" borderId="24" xfId="1" applyFont="1" applyFill="1" applyBorder="1" applyAlignment="1" applyProtection="1">
      <alignment horizontal="left" vertical="center" wrapText="1" indent="6"/>
    </xf>
    <xf numFmtId="164" fontId="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26" xfId="1" applyNumberFormat="1" applyFont="1" applyFill="1" applyBorder="1" applyProtection="1"/>
    <xf numFmtId="1" fontId="6" fillId="0" borderId="26" xfId="1" applyNumberFormat="1" applyFont="1" applyFill="1" applyBorder="1" applyProtection="1"/>
    <xf numFmtId="49" fontId="7" fillId="0" borderId="2" xfId="1" applyNumberFormat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vertical="center" wrapTex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3" fontId="7" fillId="0" borderId="4" xfId="1" applyNumberFormat="1" applyFont="1" applyFill="1" applyBorder="1" applyAlignment="1" applyProtection="1">
      <alignment horizontal="right" vertical="center" wrapText="1" indent="1"/>
    </xf>
    <xf numFmtId="49" fontId="9" fillId="0" borderId="27" xfId="1" applyNumberFormat="1" applyFont="1" applyFill="1" applyBorder="1" applyAlignment="1" applyProtection="1">
      <alignment horizontal="left" vertical="center" wrapText="1" indent="1"/>
    </xf>
    <xf numFmtId="164" fontId="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2" xfId="1" applyFont="1" applyFill="1" applyBorder="1" applyAlignment="1" applyProtection="1">
      <alignment horizontal="left" vertical="center" wrapText="1" indent="1"/>
    </xf>
    <xf numFmtId="164" fontId="9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2" xfId="0" applyFont="1" applyBorder="1" applyAlignment="1" applyProtection="1">
      <alignment horizontal="left" vertical="center" wrapText="1" indent="1"/>
    </xf>
    <xf numFmtId="3" fontId="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30" xfId="1" applyNumberFormat="1" applyFont="1" applyFill="1" applyBorder="1" applyAlignment="1" applyProtection="1">
      <alignment horizontal="left" vertical="center" wrapText="1" indent="1"/>
    </xf>
    <xf numFmtId="0" fontId="11" fillId="0" borderId="24" xfId="0" applyFont="1" applyBorder="1" applyAlignment="1" applyProtection="1">
      <alignment horizontal="left" vertical="center" wrapText="1" indent="1"/>
    </xf>
    <xf numFmtId="164" fontId="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3" fontId="12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32" xfId="1" applyFont="1" applyFill="1" applyBorder="1" applyAlignment="1" applyProtection="1">
      <alignment horizontal="left" vertical="center" wrapText="1" indent="1"/>
    </xf>
    <xf numFmtId="3" fontId="1" fillId="0" borderId="13" xfId="1" applyNumberFormat="1" applyFill="1" applyBorder="1" applyProtection="1"/>
    <xf numFmtId="3" fontId="1" fillId="0" borderId="20" xfId="1" applyNumberFormat="1" applyFill="1" applyBorder="1" applyProtection="1"/>
    <xf numFmtId="1" fontId="6" fillId="0" borderId="33" xfId="1" applyNumberFormat="1" applyFont="1" applyFill="1" applyBorder="1" applyProtection="1"/>
    <xf numFmtId="3" fontId="6" fillId="0" borderId="6" xfId="1" applyNumberFormat="1" applyFont="1" applyFill="1" applyBorder="1" applyProtection="1"/>
    <xf numFmtId="3" fontId="1" fillId="0" borderId="6" xfId="1" applyNumberFormat="1" applyFill="1" applyBorder="1" applyProtection="1"/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</xf>
    <xf numFmtId="3" fontId="6" fillId="0" borderId="34" xfId="1" applyNumberFormat="1" applyFont="1" applyFill="1" applyBorder="1" applyProtection="1"/>
    <xf numFmtId="164" fontId="14" fillId="0" borderId="4" xfId="0" applyNumberFormat="1" applyFont="1" applyBorder="1" applyAlignment="1" applyProtection="1">
      <alignment horizontal="right" vertical="center" wrapText="1" indent="1"/>
    </xf>
    <xf numFmtId="0" fontId="1" fillId="0" borderId="6" xfId="1" applyFill="1" applyBorder="1" applyProtection="1"/>
    <xf numFmtId="164" fontId="15" fillId="0" borderId="4" xfId="0" quotePrefix="1" applyNumberFormat="1" applyFont="1" applyBorder="1" applyAlignment="1" applyProtection="1">
      <alignment horizontal="right" vertical="center" wrapText="1" indent="1"/>
    </xf>
    <xf numFmtId="0" fontId="14" fillId="0" borderId="35" xfId="0" applyFont="1" applyBorder="1" applyAlignment="1" applyProtection="1">
      <alignment horizontal="left" vertical="center" wrapText="1" indent="1"/>
    </xf>
    <xf numFmtId="0" fontId="15" fillId="0" borderId="36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4" fillId="0" borderId="0" xfId="0" applyFont="1" applyFill="1" applyBorder="1" applyAlignment="1" applyProtection="1">
      <alignment horizontal="right" vertical="center"/>
    </xf>
    <xf numFmtId="0" fontId="9" fillId="0" borderId="0" xfId="1" applyFont="1" applyFill="1" applyProtection="1"/>
    <xf numFmtId="0" fontId="18" fillId="0" borderId="0" xfId="1" applyFont="1" applyFill="1" applyProtection="1"/>
    <xf numFmtId="0" fontId="16" fillId="0" borderId="0" xfId="1" applyFont="1" applyFill="1" applyProtection="1"/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vertical="center" wrapText="1"/>
    </xf>
    <xf numFmtId="164" fontId="7" fillId="0" borderId="0" xfId="1" applyNumberFormat="1" applyFont="1" applyFill="1" applyBorder="1" applyAlignment="1" applyProtection="1">
      <alignment horizontal="right" vertical="center" wrapText="1" indent="1"/>
    </xf>
    <xf numFmtId="0" fontId="16" fillId="0" borderId="0" xfId="1" applyFont="1" applyFill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left" vertical="center"/>
    </xf>
    <xf numFmtId="164" fontId="1" fillId="0" borderId="0" xfId="1" applyNumberFormat="1" applyFont="1" applyFill="1" applyBorder="1" applyAlignment="1" applyProtection="1">
      <alignment horizontal="left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7" fillId="0" borderId="0" xfId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zoomScaleNormal="100" workbookViewId="0">
      <selection activeCell="J31" sqref="J31"/>
    </sheetView>
  </sheetViews>
  <sheetFormatPr defaultRowHeight="15.75" x14ac:dyDescent="0.25"/>
  <cols>
    <col min="1" max="1" width="8.140625" style="85" customWidth="1"/>
    <col min="2" max="2" width="64" style="85" customWidth="1"/>
    <col min="3" max="3" width="17.140625" style="86" customWidth="1"/>
    <col min="4" max="4" width="12.5703125" style="1" customWidth="1"/>
    <col min="5" max="5" width="13.42578125" style="1" bestFit="1" customWidth="1"/>
    <col min="6" max="256" width="9.140625" style="1"/>
    <col min="257" max="257" width="8.140625" style="1" customWidth="1"/>
    <col min="258" max="258" width="64" style="1" customWidth="1"/>
    <col min="259" max="259" width="17.140625" style="1" customWidth="1"/>
    <col min="260" max="260" width="12.5703125" style="1" customWidth="1"/>
    <col min="261" max="261" width="13.42578125" style="1" bestFit="1" customWidth="1"/>
    <col min="262" max="512" width="9.140625" style="1"/>
    <col min="513" max="513" width="8.140625" style="1" customWidth="1"/>
    <col min="514" max="514" width="64" style="1" customWidth="1"/>
    <col min="515" max="515" width="17.140625" style="1" customWidth="1"/>
    <col min="516" max="516" width="12.5703125" style="1" customWidth="1"/>
    <col min="517" max="517" width="13.42578125" style="1" bestFit="1" customWidth="1"/>
    <col min="518" max="768" width="9.140625" style="1"/>
    <col min="769" max="769" width="8.140625" style="1" customWidth="1"/>
    <col min="770" max="770" width="64" style="1" customWidth="1"/>
    <col min="771" max="771" width="17.140625" style="1" customWidth="1"/>
    <col min="772" max="772" width="12.5703125" style="1" customWidth="1"/>
    <col min="773" max="773" width="13.42578125" style="1" bestFit="1" customWidth="1"/>
    <col min="774" max="1024" width="9.140625" style="1"/>
    <col min="1025" max="1025" width="8.140625" style="1" customWidth="1"/>
    <col min="1026" max="1026" width="64" style="1" customWidth="1"/>
    <col min="1027" max="1027" width="17.140625" style="1" customWidth="1"/>
    <col min="1028" max="1028" width="12.5703125" style="1" customWidth="1"/>
    <col min="1029" max="1029" width="13.42578125" style="1" bestFit="1" customWidth="1"/>
    <col min="1030" max="1280" width="9.140625" style="1"/>
    <col min="1281" max="1281" width="8.140625" style="1" customWidth="1"/>
    <col min="1282" max="1282" width="64" style="1" customWidth="1"/>
    <col min="1283" max="1283" width="17.140625" style="1" customWidth="1"/>
    <col min="1284" max="1284" width="12.5703125" style="1" customWidth="1"/>
    <col min="1285" max="1285" width="13.42578125" style="1" bestFit="1" customWidth="1"/>
    <col min="1286" max="1536" width="9.140625" style="1"/>
    <col min="1537" max="1537" width="8.140625" style="1" customWidth="1"/>
    <col min="1538" max="1538" width="64" style="1" customWidth="1"/>
    <col min="1539" max="1539" width="17.140625" style="1" customWidth="1"/>
    <col min="1540" max="1540" width="12.5703125" style="1" customWidth="1"/>
    <col min="1541" max="1541" width="13.42578125" style="1" bestFit="1" customWidth="1"/>
    <col min="1542" max="1792" width="9.140625" style="1"/>
    <col min="1793" max="1793" width="8.140625" style="1" customWidth="1"/>
    <col min="1794" max="1794" width="64" style="1" customWidth="1"/>
    <col min="1795" max="1795" width="17.140625" style="1" customWidth="1"/>
    <col min="1796" max="1796" width="12.5703125" style="1" customWidth="1"/>
    <col min="1797" max="1797" width="13.42578125" style="1" bestFit="1" customWidth="1"/>
    <col min="1798" max="2048" width="9.140625" style="1"/>
    <col min="2049" max="2049" width="8.140625" style="1" customWidth="1"/>
    <col min="2050" max="2050" width="64" style="1" customWidth="1"/>
    <col min="2051" max="2051" width="17.140625" style="1" customWidth="1"/>
    <col min="2052" max="2052" width="12.5703125" style="1" customWidth="1"/>
    <col min="2053" max="2053" width="13.42578125" style="1" bestFit="1" customWidth="1"/>
    <col min="2054" max="2304" width="9.140625" style="1"/>
    <col min="2305" max="2305" width="8.140625" style="1" customWidth="1"/>
    <col min="2306" max="2306" width="64" style="1" customWidth="1"/>
    <col min="2307" max="2307" width="17.140625" style="1" customWidth="1"/>
    <col min="2308" max="2308" width="12.5703125" style="1" customWidth="1"/>
    <col min="2309" max="2309" width="13.42578125" style="1" bestFit="1" customWidth="1"/>
    <col min="2310" max="2560" width="9.140625" style="1"/>
    <col min="2561" max="2561" width="8.140625" style="1" customWidth="1"/>
    <col min="2562" max="2562" width="64" style="1" customWidth="1"/>
    <col min="2563" max="2563" width="17.140625" style="1" customWidth="1"/>
    <col min="2564" max="2564" width="12.5703125" style="1" customWidth="1"/>
    <col min="2565" max="2565" width="13.42578125" style="1" bestFit="1" customWidth="1"/>
    <col min="2566" max="2816" width="9.140625" style="1"/>
    <col min="2817" max="2817" width="8.140625" style="1" customWidth="1"/>
    <col min="2818" max="2818" width="64" style="1" customWidth="1"/>
    <col min="2819" max="2819" width="17.140625" style="1" customWidth="1"/>
    <col min="2820" max="2820" width="12.5703125" style="1" customWidth="1"/>
    <col min="2821" max="2821" width="13.42578125" style="1" bestFit="1" customWidth="1"/>
    <col min="2822" max="3072" width="9.140625" style="1"/>
    <col min="3073" max="3073" width="8.140625" style="1" customWidth="1"/>
    <col min="3074" max="3074" width="64" style="1" customWidth="1"/>
    <col min="3075" max="3075" width="17.140625" style="1" customWidth="1"/>
    <col min="3076" max="3076" width="12.5703125" style="1" customWidth="1"/>
    <col min="3077" max="3077" width="13.42578125" style="1" bestFit="1" customWidth="1"/>
    <col min="3078" max="3328" width="9.140625" style="1"/>
    <col min="3329" max="3329" width="8.140625" style="1" customWidth="1"/>
    <col min="3330" max="3330" width="64" style="1" customWidth="1"/>
    <col min="3331" max="3331" width="17.140625" style="1" customWidth="1"/>
    <col min="3332" max="3332" width="12.5703125" style="1" customWidth="1"/>
    <col min="3333" max="3333" width="13.42578125" style="1" bestFit="1" customWidth="1"/>
    <col min="3334" max="3584" width="9.140625" style="1"/>
    <col min="3585" max="3585" width="8.140625" style="1" customWidth="1"/>
    <col min="3586" max="3586" width="64" style="1" customWidth="1"/>
    <col min="3587" max="3587" width="17.140625" style="1" customWidth="1"/>
    <col min="3588" max="3588" width="12.5703125" style="1" customWidth="1"/>
    <col min="3589" max="3589" width="13.42578125" style="1" bestFit="1" customWidth="1"/>
    <col min="3590" max="3840" width="9.140625" style="1"/>
    <col min="3841" max="3841" width="8.140625" style="1" customWidth="1"/>
    <col min="3842" max="3842" width="64" style="1" customWidth="1"/>
    <col min="3843" max="3843" width="17.140625" style="1" customWidth="1"/>
    <col min="3844" max="3844" width="12.5703125" style="1" customWidth="1"/>
    <col min="3845" max="3845" width="13.42578125" style="1" bestFit="1" customWidth="1"/>
    <col min="3846" max="4096" width="9.140625" style="1"/>
    <col min="4097" max="4097" width="8.140625" style="1" customWidth="1"/>
    <col min="4098" max="4098" width="64" style="1" customWidth="1"/>
    <col min="4099" max="4099" width="17.140625" style="1" customWidth="1"/>
    <col min="4100" max="4100" width="12.5703125" style="1" customWidth="1"/>
    <col min="4101" max="4101" width="13.42578125" style="1" bestFit="1" customWidth="1"/>
    <col min="4102" max="4352" width="9.140625" style="1"/>
    <col min="4353" max="4353" width="8.140625" style="1" customWidth="1"/>
    <col min="4354" max="4354" width="64" style="1" customWidth="1"/>
    <col min="4355" max="4355" width="17.140625" style="1" customWidth="1"/>
    <col min="4356" max="4356" width="12.5703125" style="1" customWidth="1"/>
    <col min="4357" max="4357" width="13.42578125" style="1" bestFit="1" customWidth="1"/>
    <col min="4358" max="4608" width="9.140625" style="1"/>
    <col min="4609" max="4609" width="8.140625" style="1" customWidth="1"/>
    <col min="4610" max="4610" width="64" style="1" customWidth="1"/>
    <col min="4611" max="4611" width="17.140625" style="1" customWidth="1"/>
    <col min="4612" max="4612" width="12.5703125" style="1" customWidth="1"/>
    <col min="4613" max="4613" width="13.42578125" style="1" bestFit="1" customWidth="1"/>
    <col min="4614" max="4864" width="9.140625" style="1"/>
    <col min="4865" max="4865" width="8.140625" style="1" customWidth="1"/>
    <col min="4866" max="4866" width="64" style="1" customWidth="1"/>
    <col min="4867" max="4867" width="17.140625" style="1" customWidth="1"/>
    <col min="4868" max="4868" width="12.5703125" style="1" customWidth="1"/>
    <col min="4869" max="4869" width="13.42578125" style="1" bestFit="1" customWidth="1"/>
    <col min="4870" max="5120" width="9.140625" style="1"/>
    <col min="5121" max="5121" width="8.140625" style="1" customWidth="1"/>
    <col min="5122" max="5122" width="64" style="1" customWidth="1"/>
    <col min="5123" max="5123" width="17.140625" style="1" customWidth="1"/>
    <col min="5124" max="5124" width="12.5703125" style="1" customWidth="1"/>
    <col min="5125" max="5125" width="13.42578125" style="1" bestFit="1" customWidth="1"/>
    <col min="5126" max="5376" width="9.140625" style="1"/>
    <col min="5377" max="5377" width="8.140625" style="1" customWidth="1"/>
    <col min="5378" max="5378" width="64" style="1" customWidth="1"/>
    <col min="5379" max="5379" width="17.140625" style="1" customWidth="1"/>
    <col min="5380" max="5380" width="12.5703125" style="1" customWidth="1"/>
    <col min="5381" max="5381" width="13.42578125" style="1" bestFit="1" customWidth="1"/>
    <col min="5382" max="5632" width="9.140625" style="1"/>
    <col min="5633" max="5633" width="8.140625" style="1" customWidth="1"/>
    <col min="5634" max="5634" width="64" style="1" customWidth="1"/>
    <col min="5635" max="5635" width="17.140625" style="1" customWidth="1"/>
    <col min="5636" max="5636" width="12.5703125" style="1" customWidth="1"/>
    <col min="5637" max="5637" width="13.42578125" style="1" bestFit="1" customWidth="1"/>
    <col min="5638" max="5888" width="9.140625" style="1"/>
    <col min="5889" max="5889" width="8.140625" style="1" customWidth="1"/>
    <col min="5890" max="5890" width="64" style="1" customWidth="1"/>
    <col min="5891" max="5891" width="17.140625" style="1" customWidth="1"/>
    <col min="5892" max="5892" width="12.5703125" style="1" customWidth="1"/>
    <col min="5893" max="5893" width="13.42578125" style="1" bestFit="1" customWidth="1"/>
    <col min="5894" max="6144" width="9.140625" style="1"/>
    <col min="6145" max="6145" width="8.140625" style="1" customWidth="1"/>
    <col min="6146" max="6146" width="64" style="1" customWidth="1"/>
    <col min="6147" max="6147" width="17.140625" style="1" customWidth="1"/>
    <col min="6148" max="6148" width="12.5703125" style="1" customWidth="1"/>
    <col min="6149" max="6149" width="13.42578125" style="1" bestFit="1" customWidth="1"/>
    <col min="6150" max="6400" width="9.140625" style="1"/>
    <col min="6401" max="6401" width="8.140625" style="1" customWidth="1"/>
    <col min="6402" max="6402" width="64" style="1" customWidth="1"/>
    <col min="6403" max="6403" width="17.140625" style="1" customWidth="1"/>
    <col min="6404" max="6404" width="12.5703125" style="1" customWidth="1"/>
    <col min="6405" max="6405" width="13.42578125" style="1" bestFit="1" customWidth="1"/>
    <col min="6406" max="6656" width="9.140625" style="1"/>
    <col min="6657" max="6657" width="8.140625" style="1" customWidth="1"/>
    <col min="6658" max="6658" width="64" style="1" customWidth="1"/>
    <col min="6659" max="6659" width="17.140625" style="1" customWidth="1"/>
    <col min="6660" max="6660" width="12.5703125" style="1" customWidth="1"/>
    <col min="6661" max="6661" width="13.42578125" style="1" bestFit="1" customWidth="1"/>
    <col min="6662" max="6912" width="9.140625" style="1"/>
    <col min="6913" max="6913" width="8.140625" style="1" customWidth="1"/>
    <col min="6914" max="6914" width="64" style="1" customWidth="1"/>
    <col min="6915" max="6915" width="17.140625" style="1" customWidth="1"/>
    <col min="6916" max="6916" width="12.5703125" style="1" customWidth="1"/>
    <col min="6917" max="6917" width="13.42578125" style="1" bestFit="1" customWidth="1"/>
    <col min="6918" max="7168" width="9.140625" style="1"/>
    <col min="7169" max="7169" width="8.140625" style="1" customWidth="1"/>
    <col min="7170" max="7170" width="64" style="1" customWidth="1"/>
    <col min="7171" max="7171" width="17.140625" style="1" customWidth="1"/>
    <col min="7172" max="7172" width="12.5703125" style="1" customWidth="1"/>
    <col min="7173" max="7173" width="13.42578125" style="1" bestFit="1" customWidth="1"/>
    <col min="7174" max="7424" width="9.140625" style="1"/>
    <col min="7425" max="7425" width="8.140625" style="1" customWidth="1"/>
    <col min="7426" max="7426" width="64" style="1" customWidth="1"/>
    <col min="7427" max="7427" width="17.140625" style="1" customWidth="1"/>
    <col min="7428" max="7428" width="12.5703125" style="1" customWidth="1"/>
    <col min="7429" max="7429" width="13.42578125" style="1" bestFit="1" customWidth="1"/>
    <col min="7430" max="7680" width="9.140625" style="1"/>
    <col min="7681" max="7681" width="8.140625" style="1" customWidth="1"/>
    <col min="7682" max="7682" width="64" style="1" customWidth="1"/>
    <col min="7683" max="7683" width="17.140625" style="1" customWidth="1"/>
    <col min="7684" max="7684" width="12.5703125" style="1" customWidth="1"/>
    <col min="7685" max="7685" width="13.42578125" style="1" bestFit="1" customWidth="1"/>
    <col min="7686" max="7936" width="9.140625" style="1"/>
    <col min="7937" max="7937" width="8.140625" style="1" customWidth="1"/>
    <col min="7938" max="7938" width="64" style="1" customWidth="1"/>
    <col min="7939" max="7939" width="17.140625" style="1" customWidth="1"/>
    <col min="7940" max="7940" width="12.5703125" style="1" customWidth="1"/>
    <col min="7941" max="7941" width="13.42578125" style="1" bestFit="1" customWidth="1"/>
    <col min="7942" max="8192" width="9.140625" style="1"/>
    <col min="8193" max="8193" width="8.140625" style="1" customWidth="1"/>
    <col min="8194" max="8194" width="64" style="1" customWidth="1"/>
    <col min="8195" max="8195" width="17.140625" style="1" customWidth="1"/>
    <col min="8196" max="8196" width="12.5703125" style="1" customWidth="1"/>
    <col min="8197" max="8197" width="13.42578125" style="1" bestFit="1" customWidth="1"/>
    <col min="8198" max="8448" width="9.140625" style="1"/>
    <col min="8449" max="8449" width="8.140625" style="1" customWidth="1"/>
    <col min="8450" max="8450" width="64" style="1" customWidth="1"/>
    <col min="8451" max="8451" width="17.140625" style="1" customWidth="1"/>
    <col min="8452" max="8452" width="12.5703125" style="1" customWidth="1"/>
    <col min="8453" max="8453" width="13.42578125" style="1" bestFit="1" customWidth="1"/>
    <col min="8454" max="8704" width="9.140625" style="1"/>
    <col min="8705" max="8705" width="8.140625" style="1" customWidth="1"/>
    <col min="8706" max="8706" width="64" style="1" customWidth="1"/>
    <col min="8707" max="8707" width="17.140625" style="1" customWidth="1"/>
    <col min="8708" max="8708" width="12.5703125" style="1" customWidth="1"/>
    <col min="8709" max="8709" width="13.42578125" style="1" bestFit="1" customWidth="1"/>
    <col min="8710" max="8960" width="9.140625" style="1"/>
    <col min="8961" max="8961" width="8.140625" style="1" customWidth="1"/>
    <col min="8962" max="8962" width="64" style="1" customWidth="1"/>
    <col min="8963" max="8963" width="17.140625" style="1" customWidth="1"/>
    <col min="8964" max="8964" width="12.5703125" style="1" customWidth="1"/>
    <col min="8965" max="8965" width="13.42578125" style="1" bestFit="1" customWidth="1"/>
    <col min="8966" max="9216" width="9.140625" style="1"/>
    <col min="9217" max="9217" width="8.140625" style="1" customWidth="1"/>
    <col min="9218" max="9218" width="64" style="1" customWidth="1"/>
    <col min="9219" max="9219" width="17.140625" style="1" customWidth="1"/>
    <col min="9220" max="9220" width="12.5703125" style="1" customWidth="1"/>
    <col min="9221" max="9221" width="13.42578125" style="1" bestFit="1" customWidth="1"/>
    <col min="9222" max="9472" width="9.140625" style="1"/>
    <col min="9473" max="9473" width="8.140625" style="1" customWidth="1"/>
    <col min="9474" max="9474" width="64" style="1" customWidth="1"/>
    <col min="9475" max="9475" width="17.140625" style="1" customWidth="1"/>
    <col min="9476" max="9476" width="12.5703125" style="1" customWidth="1"/>
    <col min="9477" max="9477" width="13.42578125" style="1" bestFit="1" customWidth="1"/>
    <col min="9478" max="9728" width="9.140625" style="1"/>
    <col min="9729" max="9729" width="8.140625" style="1" customWidth="1"/>
    <col min="9730" max="9730" width="64" style="1" customWidth="1"/>
    <col min="9731" max="9731" width="17.140625" style="1" customWidth="1"/>
    <col min="9732" max="9732" width="12.5703125" style="1" customWidth="1"/>
    <col min="9733" max="9733" width="13.42578125" style="1" bestFit="1" customWidth="1"/>
    <col min="9734" max="9984" width="9.140625" style="1"/>
    <col min="9985" max="9985" width="8.140625" style="1" customWidth="1"/>
    <col min="9986" max="9986" width="64" style="1" customWidth="1"/>
    <col min="9987" max="9987" width="17.140625" style="1" customWidth="1"/>
    <col min="9988" max="9988" width="12.5703125" style="1" customWidth="1"/>
    <col min="9989" max="9989" width="13.42578125" style="1" bestFit="1" customWidth="1"/>
    <col min="9990" max="10240" width="9.140625" style="1"/>
    <col min="10241" max="10241" width="8.140625" style="1" customWidth="1"/>
    <col min="10242" max="10242" width="64" style="1" customWidth="1"/>
    <col min="10243" max="10243" width="17.140625" style="1" customWidth="1"/>
    <col min="10244" max="10244" width="12.5703125" style="1" customWidth="1"/>
    <col min="10245" max="10245" width="13.42578125" style="1" bestFit="1" customWidth="1"/>
    <col min="10246" max="10496" width="9.140625" style="1"/>
    <col min="10497" max="10497" width="8.140625" style="1" customWidth="1"/>
    <col min="10498" max="10498" width="64" style="1" customWidth="1"/>
    <col min="10499" max="10499" width="17.140625" style="1" customWidth="1"/>
    <col min="10500" max="10500" width="12.5703125" style="1" customWidth="1"/>
    <col min="10501" max="10501" width="13.42578125" style="1" bestFit="1" customWidth="1"/>
    <col min="10502" max="10752" width="9.140625" style="1"/>
    <col min="10753" max="10753" width="8.140625" style="1" customWidth="1"/>
    <col min="10754" max="10754" width="64" style="1" customWidth="1"/>
    <col min="10755" max="10755" width="17.140625" style="1" customWidth="1"/>
    <col min="10756" max="10756" width="12.5703125" style="1" customWidth="1"/>
    <col min="10757" max="10757" width="13.42578125" style="1" bestFit="1" customWidth="1"/>
    <col min="10758" max="11008" width="9.140625" style="1"/>
    <col min="11009" max="11009" width="8.140625" style="1" customWidth="1"/>
    <col min="11010" max="11010" width="64" style="1" customWidth="1"/>
    <col min="11011" max="11011" width="17.140625" style="1" customWidth="1"/>
    <col min="11012" max="11012" width="12.5703125" style="1" customWidth="1"/>
    <col min="11013" max="11013" width="13.42578125" style="1" bestFit="1" customWidth="1"/>
    <col min="11014" max="11264" width="9.140625" style="1"/>
    <col min="11265" max="11265" width="8.140625" style="1" customWidth="1"/>
    <col min="11266" max="11266" width="64" style="1" customWidth="1"/>
    <col min="11267" max="11267" width="17.140625" style="1" customWidth="1"/>
    <col min="11268" max="11268" width="12.5703125" style="1" customWidth="1"/>
    <col min="11269" max="11269" width="13.42578125" style="1" bestFit="1" customWidth="1"/>
    <col min="11270" max="11520" width="9.140625" style="1"/>
    <col min="11521" max="11521" width="8.140625" style="1" customWidth="1"/>
    <col min="11522" max="11522" width="64" style="1" customWidth="1"/>
    <col min="11523" max="11523" width="17.140625" style="1" customWidth="1"/>
    <col min="11524" max="11524" width="12.5703125" style="1" customWidth="1"/>
    <col min="11525" max="11525" width="13.42578125" style="1" bestFit="1" customWidth="1"/>
    <col min="11526" max="11776" width="9.140625" style="1"/>
    <col min="11777" max="11777" width="8.140625" style="1" customWidth="1"/>
    <col min="11778" max="11778" width="64" style="1" customWidth="1"/>
    <col min="11779" max="11779" width="17.140625" style="1" customWidth="1"/>
    <col min="11780" max="11780" width="12.5703125" style="1" customWidth="1"/>
    <col min="11781" max="11781" width="13.42578125" style="1" bestFit="1" customWidth="1"/>
    <col min="11782" max="12032" width="9.140625" style="1"/>
    <col min="12033" max="12033" width="8.140625" style="1" customWidth="1"/>
    <col min="12034" max="12034" width="64" style="1" customWidth="1"/>
    <col min="12035" max="12035" width="17.140625" style="1" customWidth="1"/>
    <col min="12036" max="12036" width="12.5703125" style="1" customWidth="1"/>
    <col min="12037" max="12037" width="13.42578125" style="1" bestFit="1" customWidth="1"/>
    <col min="12038" max="12288" width="9.140625" style="1"/>
    <col min="12289" max="12289" width="8.140625" style="1" customWidth="1"/>
    <col min="12290" max="12290" width="64" style="1" customWidth="1"/>
    <col min="12291" max="12291" width="17.140625" style="1" customWidth="1"/>
    <col min="12292" max="12292" width="12.5703125" style="1" customWidth="1"/>
    <col min="12293" max="12293" width="13.42578125" style="1" bestFit="1" customWidth="1"/>
    <col min="12294" max="12544" width="9.140625" style="1"/>
    <col min="12545" max="12545" width="8.140625" style="1" customWidth="1"/>
    <col min="12546" max="12546" width="64" style="1" customWidth="1"/>
    <col min="12547" max="12547" width="17.140625" style="1" customWidth="1"/>
    <col min="12548" max="12548" width="12.5703125" style="1" customWidth="1"/>
    <col min="12549" max="12549" width="13.42578125" style="1" bestFit="1" customWidth="1"/>
    <col min="12550" max="12800" width="9.140625" style="1"/>
    <col min="12801" max="12801" width="8.140625" style="1" customWidth="1"/>
    <col min="12802" max="12802" width="64" style="1" customWidth="1"/>
    <col min="12803" max="12803" width="17.140625" style="1" customWidth="1"/>
    <col min="12804" max="12804" width="12.5703125" style="1" customWidth="1"/>
    <col min="12805" max="12805" width="13.42578125" style="1" bestFit="1" customWidth="1"/>
    <col min="12806" max="13056" width="9.140625" style="1"/>
    <col min="13057" max="13057" width="8.140625" style="1" customWidth="1"/>
    <col min="13058" max="13058" width="64" style="1" customWidth="1"/>
    <col min="13059" max="13059" width="17.140625" style="1" customWidth="1"/>
    <col min="13060" max="13060" width="12.5703125" style="1" customWidth="1"/>
    <col min="13061" max="13061" width="13.42578125" style="1" bestFit="1" customWidth="1"/>
    <col min="13062" max="13312" width="9.140625" style="1"/>
    <col min="13313" max="13313" width="8.140625" style="1" customWidth="1"/>
    <col min="13314" max="13314" width="64" style="1" customWidth="1"/>
    <col min="13315" max="13315" width="17.140625" style="1" customWidth="1"/>
    <col min="13316" max="13316" width="12.5703125" style="1" customWidth="1"/>
    <col min="13317" max="13317" width="13.42578125" style="1" bestFit="1" customWidth="1"/>
    <col min="13318" max="13568" width="9.140625" style="1"/>
    <col min="13569" max="13569" width="8.140625" style="1" customWidth="1"/>
    <col min="13570" max="13570" width="64" style="1" customWidth="1"/>
    <col min="13571" max="13571" width="17.140625" style="1" customWidth="1"/>
    <col min="13572" max="13572" width="12.5703125" style="1" customWidth="1"/>
    <col min="13573" max="13573" width="13.42578125" style="1" bestFit="1" customWidth="1"/>
    <col min="13574" max="13824" width="9.140625" style="1"/>
    <col min="13825" max="13825" width="8.140625" style="1" customWidth="1"/>
    <col min="13826" max="13826" width="64" style="1" customWidth="1"/>
    <col min="13827" max="13827" width="17.140625" style="1" customWidth="1"/>
    <col min="13828" max="13828" width="12.5703125" style="1" customWidth="1"/>
    <col min="13829" max="13829" width="13.42578125" style="1" bestFit="1" customWidth="1"/>
    <col min="13830" max="14080" width="9.140625" style="1"/>
    <col min="14081" max="14081" width="8.140625" style="1" customWidth="1"/>
    <col min="14082" max="14082" width="64" style="1" customWidth="1"/>
    <col min="14083" max="14083" width="17.140625" style="1" customWidth="1"/>
    <col min="14084" max="14084" width="12.5703125" style="1" customWidth="1"/>
    <col min="14085" max="14085" width="13.42578125" style="1" bestFit="1" customWidth="1"/>
    <col min="14086" max="14336" width="9.140625" style="1"/>
    <col min="14337" max="14337" width="8.140625" style="1" customWidth="1"/>
    <col min="14338" max="14338" width="64" style="1" customWidth="1"/>
    <col min="14339" max="14339" width="17.140625" style="1" customWidth="1"/>
    <col min="14340" max="14340" width="12.5703125" style="1" customWidth="1"/>
    <col min="14341" max="14341" width="13.42578125" style="1" bestFit="1" customWidth="1"/>
    <col min="14342" max="14592" width="9.140625" style="1"/>
    <col min="14593" max="14593" width="8.140625" style="1" customWidth="1"/>
    <col min="14594" max="14594" width="64" style="1" customWidth="1"/>
    <col min="14595" max="14595" width="17.140625" style="1" customWidth="1"/>
    <col min="14596" max="14596" width="12.5703125" style="1" customWidth="1"/>
    <col min="14597" max="14597" width="13.42578125" style="1" bestFit="1" customWidth="1"/>
    <col min="14598" max="14848" width="9.140625" style="1"/>
    <col min="14849" max="14849" width="8.140625" style="1" customWidth="1"/>
    <col min="14850" max="14850" width="64" style="1" customWidth="1"/>
    <col min="14851" max="14851" width="17.140625" style="1" customWidth="1"/>
    <col min="14852" max="14852" width="12.5703125" style="1" customWidth="1"/>
    <col min="14853" max="14853" width="13.42578125" style="1" bestFit="1" customWidth="1"/>
    <col min="14854" max="15104" width="9.140625" style="1"/>
    <col min="15105" max="15105" width="8.140625" style="1" customWidth="1"/>
    <col min="15106" max="15106" width="64" style="1" customWidth="1"/>
    <col min="15107" max="15107" width="17.140625" style="1" customWidth="1"/>
    <col min="15108" max="15108" width="12.5703125" style="1" customWidth="1"/>
    <col min="15109" max="15109" width="13.42578125" style="1" bestFit="1" customWidth="1"/>
    <col min="15110" max="15360" width="9.140625" style="1"/>
    <col min="15361" max="15361" width="8.140625" style="1" customWidth="1"/>
    <col min="15362" max="15362" width="64" style="1" customWidth="1"/>
    <col min="15363" max="15363" width="17.140625" style="1" customWidth="1"/>
    <col min="15364" max="15364" width="12.5703125" style="1" customWidth="1"/>
    <col min="15365" max="15365" width="13.42578125" style="1" bestFit="1" customWidth="1"/>
    <col min="15366" max="15616" width="9.140625" style="1"/>
    <col min="15617" max="15617" width="8.140625" style="1" customWidth="1"/>
    <col min="15618" max="15618" width="64" style="1" customWidth="1"/>
    <col min="15619" max="15619" width="17.140625" style="1" customWidth="1"/>
    <col min="15620" max="15620" width="12.5703125" style="1" customWidth="1"/>
    <col min="15621" max="15621" width="13.42578125" style="1" bestFit="1" customWidth="1"/>
    <col min="15622" max="15872" width="9.140625" style="1"/>
    <col min="15873" max="15873" width="8.140625" style="1" customWidth="1"/>
    <col min="15874" max="15874" width="64" style="1" customWidth="1"/>
    <col min="15875" max="15875" width="17.140625" style="1" customWidth="1"/>
    <col min="15876" max="15876" width="12.5703125" style="1" customWidth="1"/>
    <col min="15877" max="15877" width="13.42578125" style="1" bestFit="1" customWidth="1"/>
    <col min="15878" max="16128" width="9.140625" style="1"/>
    <col min="16129" max="16129" width="8.140625" style="1" customWidth="1"/>
    <col min="16130" max="16130" width="64" style="1" customWidth="1"/>
    <col min="16131" max="16131" width="17.140625" style="1" customWidth="1"/>
    <col min="16132" max="16132" width="12.5703125" style="1" customWidth="1"/>
    <col min="16133" max="16133" width="13.42578125" style="1" bestFit="1" customWidth="1"/>
    <col min="16134" max="16384" width="9.140625" style="1"/>
  </cols>
  <sheetData>
    <row r="1" spans="1:6" ht="16.5" customHeight="1" x14ac:dyDescent="0.25">
      <c r="A1" s="96" t="s">
        <v>102</v>
      </c>
      <c r="B1" s="96"/>
      <c r="C1" s="96"/>
    </row>
    <row r="2" spans="1:6" ht="16.5" customHeight="1" x14ac:dyDescent="0.25">
      <c r="A2" s="2" t="s">
        <v>0</v>
      </c>
      <c r="B2" s="2"/>
      <c r="C2" s="2"/>
    </row>
    <row r="3" spans="1:6" ht="16.5" customHeight="1" x14ac:dyDescent="0.25">
      <c r="A3" s="3"/>
      <c r="B3" s="3" t="s">
        <v>1</v>
      </c>
      <c r="C3" s="3"/>
    </row>
    <row r="4" spans="1:6" ht="16.5" customHeight="1" x14ac:dyDescent="0.25">
      <c r="A4" s="3"/>
      <c r="B4" s="3"/>
      <c r="C4" s="4"/>
    </row>
    <row r="5" spans="1:6" s="6" customFormat="1" ht="16.5" customHeight="1" thickBot="1" x14ac:dyDescent="0.3">
      <c r="A5" s="97"/>
      <c r="B5" s="97"/>
      <c r="C5" s="5" t="s">
        <v>2</v>
      </c>
    </row>
    <row r="6" spans="1:6" ht="38.1" customHeight="1" thickBot="1" x14ac:dyDescent="0.3">
      <c r="A6" s="7" t="s">
        <v>3</v>
      </c>
      <c r="B6" s="8" t="s">
        <v>4</v>
      </c>
      <c r="C6" s="9" t="s">
        <v>5</v>
      </c>
      <c r="D6" s="10" t="s">
        <v>6</v>
      </c>
      <c r="E6" s="11" t="s">
        <v>7</v>
      </c>
      <c r="F6" s="12" t="s">
        <v>8</v>
      </c>
    </row>
    <row r="7" spans="1:6" s="88" customFormat="1" ht="12" customHeight="1" thickBot="1" x14ac:dyDescent="0.25">
      <c r="A7" s="13"/>
      <c r="B7" s="14" t="s">
        <v>9</v>
      </c>
      <c r="C7" s="15" t="s">
        <v>10</v>
      </c>
      <c r="D7" s="16" t="s">
        <v>11</v>
      </c>
      <c r="E7" s="16" t="s">
        <v>12</v>
      </c>
      <c r="F7" s="16" t="s">
        <v>13</v>
      </c>
    </row>
    <row r="8" spans="1:6" ht="12" customHeight="1" thickBot="1" x14ac:dyDescent="0.3">
      <c r="A8" s="17" t="s">
        <v>14</v>
      </c>
      <c r="B8" s="18" t="s">
        <v>15</v>
      </c>
      <c r="C8" s="19">
        <f>SUM(C9:C13)</f>
        <v>321004161</v>
      </c>
      <c r="D8" s="19">
        <f>SUM(D9:D13)</f>
        <v>365174500</v>
      </c>
      <c r="E8" s="20">
        <f>SUM(E9:E13)</f>
        <v>329604747</v>
      </c>
      <c r="F8" s="21">
        <f t="shared" ref="F8:F18" si="0">E8/D8*100</f>
        <v>90.259518942313875</v>
      </c>
    </row>
    <row r="9" spans="1:6" ht="12" customHeight="1" x14ac:dyDescent="0.25">
      <c r="A9" s="22" t="s">
        <v>16</v>
      </c>
      <c r="B9" s="23" t="s">
        <v>17</v>
      </c>
      <c r="C9" s="24">
        <v>101251633</v>
      </c>
      <c r="D9" s="25">
        <v>111911908</v>
      </c>
      <c r="E9" s="25">
        <v>106594942</v>
      </c>
      <c r="F9" s="26">
        <f t="shared" si="0"/>
        <v>95.24897207542918</v>
      </c>
    </row>
    <row r="10" spans="1:6" ht="12" customHeight="1" x14ac:dyDescent="0.25">
      <c r="A10" s="27" t="s">
        <v>18</v>
      </c>
      <c r="B10" s="28" t="s">
        <v>19</v>
      </c>
      <c r="C10" s="29">
        <v>20089712</v>
      </c>
      <c r="D10" s="30">
        <v>21415494</v>
      </c>
      <c r="E10" s="30">
        <v>19777395</v>
      </c>
      <c r="F10" s="31">
        <f t="shared" si="0"/>
        <v>92.350869888875792</v>
      </c>
    </row>
    <row r="11" spans="1:6" ht="12" customHeight="1" x14ac:dyDescent="0.25">
      <c r="A11" s="27" t="s">
        <v>20</v>
      </c>
      <c r="B11" s="28" t="s">
        <v>21</v>
      </c>
      <c r="C11" s="32">
        <v>87462406</v>
      </c>
      <c r="D11" s="30">
        <v>106298089</v>
      </c>
      <c r="E11" s="30">
        <v>81984960</v>
      </c>
      <c r="F11" s="31">
        <f t="shared" si="0"/>
        <v>77.127407248120889</v>
      </c>
    </row>
    <row r="12" spans="1:6" ht="12" customHeight="1" x14ac:dyDescent="0.25">
      <c r="A12" s="27" t="s">
        <v>22</v>
      </c>
      <c r="B12" s="33" t="s">
        <v>23</v>
      </c>
      <c r="C12" s="32">
        <v>2600000</v>
      </c>
      <c r="D12" s="30">
        <v>3500000</v>
      </c>
      <c r="E12" s="34">
        <v>2232200</v>
      </c>
      <c r="F12" s="31">
        <f t="shared" si="0"/>
        <v>63.777142857142856</v>
      </c>
    </row>
    <row r="13" spans="1:6" ht="12" customHeight="1" x14ac:dyDescent="0.25">
      <c r="A13" s="27" t="s">
        <v>24</v>
      </c>
      <c r="B13" s="35" t="s">
        <v>25</v>
      </c>
      <c r="C13" s="32">
        <f>SUM(C15+C18+C21+C28+C29+C30)</f>
        <v>109600410</v>
      </c>
      <c r="D13" s="32">
        <f>SUM(D14+D15+D18+D21+D28+D29+D30+D31)</f>
        <v>122049009</v>
      </c>
      <c r="E13" s="36">
        <f>SUM(E14+E15+E18+E21+E28+E29+E30+E31)</f>
        <v>119015250</v>
      </c>
      <c r="F13" s="31">
        <f t="shared" si="0"/>
        <v>97.514310829021156</v>
      </c>
    </row>
    <row r="14" spans="1:6" ht="12" customHeight="1" x14ac:dyDescent="0.25">
      <c r="A14" s="27" t="s">
        <v>26</v>
      </c>
      <c r="B14" s="28" t="s">
        <v>27</v>
      </c>
      <c r="C14" s="32"/>
      <c r="D14" s="30">
        <v>1350201</v>
      </c>
      <c r="E14" s="30">
        <v>1350201</v>
      </c>
      <c r="F14" s="31">
        <f t="shared" si="0"/>
        <v>100</v>
      </c>
    </row>
    <row r="15" spans="1:6" ht="12" customHeight="1" x14ac:dyDescent="0.25">
      <c r="A15" s="27" t="s">
        <v>28</v>
      </c>
      <c r="B15" s="37" t="s">
        <v>29</v>
      </c>
      <c r="C15" s="32">
        <f>SUM(C16:C17)</f>
        <v>105638693</v>
      </c>
      <c r="D15" s="32">
        <f>SUM(D16:D17)</f>
        <v>113729759</v>
      </c>
      <c r="E15" s="36">
        <f>SUM(E16:E17)</f>
        <v>111416000</v>
      </c>
      <c r="F15" s="31">
        <f t="shared" si="0"/>
        <v>97.965564140516648</v>
      </c>
    </row>
    <row r="16" spans="1:6" ht="12" customHeight="1" x14ac:dyDescent="0.25">
      <c r="A16" s="27" t="s">
        <v>30</v>
      </c>
      <c r="B16" s="37" t="s">
        <v>31</v>
      </c>
      <c r="C16" s="32">
        <v>61271971</v>
      </c>
      <c r="D16" s="30">
        <v>62961371</v>
      </c>
      <c r="E16" s="38">
        <v>60939000</v>
      </c>
      <c r="F16" s="31">
        <f t="shared" si="0"/>
        <v>96.787917785335395</v>
      </c>
    </row>
    <row r="17" spans="1:6" ht="12" customHeight="1" x14ac:dyDescent="0.25">
      <c r="A17" s="27" t="s">
        <v>32</v>
      </c>
      <c r="B17" s="37" t="s">
        <v>33</v>
      </c>
      <c r="C17" s="32">
        <v>44366722</v>
      </c>
      <c r="D17" s="30">
        <v>50768388</v>
      </c>
      <c r="E17" s="39">
        <v>50477000</v>
      </c>
      <c r="F17" s="31">
        <f t="shared" si="0"/>
        <v>99.426044411731169</v>
      </c>
    </row>
    <row r="18" spans="1:6" ht="12" customHeight="1" x14ac:dyDescent="0.25">
      <c r="A18" s="40" t="s">
        <v>34</v>
      </c>
      <c r="B18" s="41" t="s">
        <v>35</v>
      </c>
      <c r="C18" s="32">
        <f>SUM(C19)</f>
        <v>466717</v>
      </c>
      <c r="D18" s="42">
        <f>SUM(D19+D20)</f>
        <v>84549</v>
      </c>
      <c r="E18" s="43">
        <f>SUM(E19+E20)</f>
        <v>84549</v>
      </c>
      <c r="F18" s="31">
        <f t="shared" si="0"/>
        <v>100</v>
      </c>
    </row>
    <row r="19" spans="1:6" ht="12" customHeight="1" x14ac:dyDescent="0.25">
      <c r="A19" s="40" t="s">
        <v>36</v>
      </c>
      <c r="B19" s="41" t="s">
        <v>37</v>
      </c>
      <c r="C19" s="32">
        <v>466717</v>
      </c>
      <c r="D19" s="30"/>
      <c r="E19" s="38"/>
      <c r="F19" s="31"/>
    </row>
    <row r="20" spans="1:6" ht="12" customHeight="1" x14ac:dyDescent="0.25">
      <c r="A20" s="40" t="s">
        <v>38</v>
      </c>
      <c r="B20" s="41" t="s">
        <v>39</v>
      </c>
      <c r="C20" s="32"/>
      <c r="D20" s="30">
        <v>84549</v>
      </c>
      <c r="E20" s="38">
        <v>84549</v>
      </c>
      <c r="F20" s="31">
        <f t="shared" ref="F20:F37" si="1">E20/D20*100</f>
        <v>100</v>
      </c>
    </row>
    <row r="21" spans="1:6" ht="12" customHeight="1" x14ac:dyDescent="0.25">
      <c r="A21" s="40" t="s">
        <v>40</v>
      </c>
      <c r="B21" s="44" t="s">
        <v>41</v>
      </c>
      <c r="C21" s="32">
        <v>2500000</v>
      </c>
      <c r="D21" s="30">
        <v>2500000</v>
      </c>
      <c r="E21" s="38">
        <f>SUM(E22:E27)</f>
        <v>1780000</v>
      </c>
      <c r="F21" s="31">
        <f t="shared" si="1"/>
        <v>71.2</v>
      </c>
    </row>
    <row r="22" spans="1:6" ht="12" customHeight="1" x14ac:dyDescent="0.25">
      <c r="A22" s="27" t="s">
        <v>42</v>
      </c>
      <c r="B22" s="45" t="s">
        <v>43</v>
      </c>
      <c r="C22" s="46">
        <v>500000</v>
      </c>
      <c r="D22" s="30">
        <v>500000</v>
      </c>
      <c r="E22" s="38">
        <v>500000</v>
      </c>
      <c r="F22" s="31">
        <f t="shared" si="1"/>
        <v>100</v>
      </c>
    </row>
    <row r="23" spans="1:6" ht="12" customHeight="1" x14ac:dyDescent="0.25">
      <c r="A23" s="27" t="s">
        <v>44</v>
      </c>
      <c r="B23" s="45" t="s">
        <v>45</v>
      </c>
      <c r="C23" s="46">
        <v>300000</v>
      </c>
      <c r="D23" s="30">
        <v>300000</v>
      </c>
      <c r="E23" s="38"/>
      <c r="F23" s="31">
        <f t="shared" si="1"/>
        <v>0</v>
      </c>
    </row>
    <row r="24" spans="1:6" ht="12" customHeight="1" x14ac:dyDescent="0.25">
      <c r="A24" s="27" t="s">
        <v>46</v>
      </c>
      <c r="B24" s="45" t="s">
        <v>45</v>
      </c>
      <c r="C24" s="46">
        <v>360000</v>
      </c>
      <c r="D24" s="30">
        <v>360000</v>
      </c>
      <c r="E24" s="38">
        <v>360000</v>
      </c>
      <c r="F24" s="31">
        <f t="shared" si="1"/>
        <v>100</v>
      </c>
    </row>
    <row r="25" spans="1:6" ht="12" customHeight="1" x14ac:dyDescent="0.25">
      <c r="A25" s="27" t="s">
        <v>47</v>
      </c>
      <c r="B25" s="45" t="s">
        <v>48</v>
      </c>
      <c r="C25" s="46">
        <v>50000</v>
      </c>
      <c r="D25" s="30">
        <v>50000</v>
      </c>
      <c r="E25" s="38">
        <v>50000</v>
      </c>
      <c r="F25" s="31">
        <f t="shared" si="1"/>
        <v>100</v>
      </c>
    </row>
    <row r="26" spans="1:6" ht="12" customHeight="1" x14ac:dyDescent="0.25">
      <c r="A26" s="27" t="s">
        <v>49</v>
      </c>
      <c r="B26" s="45" t="s">
        <v>50</v>
      </c>
      <c r="C26" s="46">
        <v>770000</v>
      </c>
      <c r="D26" s="30">
        <v>770000</v>
      </c>
      <c r="E26" s="38">
        <v>770000</v>
      </c>
      <c r="F26" s="31">
        <f t="shared" si="1"/>
        <v>100</v>
      </c>
    </row>
    <row r="27" spans="1:6" ht="12" customHeight="1" x14ac:dyDescent="0.25">
      <c r="A27" s="27" t="s">
        <v>51</v>
      </c>
      <c r="B27" s="45" t="s">
        <v>52</v>
      </c>
      <c r="C27" s="46"/>
      <c r="D27" s="30">
        <v>100000</v>
      </c>
      <c r="E27" s="38">
        <v>100000</v>
      </c>
      <c r="F27" s="31">
        <f t="shared" si="1"/>
        <v>100</v>
      </c>
    </row>
    <row r="28" spans="1:6" ht="12" customHeight="1" x14ac:dyDescent="0.25">
      <c r="A28" s="27" t="s">
        <v>53</v>
      </c>
      <c r="B28" s="45" t="s">
        <v>54</v>
      </c>
      <c r="C28" s="29">
        <v>45000</v>
      </c>
      <c r="D28" s="30">
        <v>45000</v>
      </c>
      <c r="E28" s="38">
        <v>45000</v>
      </c>
      <c r="F28" s="31">
        <f t="shared" si="1"/>
        <v>100</v>
      </c>
    </row>
    <row r="29" spans="1:6" ht="12" customHeight="1" x14ac:dyDescent="0.25">
      <c r="A29" s="27" t="s">
        <v>55</v>
      </c>
      <c r="B29" s="45" t="s">
        <v>56</v>
      </c>
      <c r="C29" s="29">
        <v>600000</v>
      </c>
      <c r="D29" s="30">
        <v>600000</v>
      </c>
      <c r="E29" s="38">
        <v>600000</v>
      </c>
      <c r="F29" s="31">
        <f t="shared" si="1"/>
        <v>100</v>
      </c>
    </row>
    <row r="30" spans="1:6" ht="12" customHeight="1" x14ac:dyDescent="0.25">
      <c r="A30" s="40" t="s">
        <v>57</v>
      </c>
      <c r="B30" s="44" t="s">
        <v>58</v>
      </c>
      <c r="C30" s="32">
        <v>350000</v>
      </c>
      <c r="D30" s="34">
        <v>350000</v>
      </c>
      <c r="E30" s="38">
        <v>350000</v>
      </c>
      <c r="F30" s="31">
        <f t="shared" si="1"/>
        <v>100</v>
      </c>
    </row>
    <row r="31" spans="1:6" ht="12" customHeight="1" thickBot="1" x14ac:dyDescent="0.3">
      <c r="A31" s="47" t="s">
        <v>59</v>
      </c>
      <c r="B31" s="48" t="s">
        <v>60</v>
      </c>
      <c r="C31" s="49"/>
      <c r="D31" s="50">
        <v>3389500</v>
      </c>
      <c r="E31" s="39">
        <v>3389500</v>
      </c>
      <c r="F31" s="51">
        <f t="shared" si="1"/>
        <v>100</v>
      </c>
    </row>
    <row r="32" spans="1:6" ht="12" customHeight="1" thickBot="1" x14ac:dyDescent="0.3">
      <c r="A32" s="52" t="s">
        <v>61</v>
      </c>
      <c r="B32" s="53" t="s">
        <v>62</v>
      </c>
      <c r="C32" s="54">
        <f>+C33+C35+C37</f>
        <v>142543217</v>
      </c>
      <c r="D32" s="54">
        <f>+D33+D35+D37</f>
        <v>350276348</v>
      </c>
      <c r="E32" s="55">
        <f>+E33+E35+E37</f>
        <v>109784076</v>
      </c>
      <c r="F32" s="21">
        <f t="shared" si="1"/>
        <v>31.342132184157634</v>
      </c>
    </row>
    <row r="33" spans="1:6" ht="12" customHeight="1" x14ac:dyDescent="0.25">
      <c r="A33" s="56" t="s">
        <v>63</v>
      </c>
      <c r="B33" s="28" t="s">
        <v>64</v>
      </c>
      <c r="C33" s="57">
        <v>2984500</v>
      </c>
      <c r="D33" s="25">
        <v>175828915</v>
      </c>
      <c r="E33" s="34">
        <v>22313320</v>
      </c>
      <c r="F33" s="26">
        <f t="shared" si="1"/>
        <v>12.690358693278633</v>
      </c>
    </row>
    <row r="34" spans="1:6" ht="12" customHeight="1" x14ac:dyDescent="0.25">
      <c r="A34" s="56" t="s">
        <v>65</v>
      </c>
      <c r="B34" s="58" t="s">
        <v>66</v>
      </c>
      <c r="C34" s="57"/>
      <c r="D34" s="30">
        <v>170795713</v>
      </c>
      <c r="E34" s="30"/>
      <c r="F34" s="31">
        <f t="shared" si="1"/>
        <v>0</v>
      </c>
    </row>
    <row r="35" spans="1:6" ht="12" customHeight="1" x14ac:dyDescent="0.25">
      <c r="A35" s="56" t="s">
        <v>67</v>
      </c>
      <c r="B35" s="58" t="s">
        <v>68</v>
      </c>
      <c r="C35" s="29">
        <v>136058717</v>
      </c>
      <c r="D35" s="30">
        <v>172947433</v>
      </c>
      <c r="E35" s="30">
        <v>85970756</v>
      </c>
      <c r="F35" s="31">
        <f t="shared" si="1"/>
        <v>49.709183020947179</v>
      </c>
    </row>
    <row r="36" spans="1:6" ht="12" customHeight="1" x14ac:dyDescent="0.25">
      <c r="A36" s="56" t="s">
        <v>69</v>
      </c>
      <c r="B36" s="58" t="s">
        <v>70</v>
      </c>
      <c r="C36" s="59">
        <v>53659256</v>
      </c>
      <c r="D36" s="30">
        <v>53659256</v>
      </c>
      <c r="E36" s="34">
        <v>15977978</v>
      </c>
      <c r="F36" s="31">
        <f t="shared" si="1"/>
        <v>29.776741593286349</v>
      </c>
    </row>
    <row r="37" spans="1:6" ht="12" customHeight="1" x14ac:dyDescent="0.25">
      <c r="A37" s="56" t="s">
        <v>71</v>
      </c>
      <c r="B37" s="60" t="s">
        <v>72</v>
      </c>
      <c r="C37" s="59">
        <f>SUM(C38:C39)</f>
        <v>3500000</v>
      </c>
      <c r="D37" s="61">
        <f>SUM(D38:D39)</f>
        <v>1500000</v>
      </c>
      <c r="E37" s="61">
        <f>SUM(E38:E39)</f>
        <v>1500000</v>
      </c>
      <c r="F37" s="31">
        <f t="shared" si="1"/>
        <v>100</v>
      </c>
    </row>
    <row r="38" spans="1:6" ht="12" customHeight="1" x14ac:dyDescent="0.25">
      <c r="A38" s="27" t="s">
        <v>73</v>
      </c>
      <c r="B38" s="60" t="s">
        <v>74</v>
      </c>
      <c r="C38" s="29">
        <v>2000000</v>
      </c>
      <c r="D38" s="30">
        <v>0</v>
      </c>
      <c r="E38" s="34"/>
      <c r="F38" s="31"/>
    </row>
    <row r="39" spans="1:6" ht="12" customHeight="1" thickBot="1" x14ac:dyDescent="0.3">
      <c r="A39" s="62" t="s">
        <v>75</v>
      </c>
      <c r="B39" s="63" t="s">
        <v>76</v>
      </c>
      <c r="C39" s="64">
        <v>1500000</v>
      </c>
      <c r="D39" s="34">
        <v>1500000</v>
      </c>
      <c r="E39" s="50">
        <v>1500000</v>
      </c>
      <c r="F39" s="51">
        <f>E39/D39*100</f>
        <v>100</v>
      </c>
    </row>
    <row r="40" spans="1:6" ht="12" customHeight="1" thickBot="1" x14ac:dyDescent="0.3">
      <c r="A40" s="65" t="s">
        <v>77</v>
      </c>
      <c r="B40" s="66" t="s">
        <v>78</v>
      </c>
      <c r="C40" s="54">
        <f>+C41+C42</f>
        <v>7943178</v>
      </c>
      <c r="D40" s="67">
        <f>+D41+D42</f>
        <v>20050114</v>
      </c>
      <c r="E40" s="67">
        <f>+E41+E42</f>
        <v>0</v>
      </c>
      <c r="F40" s="21">
        <f>E40/D40*100</f>
        <v>0</v>
      </c>
    </row>
    <row r="41" spans="1:6" ht="12" customHeight="1" x14ac:dyDescent="0.25">
      <c r="A41" s="56" t="s">
        <v>79</v>
      </c>
      <c r="B41" s="68" t="s">
        <v>80</v>
      </c>
      <c r="C41" s="57">
        <v>6943178</v>
      </c>
      <c r="D41" s="34">
        <v>20050114</v>
      </c>
      <c r="E41" s="69"/>
      <c r="F41" s="26">
        <f>E41/D41*100</f>
        <v>0</v>
      </c>
    </row>
    <row r="42" spans="1:6" ht="12" customHeight="1" thickBot="1" x14ac:dyDescent="0.3">
      <c r="A42" s="40" t="s">
        <v>81</v>
      </c>
      <c r="B42" s="58" t="s">
        <v>82</v>
      </c>
      <c r="C42" s="57">
        <v>1000000</v>
      </c>
      <c r="D42" s="50">
        <v>0</v>
      </c>
      <c r="E42" s="70"/>
      <c r="F42" s="71"/>
    </row>
    <row r="43" spans="1:6" ht="12" customHeight="1" thickBot="1" x14ac:dyDescent="0.3">
      <c r="A43" s="65" t="s">
        <v>83</v>
      </c>
      <c r="B43" s="66" t="s">
        <v>84</v>
      </c>
      <c r="C43" s="54">
        <f>+C8+C32+C40</f>
        <v>471490556</v>
      </c>
      <c r="D43" s="67">
        <f>+D8+D32+D40</f>
        <v>735500962</v>
      </c>
      <c r="E43" s="67">
        <f>+E8+E32+E40</f>
        <v>439388823</v>
      </c>
      <c r="F43" s="21">
        <f>E43/D43*100</f>
        <v>59.740074547992229</v>
      </c>
    </row>
    <row r="44" spans="1:6" ht="12" customHeight="1" thickBot="1" x14ac:dyDescent="0.3">
      <c r="A44" s="65" t="s">
        <v>85</v>
      </c>
      <c r="B44" s="66" t="s">
        <v>86</v>
      </c>
      <c r="C44" s="54"/>
      <c r="D44" s="72"/>
      <c r="E44" s="73"/>
      <c r="F44" s="21"/>
    </row>
    <row r="45" spans="1:6" ht="12" customHeight="1" thickBot="1" x14ac:dyDescent="0.3">
      <c r="A45" s="65" t="s">
        <v>87</v>
      </c>
      <c r="B45" s="66" t="s">
        <v>88</v>
      </c>
      <c r="C45" s="54"/>
      <c r="D45" s="72"/>
      <c r="E45" s="70"/>
      <c r="F45" s="21"/>
    </row>
    <row r="46" spans="1:6" ht="12" customHeight="1" thickBot="1" x14ac:dyDescent="0.3">
      <c r="A46" s="65" t="s">
        <v>89</v>
      </c>
      <c r="B46" s="66" t="s">
        <v>90</v>
      </c>
      <c r="C46" s="74">
        <f>SUM(C47)</f>
        <v>4511220</v>
      </c>
      <c r="D46" s="67">
        <f>SUM(D47)</f>
        <v>4511220</v>
      </c>
      <c r="E46" s="67">
        <f>SUM(E47+E48)</f>
        <v>4562898</v>
      </c>
      <c r="F46" s="21">
        <f>E46/D46*100</f>
        <v>101.14554377751472</v>
      </c>
    </row>
    <row r="47" spans="1:6" ht="12" customHeight="1" thickBot="1" x14ac:dyDescent="0.3">
      <c r="A47" s="52" t="s">
        <v>91</v>
      </c>
      <c r="B47" s="75" t="s">
        <v>92</v>
      </c>
      <c r="C47" s="76">
        <v>4511220</v>
      </c>
      <c r="D47" s="25">
        <v>4511220</v>
      </c>
      <c r="E47" s="25">
        <v>4511220</v>
      </c>
      <c r="F47" s="26">
        <f>E47/D47*100</f>
        <v>100</v>
      </c>
    </row>
    <row r="48" spans="1:6" ht="12" customHeight="1" thickBot="1" x14ac:dyDescent="0.3">
      <c r="A48" s="52" t="s">
        <v>93</v>
      </c>
      <c r="B48" s="77" t="s">
        <v>101</v>
      </c>
      <c r="C48" s="78"/>
      <c r="D48" s="79"/>
      <c r="E48" s="79">
        <v>51678</v>
      </c>
      <c r="F48" s="71"/>
    </row>
    <row r="49" spans="1:9" ht="12" customHeight="1" thickBot="1" x14ac:dyDescent="0.3">
      <c r="A49" s="65" t="s">
        <v>94</v>
      </c>
      <c r="B49" s="66" t="s">
        <v>95</v>
      </c>
      <c r="C49" s="80"/>
      <c r="D49" s="81"/>
      <c r="E49" s="81"/>
      <c r="F49" s="21"/>
    </row>
    <row r="50" spans="1:9" ht="15" customHeight="1" thickBot="1" x14ac:dyDescent="0.3">
      <c r="A50" s="65" t="s">
        <v>96</v>
      </c>
      <c r="B50" s="66" t="s">
        <v>97</v>
      </c>
      <c r="C50" s="82">
        <f>+C44+C45+C46+C49</f>
        <v>4511220</v>
      </c>
      <c r="D50" s="82">
        <f>+D44+D45+D46+D49</f>
        <v>4511220</v>
      </c>
      <c r="E50" s="82">
        <f>+E44+E45+E46+E49</f>
        <v>4562898</v>
      </c>
      <c r="F50" s="21">
        <f>E50/D50*100</f>
        <v>101.14554377751472</v>
      </c>
      <c r="G50" s="90"/>
      <c r="H50" s="90"/>
      <c r="I50" s="90"/>
    </row>
    <row r="51" spans="1:9" s="89" customFormat="1" ht="12.95" customHeight="1" thickBot="1" x14ac:dyDescent="0.25">
      <c r="A51" s="83" t="s">
        <v>98</v>
      </c>
      <c r="B51" s="84" t="s">
        <v>99</v>
      </c>
      <c r="C51" s="82">
        <f>+C43+C50</f>
        <v>476001776</v>
      </c>
      <c r="D51" s="82">
        <f>+D43+D50</f>
        <v>740012182</v>
      </c>
      <c r="E51" s="82">
        <f>+E43+E50</f>
        <v>443951721</v>
      </c>
      <c r="F51" s="21">
        <f>E51/D51*100</f>
        <v>59.99248820474147</v>
      </c>
    </row>
    <row r="52" spans="1:9" ht="7.5" customHeight="1" x14ac:dyDescent="0.25"/>
    <row r="53" spans="1:9" x14ac:dyDescent="0.25">
      <c r="A53" s="94"/>
      <c r="B53" s="94"/>
      <c r="C53" s="94"/>
    </row>
    <row r="54" spans="1:9" ht="15" customHeight="1" x14ac:dyDescent="0.25">
      <c r="A54" s="95"/>
      <c r="B54" s="95"/>
      <c r="C54" s="87"/>
    </row>
    <row r="55" spans="1:9" x14ac:dyDescent="0.25">
      <c r="A55" s="98" t="s">
        <v>100</v>
      </c>
      <c r="B55" s="98"/>
      <c r="C55" s="98"/>
    </row>
    <row r="60" spans="1:9" x14ac:dyDescent="0.25">
      <c r="A60" s="94"/>
      <c r="B60" s="94"/>
      <c r="C60" s="94"/>
    </row>
    <row r="61" spans="1:9" x14ac:dyDescent="0.25">
      <c r="A61" s="95"/>
      <c r="B61" s="95"/>
      <c r="C61" s="87"/>
    </row>
    <row r="62" spans="1:9" x14ac:dyDescent="0.25">
      <c r="A62" s="91"/>
      <c r="B62" s="92"/>
      <c r="C62" s="93"/>
    </row>
    <row r="63" spans="1:9" x14ac:dyDescent="0.25">
      <c r="A63" s="91"/>
      <c r="B63" s="92"/>
      <c r="C63" s="93"/>
    </row>
  </sheetData>
  <mergeCells count="7">
    <mergeCell ref="A60:C60"/>
    <mergeCell ref="A61:B61"/>
    <mergeCell ref="A1:C1"/>
    <mergeCell ref="A5:B5"/>
    <mergeCell ref="A53:C53"/>
    <mergeCell ref="A54:B54"/>
    <mergeCell ref="A55:C55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2020-07-02T08:41:39Z</dcterms:modified>
</cp:coreProperties>
</file>