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9\4_2019. április 18. Kgy\10_2019\"/>
    </mc:Choice>
  </mc:AlternateContent>
  <bookViews>
    <workbookView xWindow="0" yWindow="0" windowWidth="28800" windowHeight="11730" tabRatio="895"/>
  </bookViews>
  <sheets>
    <sheet name="10. melléklet" sheetId="4" r:id="rId1"/>
  </sheet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_xlnm.Print_Titles" localSheetId="0">'10. melléklet'!$5:$9</definedName>
    <definedName name="_xlnm.Print_Area" localSheetId="0">'10. melléklet'!$A$1:$K$325</definedName>
  </definedNames>
  <calcPr calcId="162913"/>
</workbook>
</file>

<file path=xl/calcChain.xml><?xml version="1.0" encoding="utf-8"?>
<calcChain xmlns="http://schemas.openxmlformats.org/spreadsheetml/2006/main">
  <c r="H250" i="4" l="1"/>
  <c r="J249" i="4"/>
  <c r="I249" i="4"/>
  <c r="K250" i="4"/>
  <c r="K244" i="4" l="1"/>
  <c r="H244" i="4"/>
  <c r="I218" i="4" l="1"/>
  <c r="J218" i="4"/>
  <c r="K222" i="4"/>
  <c r="H222" i="4"/>
  <c r="K221" i="4"/>
  <c r="H221" i="4"/>
  <c r="K245" i="4"/>
  <c r="H245" i="4"/>
  <c r="I322" i="4" l="1"/>
  <c r="J322" i="4"/>
  <c r="G322" i="4"/>
  <c r="F322" i="4"/>
  <c r="K314" i="4"/>
  <c r="J313" i="4"/>
  <c r="I313" i="4"/>
  <c r="H314" i="4"/>
  <c r="G313" i="4"/>
  <c r="F313" i="4"/>
  <c r="F312" i="4" s="1"/>
  <c r="J310" i="4"/>
  <c r="I310" i="4"/>
  <c r="K311" i="4"/>
  <c r="K310" i="4" s="1"/>
  <c r="G310" i="4"/>
  <c r="F310" i="4"/>
  <c r="H311" i="4"/>
  <c r="H310" i="4" s="1"/>
  <c r="K174" i="4"/>
  <c r="H174" i="4"/>
  <c r="K198" i="4"/>
  <c r="J312" i="4" l="1"/>
  <c r="K313" i="4"/>
  <c r="I312" i="4"/>
  <c r="G312" i="4"/>
  <c r="H312" i="4" s="1"/>
  <c r="H313" i="4"/>
  <c r="H228" i="4"/>
  <c r="K312" i="4" l="1"/>
  <c r="K228" i="4"/>
  <c r="K321" i="4" l="1"/>
  <c r="K320" i="4"/>
  <c r="K322" i="4" s="1"/>
  <c r="H321" i="4"/>
  <c r="H320" i="4"/>
  <c r="H322" i="4" s="1"/>
  <c r="G218" i="4" l="1"/>
  <c r="H198" i="4" l="1"/>
  <c r="K152" i="4" l="1"/>
  <c r="F180" i="4"/>
  <c r="F179" i="4" s="1"/>
  <c r="F188" i="4"/>
  <c r="F190" i="4"/>
  <c r="F193" i="4"/>
  <c r="F192" i="4" s="1"/>
  <c r="F68" i="4"/>
  <c r="F67" i="4" s="1"/>
  <c r="G180" i="4"/>
  <c r="G179" i="4" s="1"/>
  <c r="G187" i="4"/>
  <c r="G193" i="4"/>
  <c r="G192" i="4" s="1"/>
  <c r="F187" i="4" l="1"/>
  <c r="K65" i="4" l="1"/>
  <c r="H65" i="4"/>
  <c r="K51" i="4"/>
  <c r="H51" i="4"/>
  <c r="K49" i="4"/>
  <c r="H49" i="4"/>
  <c r="K41" i="4"/>
  <c r="H41" i="4"/>
  <c r="K40" i="4"/>
  <c r="H40" i="4"/>
  <c r="K38" i="4"/>
  <c r="H38" i="4"/>
  <c r="K58" i="4" l="1"/>
  <c r="K62" i="4"/>
  <c r="K63" i="4"/>
  <c r="H62" i="4"/>
  <c r="H63" i="4"/>
  <c r="H58" i="4"/>
  <c r="K200" i="4"/>
  <c r="K201" i="4"/>
  <c r="K202" i="4"/>
  <c r="K203" i="4"/>
  <c r="K204" i="4"/>
  <c r="K205" i="4"/>
  <c r="H200" i="4"/>
  <c r="H201" i="4"/>
  <c r="H202" i="4"/>
  <c r="H203" i="4"/>
  <c r="H204" i="4"/>
  <c r="H205" i="4"/>
  <c r="K220" i="4"/>
  <c r="H220" i="4"/>
  <c r="K300" i="4"/>
  <c r="K301" i="4"/>
  <c r="K302" i="4"/>
  <c r="K303" i="4"/>
  <c r="K304" i="4"/>
  <c r="K305" i="4"/>
  <c r="K306" i="4"/>
  <c r="H300" i="4"/>
  <c r="H301" i="4"/>
  <c r="H302" i="4"/>
  <c r="H303" i="4"/>
  <c r="H304" i="4"/>
  <c r="H305" i="4"/>
  <c r="H30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76" i="4"/>
  <c r="F236" i="4" l="1"/>
  <c r="I236" i="4"/>
  <c r="K257" i="4" l="1"/>
  <c r="H257" i="4"/>
  <c r="K255" i="4"/>
  <c r="H255" i="4"/>
  <c r="F293" i="4" l="1"/>
  <c r="F292" i="4" s="1"/>
  <c r="J275" i="4"/>
  <c r="I275" i="4"/>
  <c r="G275" i="4"/>
  <c r="F275" i="4"/>
  <c r="F265" i="4"/>
  <c r="F259" i="4"/>
  <c r="F258" i="4" s="1"/>
  <c r="J254" i="4"/>
  <c r="I254" i="4"/>
  <c r="G254" i="4"/>
  <c r="F254" i="4"/>
  <c r="F249" i="4"/>
  <c r="F248" i="4" s="1"/>
  <c r="F224" i="4"/>
  <c r="F218" i="4"/>
  <c r="F215" i="4"/>
  <c r="F212" i="4"/>
  <c r="F211" i="4" s="1"/>
  <c r="J180" i="4"/>
  <c r="I180" i="4"/>
  <c r="I179" i="4" s="1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J59" i="4"/>
  <c r="I59" i="4"/>
  <c r="J46" i="4"/>
  <c r="I46" i="4"/>
  <c r="G59" i="4"/>
  <c r="F59" i="4"/>
  <c r="G46" i="4"/>
  <c r="F46" i="4"/>
  <c r="K12" i="4"/>
  <c r="K11" i="4" s="1"/>
  <c r="J14" i="4"/>
  <c r="I14" i="4"/>
  <c r="G14" i="4"/>
  <c r="F14" i="4"/>
  <c r="J11" i="4"/>
  <c r="I11" i="4"/>
  <c r="G11" i="4"/>
  <c r="F11" i="4"/>
  <c r="J256" i="4"/>
  <c r="I256" i="4"/>
  <c r="G256" i="4"/>
  <c r="F256" i="4"/>
  <c r="F316" i="4" l="1"/>
  <c r="H256" i="4"/>
  <c r="H11" i="4"/>
  <c r="K254" i="4"/>
  <c r="F45" i="4"/>
  <c r="K14" i="4"/>
  <c r="K256" i="4"/>
  <c r="H254" i="4"/>
  <c r="K189" i="4"/>
  <c r="K191" i="4"/>
  <c r="I190" i="4"/>
  <c r="K190" i="4" s="1"/>
  <c r="I188" i="4"/>
  <c r="H189" i="4"/>
  <c r="I187" i="4" l="1"/>
  <c r="K188" i="4"/>
  <c r="K251" i="4"/>
  <c r="I248" i="4"/>
  <c r="G249" i="4"/>
  <c r="H251" i="4"/>
  <c r="K309" i="4" l="1"/>
  <c r="H309" i="4"/>
  <c r="K308" i="4"/>
  <c r="H308" i="4"/>
  <c r="K307" i="4"/>
  <c r="H307" i="4"/>
  <c r="K299" i="4"/>
  <c r="H299" i="4"/>
  <c r="K298" i="4"/>
  <c r="H298" i="4"/>
  <c r="K297" i="4"/>
  <c r="H297" i="4"/>
  <c r="K296" i="4"/>
  <c r="H296" i="4"/>
  <c r="K295" i="4"/>
  <c r="H295" i="4"/>
  <c r="K294" i="4"/>
  <c r="H294" i="4"/>
  <c r="J293" i="4"/>
  <c r="J292" i="4" s="1"/>
  <c r="I293" i="4"/>
  <c r="G293" i="4"/>
  <c r="G292" i="4" s="1"/>
  <c r="J274" i="4"/>
  <c r="G274" i="4"/>
  <c r="K273" i="4"/>
  <c r="H273" i="4"/>
  <c r="K272" i="4"/>
  <c r="H272" i="4"/>
  <c r="K271" i="4"/>
  <c r="H271" i="4"/>
  <c r="K270" i="4"/>
  <c r="H270" i="4"/>
  <c r="K269" i="4"/>
  <c r="H269" i="4"/>
  <c r="K268" i="4"/>
  <c r="H268" i="4"/>
  <c r="K267" i="4"/>
  <c r="H267" i="4"/>
  <c r="K266" i="4"/>
  <c r="H266" i="4"/>
  <c r="J265" i="4"/>
  <c r="J264" i="4" s="1"/>
  <c r="J253" i="4" s="1"/>
  <c r="I265" i="4"/>
  <c r="I264" i="4" s="1"/>
  <c r="G265" i="4"/>
  <c r="G264" i="4" s="1"/>
  <c r="F264" i="4"/>
  <c r="K263" i="4"/>
  <c r="H263" i="4"/>
  <c r="K262" i="4"/>
  <c r="H262" i="4"/>
  <c r="K261" i="4"/>
  <c r="H261" i="4"/>
  <c r="K260" i="4"/>
  <c r="H260" i="4"/>
  <c r="J259" i="4"/>
  <c r="J258" i="4" s="1"/>
  <c r="I259" i="4"/>
  <c r="I258" i="4" s="1"/>
  <c r="G259" i="4"/>
  <c r="G258" i="4" s="1"/>
  <c r="H253" i="4"/>
  <c r="I252" i="4"/>
  <c r="G252" i="4"/>
  <c r="F252" i="4"/>
  <c r="J248" i="4"/>
  <c r="G248" i="4"/>
  <c r="K247" i="4"/>
  <c r="H247" i="4"/>
  <c r="K246" i="4"/>
  <c r="H246" i="4"/>
  <c r="K243" i="4"/>
  <c r="H243" i="4"/>
  <c r="K242" i="4"/>
  <c r="H242" i="4"/>
  <c r="K241" i="4"/>
  <c r="H241" i="4"/>
  <c r="K240" i="4"/>
  <c r="H240" i="4"/>
  <c r="K239" i="4"/>
  <c r="H239" i="4"/>
  <c r="K238" i="4"/>
  <c r="H238" i="4"/>
  <c r="K237" i="4"/>
  <c r="H237" i="4"/>
  <c r="G236" i="4"/>
  <c r="G235" i="4" s="1"/>
  <c r="K234" i="4"/>
  <c r="H234" i="4"/>
  <c r="J233" i="4"/>
  <c r="I233" i="4"/>
  <c r="G233" i="4"/>
  <c r="F233" i="4"/>
  <c r="K232" i="4"/>
  <c r="H232" i="4"/>
  <c r="J231" i="4"/>
  <c r="J223" i="4" s="1"/>
  <c r="I231" i="4"/>
  <c r="G231" i="4"/>
  <c r="F231" i="4"/>
  <c r="F223" i="4" s="1"/>
  <c r="K230" i="4"/>
  <c r="H230" i="4"/>
  <c r="K229" i="4"/>
  <c r="H229" i="4"/>
  <c r="K227" i="4"/>
  <c r="H227" i="4"/>
  <c r="K226" i="4"/>
  <c r="H226" i="4"/>
  <c r="K225" i="4"/>
  <c r="H225" i="4"/>
  <c r="J224" i="4"/>
  <c r="I224" i="4"/>
  <c r="G224" i="4"/>
  <c r="K219" i="4"/>
  <c r="H219" i="4"/>
  <c r="K217" i="4"/>
  <c r="H217" i="4"/>
  <c r="K216" i="4"/>
  <c r="H216" i="4"/>
  <c r="J215" i="4"/>
  <c r="J214" i="4" s="1"/>
  <c r="I215" i="4"/>
  <c r="I214" i="4" s="1"/>
  <c r="G215" i="4"/>
  <c r="K213" i="4"/>
  <c r="H213" i="4"/>
  <c r="J212" i="4"/>
  <c r="I212" i="4"/>
  <c r="G212" i="4"/>
  <c r="K210" i="4"/>
  <c r="H210" i="4"/>
  <c r="K209" i="4"/>
  <c r="H209" i="4"/>
  <c r="K208" i="4"/>
  <c r="H208" i="4"/>
  <c r="K207" i="4"/>
  <c r="H207" i="4"/>
  <c r="K206" i="4"/>
  <c r="H206" i="4"/>
  <c r="K199" i="4"/>
  <c r="H199" i="4"/>
  <c r="K197" i="4"/>
  <c r="H197" i="4"/>
  <c r="K196" i="4"/>
  <c r="H196" i="4"/>
  <c r="K195" i="4"/>
  <c r="H195" i="4"/>
  <c r="K194" i="4"/>
  <c r="H194" i="4"/>
  <c r="J193" i="4"/>
  <c r="J192" i="4" s="1"/>
  <c r="I193" i="4"/>
  <c r="I192" i="4" s="1"/>
  <c r="H190" i="4"/>
  <c r="H188" i="4"/>
  <c r="J187" i="4"/>
  <c r="K187" i="4" s="1"/>
  <c r="K186" i="4"/>
  <c r="H186" i="4"/>
  <c r="K185" i="4"/>
  <c r="H185" i="4"/>
  <c r="K184" i="4"/>
  <c r="H184" i="4"/>
  <c r="K183" i="4"/>
  <c r="H183" i="4"/>
  <c r="K182" i="4"/>
  <c r="H182" i="4"/>
  <c r="K181" i="4"/>
  <c r="H181" i="4"/>
  <c r="K179" i="4"/>
  <c r="K178" i="4"/>
  <c r="H178" i="4"/>
  <c r="K177" i="4"/>
  <c r="H177" i="4"/>
  <c r="K176" i="4"/>
  <c r="H176" i="4"/>
  <c r="K175" i="4"/>
  <c r="H175" i="4"/>
  <c r="K173" i="4"/>
  <c r="H173" i="4"/>
  <c r="K172" i="4"/>
  <c r="H172" i="4"/>
  <c r="K171" i="4"/>
  <c r="H171" i="4"/>
  <c r="K170" i="4"/>
  <c r="H170" i="4"/>
  <c r="K169" i="4"/>
  <c r="H169" i="4"/>
  <c r="K168" i="4"/>
  <c r="H168" i="4"/>
  <c r="K167" i="4"/>
  <c r="H167" i="4"/>
  <c r="K166" i="4"/>
  <c r="H166" i="4"/>
  <c r="K165" i="4"/>
  <c r="H165" i="4"/>
  <c r="K164" i="4"/>
  <c r="H164" i="4"/>
  <c r="K163" i="4"/>
  <c r="H163" i="4"/>
  <c r="K162" i="4"/>
  <c r="H162" i="4"/>
  <c r="K161" i="4"/>
  <c r="H161" i="4"/>
  <c r="K160" i="4"/>
  <c r="H160" i="4"/>
  <c r="K159" i="4"/>
  <c r="H159" i="4"/>
  <c r="K158" i="4"/>
  <c r="H158" i="4"/>
  <c r="K157" i="4"/>
  <c r="H157" i="4"/>
  <c r="K156" i="4"/>
  <c r="H156" i="4"/>
  <c r="K155" i="4"/>
  <c r="H155" i="4"/>
  <c r="K154" i="4"/>
  <c r="H154" i="4"/>
  <c r="K153" i="4"/>
  <c r="K126" i="4"/>
  <c r="K125" i="4"/>
  <c r="K124" i="4"/>
  <c r="H124" i="4"/>
  <c r="K123" i="4"/>
  <c r="H123" i="4"/>
  <c r="K122" i="4"/>
  <c r="H122" i="4"/>
  <c r="K121" i="4"/>
  <c r="H121" i="4"/>
  <c r="K120" i="4"/>
  <c r="H120" i="4"/>
  <c r="K119" i="4"/>
  <c r="H119" i="4"/>
  <c r="K118" i="4"/>
  <c r="H118" i="4"/>
  <c r="K117" i="4"/>
  <c r="H117" i="4"/>
  <c r="K116" i="4"/>
  <c r="H116" i="4"/>
  <c r="K115" i="4"/>
  <c r="H115" i="4"/>
  <c r="K114" i="4"/>
  <c r="H114" i="4"/>
  <c r="K113" i="4"/>
  <c r="H113" i="4"/>
  <c r="K112" i="4"/>
  <c r="H112" i="4"/>
  <c r="K111" i="4"/>
  <c r="H111" i="4"/>
  <c r="K110" i="4"/>
  <c r="H110" i="4"/>
  <c r="K109" i="4"/>
  <c r="H109" i="4"/>
  <c r="K108" i="4"/>
  <c r="H108" i="4"/>
  <c r="K107" i="4"/>
  <c r="H107" i="4"/>
  <c r="K106" i="4"/>
  <c r="H106" i="4"/>
  <c r="K105" i="4"/>
  <c r="H105" i="4"/>
  <c r="K104" i="4"/>
  <c r="H104" i="4"/>
  <c r="K103" i="4"/>
  <c r="H103" i="4"/>
  <c r="K102" i="4"/>
  <c r="H102" i="4"/>
  <c r="K101" i="4"/>
  <c r="H101" i="4"/>
  <c r="K100" i="4"/>
  <c r="H100" i="4"/>
  <c r="K99" i="4"/>
  <c r="H99" i="4"/>
  <c r="K98" i="4"/>
  <c r="H98" i="4"/>
  <c r="K97" i="4"/>
  <c r="H97" i="4"/>
  <c r="K96" i="4"/>
  <c r="H96" i="4"/>
  <c r="K95" i="4"/>
  <c r="H95" i="4"/>
  <c r="K94" i="4"/>
  <c r="H94" i="4"/>
  <c r="K93" i="4"/>
  <c r="H93" i="4"/>
  <c r="K92" i="4"/>
  <c r="H92" i="4"/>
  <c r="K91" i="4"/>
  <c r="H91" i="4"/>
  <c r="K90" i="4"/>
  <c r="H90" i="4"/>
  <c r="K89" i="4"/>
  <c r="H89" i="4"/>
  <c r="K88" i="4"/>
  <c r="H88" i="4"/>
  <c r="K87" i="4"/>
  <c r="H87" i="4"/>
  <c r="K86" i="4"/>
  <c r="H86" i="4"/>
  <c r="K85" i="4"/>
  <c r="H85" i="4"/>
  <c r="K84" i="4"/>
  <c r="H84" i="4"/>
  <c r="K83" i="4"/>
  <c r="H83" i="4"/>
  <c r="K82" i="4"/>
  <c r="H82" i="4"/>
  <c r="K81" i="4"/>
  <c r="H81" i="4"/>
  <c r="K80" i="4"/>
  <c r="H80" i="4"/>
  <c r="K79" i="4"/>
  <c r="H79" i="4"/>
  <c r="K78" i="4"/>
  <c r="H78" i="4"/>
  <c r="K77" i="4"/>
  <c r="H77" i="4"/>
  <c r="K76" i="4"/>
  <c r="H76" i="4"/>
  <c r="K75" i="4"/>
  <c r="H75" i="4"/>
  <c r="K74" i="4"/>
  <c r="H74" i="4"/>
  <c r="K73" i="4"/>
  <c r="H73" i="4"/>
  <c r="K72" i="4"/>
  <c r="H72" i="4"/>
  <c r="K71" i="4"/>
  <c r="H71" i="4"/>
  <c r="K70" i="4"/>
  <c r="H70" i="4"/>
  <c r="K69" i="4"/>
  <c r="H69" i="4"/>
  <c r="J68" i="4"/>
  <c r="J67" i="4" s="1"/>
  <c r="I68" i="4"/>
  <c r="I67" i="4" s="1"/>
  <c r="G68" i="4"/>
  <c r="G67" i="4" s="1"/>
  <c r="K66" i="4"/>
  <c r="H66" i="4"/>
  <c r="K64" i="4"/>
  <c r="H64" i="4"/>
  <c r="K61" i="4"/>
  <c r="H61" i="4"/>
  <c r="K60" i="4"/>
  <c r="H60" i="4"/>
  <c r="K57" i="4"/>
  <c r="H57" i="4"/>
  <c r="K56" i="4"/>
  <c r="H56" i="4"/>
  <c r="K55" i="4"/>
  <c r="H55" i="4"/>
  <c r="K54" i="4"/>
  <c r="H54" i="4"/>
  <c r="K53" i="4"/>
  <c r="H53" i="4"/>
  <c r="K52" i="4"/>
  <c r="H52" i="4"/>
  <c r="K50" i="4"/>
  <c r="H50" i="4"/>
  <c r="K48" i="4"/>
  <c r="H48" i="4"/>
  <c r="K47" i="4"/>
  <c r="H47" i="4"/>
  <c r="K44" i="4"/>
  <c r="H44" i="4"/>
  <c r="K43" i="4"/>
  <c r="H43" i="4"/>
  <c r="K42" i="4"/>
  <c r="H42" i="4"/>
  <c r="K39" i="4"/>
  <c r="H39" i="4"/>
  <c r="K37" i="4"/>
  <c r="H37" i="4"/>
  <c r="K36" i="4"/>
  <c r="H36" i="4"/>
  <c r="J35" i="4"/>
  <c r="I35" i="4"/>
  <c r="G35" i="4"/>
  <c r="F35" i="4"/>
  <c r="K34" i="4"/>
  <c r="H34" i="4"/>
  <c r="K33" i="4"/>
  <c r="H33" i="4"/>
  <c r="K32" i="4"/>
  <c r="H32" i="4"/>
  <c r="K31" i="4"/>
  <c r="H31" i="4"/>
  <c r="K30" i="4"/>
  <c r="H30" i="4"/>
  <c r="K29" i="4"/>
  <c r="H29" i="4"/>
  <c r="K28" i="4"/>
  <c r="H28" i="4"/>
  <c r="K27" i="4"/>
  <c r="H27" i="4"/>
  <c r="K26" i="4"/>
  <c r="H26" i="4"/>
  <c r="K25" i="4"/>
  <c r="H25" i="4"/>
  <c r="K24" i="4"/>
  <c r="H24" i="4"/>
  <c r="K23" i="4"/>
  <c r="H23" i="4"/>
  <c r="K22" i="4"/>
  <c r="H22" i="4"/>
  <c r="K21" i="4"/>
  <c r="H21" i="4"/>
  <c r="K20" i="4"/>
  <c r="H20" i="4"/>
  <c r="K19" i="4"/>
  <c r="H19" i="4"/>
  <c r="K18" i="4"/>
  <c r="H18" i="4"/>
  <c r="K17" i="4"/>
  <c r="H17" i="4"/>
  <c r="K16" i="4"/>
  <c r="H16" i="4"/>
  <c r="K15" i="4"/>
  <c r="H15" i="4"/>
  <c r="H12" i="4"/>
  <c r="G316" i="4" l="1"/>
  <c r="H316" i="4" s="1"/>
  <c r="I316" i="4"/>
  <c r="G223" i="4"/>
  <c r="H223" i="4" s="1"/>
  <c r="G317" i="4"/>
  <c r="I211" i="4"/>
  <c r="I13" i="4"/>
  <c r="I317" i="4"/>
  <c r="J211" i="4"/>
  <c r="J13" i="4"/>
  <c r="J317" i="4"/>
  <c r="F317" i="4"/>
  <c r="G211" i="4"/>
  <c r="H211" i="4" s="1"/>
  <c r="K253" i="4"/>
  <c r="J252" i="4"/>
  <c r="K252" i="4" s="1"/>
  <c r="K192" i="4"/>
  <c r="K193" i="4"/>
  <c r="H192" i="4"/>
  <c r="G45" i="4"/>
  <c r="H180" i="4"/>
  <c r="H218" i="4"/>
  <c r="H233" i="4"/>
  <c r="K180" i="4"/>
  <c r="H215" i="4"/>
  <c r="K218" i="4"/>
  <c r="H231" i="4"/>
  <c r="K233" i="4"/>
  <c r="K259" i="4"/>
  <c r="I45" i="4"/>
  <c r="G214" i="4"/>
  <c r="K265" i="4"/>
  <c r="H212" i="4"/>
  <c r="K224" i="4"/>
  <c r="I223" i="4"/>
  <c r="K223" i="4" s="1"/>
  <c r="H252" i="4"/>
  <c r="H264" i="4"/>
  <c r="K212" i="4"/>
  <c r="F214" i="4"/>
  <c r="H258" i="4"/>
  <c r="K59" i="4"/>
  <c r="H179" i="4"/>
  <c r="G13" i="4"/>
  <c r="K46" i="4"/>
  <c r="H59" i="4"/>
  <c r="K67" i="4"/>
  <c r="K68" i="4"/>
  <c r="H187" i="4"/>
  <c r="K231" i="4"/>
  <c r="K264" i="4"/>
  <c r="K248" i="4"/>
  <c r="H224" i="4"/>
  <c r="K293" i="4"/>
  <c r="I292" i="4"/>
  <c r="K292" i="4" s="1"/>
  <c r="H14" i="4"/>
  <c r="H35" i="4"/>
  <c r="K35" i="4"/>
  <c r="J45" i="4"/>
  <c r="H193" i="4"/>
  <c r="H236" i="4"/>
  <c r="F235" i="4"/>
  <c r="H235" i="4" s="1"/>
  <c r="K318" i="4"/>
  <c r="K275" i="4"/>
  <c r="I274" i="4"/>
  <c r="K274" i="4" s="1"/>
  <c r="F13" i="4"/>
  <c r="H46" i="4"/>
  <c r="K215" i="4"/>
  <c r="H249" i="4"/>
  <c r="H248" i="4"/>
  <c r="K249" i="4"/>
  <c r="H265" i="4"/>
  <c r="H293" i="4"/>
  <c r="H292" i="4"/>
  <c r="H68" i="4"/>
  <c r="H67" i="4"/>
  <c r="K258" i="4"/>
  <c r="H259" i="4"/>
  <c r="H275" i="4"/>
  <c r="F274" i="4"/>
  <c r="H274" i="4" s="1"/>
  <c r="H318" i="4"/>
  <c r="K13" i="4" l="1"/>
  <c r="K211" i="4"/>
  <c r="H317" i="4"/>
  <c r="F315" i="4"/>
  <c r="F324" i="4" s="1"/>
  <c r="H13" i="4"/>
  <c r="H45" i="4"/>
  <c r="K214" i="4"/>
  <c r="H214" i="4"/>
  <c r="K317" i="4"/>
  <c r="K45" i="4"/>
  <c r="G315" i="4"/>
  <c r="G324" i="4" s="1"/>
  <c r="I235" i="4"/>
  <c r="H315" i="4" l="1"/>
  <c r="H324" i="4" s="1"/>
  <c r="I315" i="4"/>
  <c r="I324" i="4" l="1"/>
  <c r="J236" i="4"/>
  <c r="J316" i="4" s="1"/>
  <c r="K316" i="4" l="1"/>
  <c r="J315" i="4"/>
  <c r="J324" i="4" s="1"/>
  <c r="K236" i="4"/>
  <c r="J235" i="4"/>
  <c r="K235" i="4" s="1"/>
  <c r="K315" i="4" l="1"/>
  <c r="K324" i="4" s="1"/>
  <c r="F325" i="4" s="1"/>
</calcChain>
</file>

<file path=xl/sharedStrings.xml><?xml version="1.0" encoding="utf-8"?>
<sst xmlns="http://schemas.openxmlformats.org/spreadsheetml/2006/main" count="644" uniqueCount="615">
  <si>
    <t>Ft-ban</t>
  </si>
  <si>
    <t>A</t>
  </si>
  <si>
    <t>B</t>
  </si>
  <si>
    <t>C</t>
  </si>
  <si>
    <t>D</t>
  </si>
  <si>
    <t>E</t>
  </si>
  <si>
    <t>F</t>
  </si>
  <si>
    <t>G</t>
  </si>
  <si>
    <t>H</t>
  </si>
  <si>
    <t>Cím</t>
  </si>
  <si>
    <t>Feladatcsoport</t>
  </si>
  <si>
    <t>Alcím</t>
  </si>
  <si>
    <t>Jogcím</t>
  </si>
  <si>
    <t>Összesen</t>
  </si>
  <si>
    <t>Kötelező feladat</t>
  </si>
  <si>
    <t>2.</t>
  </si>
  <si>
    <t>3.</t>
  </si>
  <si>
    <t>4.</t>
  </si>
  <si>
    <t>5.</t>
  </si>
  <si>
    <t>7.</t>
  </si>
  <si>
    <t>8.</t>
  </si>
  <si>
    <t>Kertségi fejlesztési program összesen</t>
  </si>
  <si>
    <t>10.</t>
  </si>
  <si>
    <t>12.</t>
  </si>
  <si>
    <t>Sportfeladatok és kiemelt sportrendezvények összesen</t>
  </si>
  <si>
    <t>13.</t>
  </si>
  <si>
    <t>Önkormányzat által folyósított ellátások összesen</t>
  </si>
  <si>
    <t>14.</t>
  </si>
  <si>
    <t>15.</t>
  </si>
  <si>
    <t>Közművelődési feladatok összesen</t>
  </si>
  <si>
    <t>17.</t>
  </si>
  <si>
    <t>Környezetvédelmi Alap összesen</t>
  </si>
  <si>
    <t>17.1</t>
  </si>
  <si>
    <t>21.</t>
  </si>
  <si>
    <t>22.</t>
  </si>
  <si>
    <t>Városmarketing feladatok összesen</t>
  </si>
  <si>
    <t>24.</t>
  </si>
  <si>
    <t>Vagyongazdálkodási feladatok összesen</t>
  </si>
  <si>
    <t>Kötelező feladat összesen</t>
  </si>
  <si>
    <t>Önként vállalt feladat összesen</t>
  </si>
  <si>
    <t>Állami (államigazgatási) feladat összesen</t>
  </si>
  <si>
    <t>Közfoglalkoztatás összesen</t>
  </si>
  <si>
    <t>Képviselő-testület működésével, tagjainak díjazásával, valamint a polgármester és az alpolgármesterek tiszteletdíjával és költségtérítésével kapcsolatos kiadások összesen</t>
  </si>
  <si>
    <t>Városüzemeltetési kiadások összesen</t>
  </si>
  <si>
    <t>Beruházási kiadások összesen</t>
  </si>
  <si>
    <t>Városrendezési tervek kiadásai összesen</t>
  </si>
  <si>
    <t>Egészségügyi feladatok összesen</t>
  </si>
  <si>
    <t>16.</t>
  </si>
  <si>
    <t>16.2</t>
  </si>
  <si>
    <t>Önként vállalt feladat</t>
  </si>
  <si>
    <t>21.1</t>
  </si>
  <si>
    <t>21.1.5</t>
  </si>
  <si>
    <t>Megbízási díjak</t>
  </si>
  <si>
    <t>21.1.10</t>
  </si>
  <si>
    <t>Elismerő címek, díjak és kitüntetések</t>
  </si>
  <si>
    <t>22.2</t>
  </si>
  <si>
    <t>22.2.1</t>
  </si>
  <si>
    <t>22.2.2</t>
  </si>
  <si>
    <t>22.2.3</t>
  </si>
  <si>
    <t>Idegenforgalmi feladatok</t>
  </si>
  <si>
    <t>22.2.4</t>
  </si>
  <si>
    <t>Díszkivilágítás</t>
  </si>
  <si>
    <t>22.2.6</t>
  </si>
  <si>
    <t>Gazdaságszervezési, gazdaságfejlesztési feladatok</t>
  </si>
  <si>
    <t>22.2.7</t>
  </si>
  <si>
    <t>Informatikai feladatok</t>
  </si>
  <si>
    <t>22.2.9</t>
  </si>
  <si>
    <t>Nemzetközi kapcsolatok</t>
  </si>
  <si>
    <t>22.2.11</t>
  </si>
  <si>
    <t>7.1</t>
  </si>
  <si>
    <t>7.2</t>
  </si>
  <si>
    <t>15.1</t>
  </si>
  <si>
    <t>15.1.1</t>
  </si>
  <si>
    <t>Városi szintű rendezvények, kulturális közösségi programok, városrészi rendezvények</t>
  </si>
  <si>
    <t>15.1.2</t>
  </si>
  <si>
    <t>15.1.11</t>
  </si>
  <si>
    <t>15.1.12</t>
  </si>
  <si>
    <t>Támogatások összesen</t>
  </si>
  <si>
    <t>Nemzetközi Iskola megvalósítása</t>
  </si>
  <si>
    <t>13.1.2.1</t>
  </si>
  <si>
    <t>Iskolakezdési támogatás</t>
  </si>
  <si>
    <t>Gyógyszertámogatás</t>
  </si>
  <si>
    <t>Kelengye támogatás</t>
  </si>
  <si>
    <t>Köztemetés</t>
  </si>
  <si>
    <t>13.1.2.2</t>
  </si>
  <si>
    <t>13.1.2.3</t>
  </si>
  <si>
    <t>13.1.3</t>
  </si>
  <si>
    <t>13.2.1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</si>
  <si>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</si>
  <si>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</si>
  <si>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</si>
  <si>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</si>
  <si>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</si>
  <si>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</si>
  <si>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</si>
  <si>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</si>
  <si>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24.1.10</t>
  </si>
  <si>
    <t>24.1.11</t>
  </si>
  <si>
    <t>24.1.12</t>
  </si>
  <si>
    <t>24.1.15</t>
  </si>
  <si>
    <t>24.1</t>
  </si>
  <si>
    <t>24.1.16</t>
  </si>
  <si>
    <t>Üzemeltetési költség</t>
  </si>
  <si>
    <t xml:space="preserve">Ingatlanértékesítés előkészítése </t>
  </si>
  <si>
    <t xml:space="preserve">Önkormányzattal szembeni követelések, kártérítések </t>
  </si>
  <si>
    <t>Vagyonkataszter karbantartás</t>
  </si>
  <si>
    <t xml:space="preserve">Egyéb vagyonkezelési költség </t>
  </si>
  <si>
    <t>Térítési díjak önkormányzati lakások kiürítéséhez</t>
  </si>
  <si>
    <t>Stratégiai vagyonalap</t>
  </si>
  <si>
    <t>Szabályozási tervi korlátozás, kisajátítás, adásvétel</t>
  </si>
  <si>
    <t xml:space="preserve">Bontási költség </t>
  </si>
  <si>
    <t>Színház funkció befogadására létesített ingatlan állagmegóvásával és vagyonvédelmével kapcsolatos kiadások</t>
  </si>
  <si>
    <t>Bérleti díj beszámítással végzett beruházások, felújítások elszámolása</t>
  </si>
  <si>
    <t>Nem lakás célú önkormányzati tulajdonú helyiségek közös költségei</t>
  </si>
  <si>
    <t>Riasztórendszerek kiépítése, figyelőszolgáltatása, karbantartása</t>
  </si>
  <si>
    <t>12.1</t>
  </si>
  <si>
    <t>12.2</t>
  </si>
  <si>
    <t>Diáksport versenyek támogatása</t>
  </si>
  <si>
    <t>Kiemelt sportrendezvények szervezése, támogatása</t>
  </si>
  <si>
    <t>12.1.1</t>
  </si>
  <si>
    <t>12.1.3</t>
  </si>
  <si>
    <t>12.2.2</t>
  </si>
  <si>
    <t>Békessy Béla Sport ösztöndíj</t>
  </si>
  <si>
    <t>3.1</t>
  </si>
  <si>
    <t>3.1.1</t>
  </si>
  <si>
    <t>Nyílt árokrendszer meder kotrása</t>
  </si>
  <si>
    <t>3.1.2</t>
  </si>
  <si>
    <t>Zárt csatornahálózat mosatása</t>
  </si>
  <si>
    <t>3.1.3</t>
  </si>
  <si>
    <t>Csapadékvíz-elvezető hálózaton végzett munkák</t>
  </si>
  <si>
    <t>3.1.4</t>
  </si>
  <si>
    <t>Tócó élővízfolyás karbantartása</t>
  </si>
  <si>
    <t>3.1.5</t>
  </si>
  <si>
    <t>Csapadékvíz átemelők üzemeltetése</t>
  </si>
  <si>
    <t>3.1.6</t>
  </si>
  <si>
    <t>Belvízvédekezés</t>
  </si>
  <si>
    <t>3.1.7</t>
  </si>
  <si>
    <t>Közterületi beruházásokhoz kapcsolódó előre nem tervezhető kiadások (fedlapok, víznyelőrácsok cseréje)</t>
  </si>
  <si>
    <t>3.1.8</t>
  </si>
  <si>
    <t>Nem közművel összegyűjtött háztartási szennyvíz ártalmatlanítás</t>
  </si>
  <si>
    <t>3.1.9</t>
  </si>
  <si>
    <t>Közvilágítás üzemeltetése</t>
  </si>
  <si>
    <t>3.1.10</t>
  </si>
  <si>
    <t>Mért rendszerek üzemeltetése</t>
  </si>
  <si>
    <t>3.1.12</t>
  </si>
  <si>
    <t>Kamerarendszerek üzemeltetése, átépítése, javítása</t>
  </si>
  <si>
    <t>3.1.13</t>
  </si>
  <si>
    <t>3.1.14</t>
  </si>
  <si>
    <t>Útburkolat karbantartás, javítás</t>
  </si>
  <si>
    <t>3.1.15</t>
  </si>
  <si>
    <t>Járdaburkolat javítása</t>
  </si>
  <si>
    <t>3.1.16</t>
  </si>
  <si>
    <t>Jelzőtáblák pótlása, kihelyezése</t>
  </si>
  <si>
    <t>3.1.17</t>
  </si>
  <si>
    <t>Útburkolati jelek felfestése</t>
  </si>
  <si>
    <t>3.1.18</t>
  </si>
  <si>
    <t>Közúti jelzőlámpa üzemeltetése, karbantartása és fejlesztése</t>
  </si>
  <si>
    <t>3.1.19</t>
  </si>
  <si>
    <t>Közös üzemeltetési díj (MK Np. Zrt.-önkormányzati csomópont)</t>
  </si>
  <si>
    <t>3.2</t>
  </si>
  <si>
    <t>3.2.3</t>
  </si>
  <si>
    <t>Kártérítések, megbízások, ügyvédi díjak</t>
  </si>
  <si>
    <t>3.2.6</t>
  </si>
  <si>
    <t>Lakott külterületek közlekedési költségei</t>
  </si>
  <si>
    <t>3.2.10</t>
  </si>
  <si>
    <t>Új kijelölt gyalogátkelőhelyek kialakítása</t>
  </si>
  <si>
    <t>3.2.13</t>
  </si>
  <si>
    <t>Parkolójavítás</t>
  </si>
  <si>
    <t>4.1</t>
  </si>
  <si>
    <t>4.1.1</t>
  </si>
  <si>
    <t>Közhasznú zöldterületek fenntartása</t>
  </si>
  <si>
    <t>4.1.3</t>
  </si>
  <si>
    <t>Nagyerdei Parkerdő vagyonvédelmi feladata</t>
  </si>
  <si>
    <t>4.1.5</t>
  </si>
  <si>
    <t>Játszóterek karbantartása, játszótér üzemeltetés</t>
  </si>
  <si>
    <t>4.1.7</t>
  </si>
  <si>
    <t>Gépi, kézi úttisztítás és utcai szemétszállítás, illegális szemétlerakók megszüntetése, lombgyűjtőzsák biztosítása a lakosság részére</t>
  </si>
  <si>
    <t>4.1.10</t>
  </si>
  <si>
    <t>Patkánymentesítés</t>
  </si>
  <si>
    <t>4.1.11</t>
  </si>
  <si>
    <t>Közkutak üzemeltetése, közüzemi díjak</t>
  </si>
  <si>
    <t>4.1.12</t>
  </si>
  <si>
    <t>Erdőterületek fenntartása, gallyazás, növénytelepítés</t>
  </si>
  <si>
    <t>4.1.13</t>
  </si>
  <si>
    <t>Szökőkutak, csobogók, ivókutak üzemeltetése, felújítása</t>
  </si>
  <si>
    <t>4.1.14</t>
  </si>
  <si>
    <t>Nyilvános WC-k üzemeltetése, felújítása</t>
  </si>
  <si>
    <t>4.2</t>
  </si>
  <si>
    <t>4.2.2</t>
  </si>
  <si>
    <t>Előre nem tervezett parkfenntartási és rendezvényi feladatok</t>
  </si>
  <si>
    <t>4.2.10</t>
  </si>
  <si>
    <t>4.2.19</t>
  </si>
  <si>
    <t>DEHUSZ Nonprofit Kft. közterületi feladataihoz szükséges anyagbeszerzésének támogatása</t>
  </si>
  <si>
    <t>Zöldterületi kiadások összesen</t>
  </si>
  <si>
    <t>23.</t>
  </si>
  <si>
    <t>Kötelezettség-vállalással terhelt maradvány</t>
  </si>
  <si>
    <t>Kötelezettség-vállalással nem terhelt (szabad) maradvány</t>
  </si>
  <si>
    <t>I</t>
  </si>
  <si>
    <t>J</t>
  </si>
  <si>
    <t>K</t>
  </si>
  <si>
    <t xml:space="preserve">TOP-6.1.1-15-DE1-2016-00001 Debrecen déli gazdasági övezet infrastruktúrájának fejlesztése </t>
  </si>
  <si>
    <t>TOP-6.1.3-15-DE1-2016-00001 Szabadtéri piac létesítése a Tócóskertben</t>
  </si>
  <si>
    <t xml:space="preserve">TOP-6.1.5-15-DE1-2016-00001 Az egykori Magyar Gördülőcsapágy Művek helyén lévő gazdasági terület jobb megközelíthetőségének biztosítása </t>
  </si>
  <si>
    <t>TOP-6.1.5-16-DE1-2017-00001 Innovációs iparterület elérhetőségének javítása</t>
  </si>
  <si>
    <t xml:space="preserve">TOP-6.1.5-16-DE1-2017-00002 Határ úti ipari park elérhetőségének javítása </t>
  </si>
  <si>
    <t>TOP-6.1.5-16-DE1-2017-00005 Debrecen déli gazdasági övezet elérhetőségének javítása</t>
  </si>
  <si>
    <t>TOP-6.2.1-15-DE1-2016-00002 A Boldogfalva Óvoda Manninger Gusztáv Utcai Telephelyének felújítása</t>
  </si>
  <si>
    <t>TOP-6.2.1-15-DE1-2016-00007 Eszközök beszerzése a Debrecen Megyei Jogú Város Egyesített Bölcsődei Intézménye Faraktár Utcai Tagintézmény és Görgey Utcai Tagintézmény számára</t>
  </si>
  <si>
    <t>TOP-6.2.1-15-DE1-2016-00008  Az Alsójózsai Kerekerdő Óvoda felújítása</t>
  </si>
  <si>
    <t>TOP-6.2.1-15-DE1-2016-00010 Debrecen Megyei Jogú Város Egyesített Bölcsődei Intézmény Ősz Utcai Tagintézmény és a Mosolykert Óvoda felújítása</t>
  </si>
  <si>
    <t>TOP-6.2.1-15-DE1-2016-00011 Debrecen Megyei Jogú Város Egyesített Bölcsődei Intézménye Gáborjáni Szabó Kálmán Utcai Tagintézmény felújítása</t>
  </si>
  <si>
    <t>TOP-6.2.1-15-DE1-2016-00012 Debrecen Megyei Jogú Város Egyesített Bölcsődei Intézménye Karácsony György Utcai Tagintézmény felújítása</t>
  </si>
  <si>
    <t>TOP-6.2.1-16-DE1-2017-00002 Károlyi M. u-i bölcsődei tagintézmény infrastruktúrális fejlesztése</t>
  </si>
  <si>
    <t>TOP-6.2.1-16-DE1-2017-00003 Új óvoda építése a Tócóvölgyben (Tócóskerti Óvoda Napsugár Tagintézménye)</t>
  </si>
  <si>
    <t>TOP-6.3.2.-15-DE1-2016-00001 A Vénkert gazdaságélénkítő környezeti megújítása"</t>
  </si>
  <si>
    <t>TOP-6.3.2.-15-DE1-2016-00002. Debrecen Belvárosának innovatív rekonstrukciója"</t>
  </si>
  <si>
    <t>TOP-6.3.2.-15-DE1-2016-00003 A Dobozi lakótelep gazdaságélénkítő környezeti megújítása"</t>
  </si>
  <si>
    <t>TOP-6.3.2.-15-DE1-2016-00004 A Libakert gazdaságélénkítő környezeti megújítása"</t>
  </si>
  <si>
    <t>TOP-6.3.2.-15-DE1-2016-00005 A Sestakert gazdaságélénkítő környezeti megújítása"</t>
  </si>
  <si>
    <t>TOP-6.3.2.-15-DE1-2016-00006. "Az Újkert gazdaságélénkítő környezeti megújítása"</t>
  </si>
  <si>
    <t>TOP-6.4.1-15-DE1-2016-00002 A belváros forgalomtechnikájának javítása és kerékpárosbaráttá tétele</t>
  </si>
  <si>
    <t>TOP-6.4.1-15-DE1-2016-00003 Nyugati városrész forgalomszervezése és kerékpárút kialakítása</t>
  </si>
  <si>
    <t>TOP-6.4.1-15-DE1-2016-00004  Északi városrész forgalomszervezése és kerékpárút kialakítása</t>
  </si>
  <si>
    <t>TOP-6.5.1-15-DE1-2016-00004 A Zenede energetikai korszerűsítése</t>
  </si>
  <si>
    <t>TOP-6.5.1-15-DE1-2016-00005 A Lehel Utcai Óvoda épületének energetikai korszerűsítése</t>
  </si>
  <si>
    <t>TOP-6.5.1-15-DE1-2016-00006 A Közép Utcai Óvoda épületének energetikai korszerűsítése</t>
  </si>
  <si>
    <t>TOP-6.5.1-15-DE1-2016-00007 A Lilla Téri Általános Iskola épületének energetikai korszerűsítése</t>
  </si>
  <si>
    <t>TOP-6.5.1-15-DE1-2016-00009 A Gulyás Pál Kollégium épületének energetikai korszerűsítése</t>
  </si>
  <si>
    <t>TOP-6.5.1-15-DE1-2016-00011 A József Attila-telepi Könyvtár épületének energetikai korszerűsítése</t>
  </si>
  <si>
    <t>TOP-6.5.1-15-DE1-2016-00013 Az egykori megyei könyvtár épületének energetikai korszerűsítése</t>
  </si>
  <si>
    <t>TOP-6.5.1-15-DE1-2016-00014 A Boldogfalva Óvoda épületének energetikai korszerűsítése</t>
  </si>
  <si>
    <t>TOP-6.5.1-15-DE1-2016-00015 A Fazekas Mihály Gimnázium Tóth Árpád utcai épületének energetikai korszerűsítése</t>
  </si>
  <si>
    <t>TOP-6.5.1-15-DE1-2016-00017 Az Ondódi Közösségi Ház épületének energetikai korszerűsítése</t>
  </si>
  <si>
    <t>TOP-6.5.1-15-DE1-2016-00018 A Honvéd utcai bölcsöde épületének energetikai korszerűsítése</t>
  </si>
  <si>
    <t>TOP-6.5.1-15-DE1-2016-00019 A Szivárvány Óvoda épületének energetikai korszerűsítése</t>
  </si>
  <si>
    <t xml:space="preserve"> TOP-6.5.1-16-DE1-2017-00002 A Régi Városháza épületének energetikai korszerűsítése</t>
  </si>
  <si>
    <t xml:space="preserve">TOP-6.5.1-16-DE1-2017-00010 A Debreceni Arany János Óvoda épületének energetikai korszerűsítése </t>
  </si>
  <si>
    <t>TOP-6.6.1-15-DE1-2016-00001 Debrecen, Füredi út 42. sz. alatti háziorvosi és fogorvosi alapellátás infrastrukturális fejlesztése</t>
  </si>
  <si>
    <t>TOP-6.6.1-15-DE1-2016-00002 Debrecen, Jánosi utca 14. sz. alatti háziorvosi alapellátás infrastrukturális fejlesztése</t>
  </si>
  <si>
    <t>TOP-6.6.1-15-DE1-2016-00003 Debrecen, Böszörményi út 136. sz. alatti házi gyermekorvosi és védőnői ellátás infrastrukturális fejlesztése</t>
  </si>
  <si>
    <t>TOP-6.6.1-15-DE1-2016-00004 Debrecen, Szentgyörgyfalvi utca 7. sz. alatti házi gyermekorvosi és fogorvosi alapellátás infrastrukturális fejlesztése</t>
  </si>
  <si>
    <t>TOP-6.6.1-15-DE1-2016-00006 Debrecen, Szabó Pál utca 61-63. sz. alatti egészségügyi alapellátás infrastrukturális fejlesztése</t>
  </si>
  <si>
    <t>TOP-6.6.1-15-DE1-2016-00007 Debrecen, Víztorony utca 11. sz. alatti gyermekorvosi rendelő és védőnői szolgálat infrastrukturális fejlesztése</t>
  </si>
  <si>
    <t>TOP-6.6.1-15-DE1-2016-00008 Debrecen, Apafi utca 30. sz. alatti háziorvosi rendelő infrastrukturális fejlesztése</t>
  </si>
  <si>
    <t>TOP-6.6.1-15-DE1-2016-00009 Debrecen, Cegléd utca 6. sz. alatti háziorvosi rendelő infrastrukturális fejlesztése</t>
  </si>
  <si>
    <t>TOP-6.6.1-15-DE1-2016-00010 Debrecen, Nagysándor-telepi egészségügyi alapellátás infrastrukturális fejlesztése</t>
  </si>
  <si>
    <t>TOP-6.6.1-15-DE1-2016-00011 Debrecen, Bajcsy-Zsilinszky utca 32. sz. alatti házi gyermekorvosi és védőnői alapellátás infrastrukturális fejlesztése</t>
  </si>
  <si>
    <t>TOP 6.6.2-15-DE1-2016-00001 Családsegítő és Gyermekjóléti Központ infrastrukturális fejlesztése Debrecenben</t>
  </si>
  <si>
    <t>TOP-6.6.2-16-DE1-2017-00001 VSzSz Süveg utcai telephelyének infrastrukturális fejlesztése</t>
  </si>
  <si>
    <t>TOP-6.6.2-16-DE1-2017-00002 Fogyatékos Személyek Ifjúság Utcai Nappali Intézményének infrastrukturális fejlesztése</t>
  </si>
  <si>
    <t>TOP-6.6.2-16-DE1-2017-00003 VSzSz Csapó utcai telephelyének infrastrukturális fejlesztése</t>
  </si>
  <si>
    <t>TOP-6.6.2-16-DE1-2017-00004 VSzSz Pósa utcai telephelyének infrastrukturális fejlesztése</t>
  </si>
  <si>
    <t>TOP-6.6.2-16-DE1-2017-00005 VSzSz Thomas Mann utcai telephelyének infrastrukturális fejlesztése</t>
  </si>
  <si>
    <t xml:space="preserve">Modern Városok Program, Debreceni Nemzetközi Repülőtér technikai fejlesztése </t>
  </si>
  <si>
    <t>Modern Városok Program, Angol nyelvű alap- és középfokú oktatási intézmény létrehozása</t>
  </si>
  <si>
    <t>Modern Városok Program, A debreceni Nagyerdő program befejezése, fürdőfejlesztés</t>
  </si>
  <si>
    <t>Csokonai Színház és színészház felújítása - Modern Városok Program</t>
  </si>
  <si>
    <t>I. világháborús mauzóleumok felújítása</t>
  </si>
  <si>
    <t>GZR-T-Ö-2016-0009 "Jedlik Ányos Terv" Elektromos töltőállomás alapján helyi önkormányzatok részére</t>
  </si>
  <si>
    <t>Gyulai István Atlétikai Stadion és futófolyosó felújítása </t>
  </si>
  <si>
    <t>Eu-s pályázatokkal kapcsolatban év közben felmerülő költségek</t>
  </si>
  <si>
    <t>Hatósági díjak, beruházásokhoz kapcsolódó közmű számlák</t>
  </si>
  <si>
    <t>Tervezés, szakértés, intézmények állapotfelmérése és tervezési koncepció kialakítása</t>
  </si>
  <si>
    <t>ISPA eszközök felújítása, pótlása</t>
  </si>
  <si>
    <t>Nyugati kiskörút I.-II. ütem</t>
  </si>
  <si>
    <t>Mobil jégpálya kialakítása</t>
  </si>
  <si>
    <t>Ovi-Sport program</t>
  </si>
  <si>
    <t>TOP-6.2.1-15-DE1-2016-00004 A Liget Óvoda Bartók Béla úti székhelyének felújítás</t>
  </si>
  <si>
    <t>5.2.2</t>
  </si>
  <si>
    <t>5.2.3</t>
  </si>
  <si>
    <t>5.2.4</t>
  </si>
  <si>
    <t>5.2.5</t>
  </si>
  <si>
    <t>5.2.6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</si>
  <si>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</si>
  <si>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</si>
  <si>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</si>
  <si>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</si>
  <si>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</si>
  <si>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</si>
  <si>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</si>
  <si>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</si>
  <si>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</si>
  <si>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</si>
  <si>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</si>
  <si>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5.2.20</t>
  </si>
  <si>
    <t>5.2.21</t>
  </si>
  <si>
    <t>5.2.23</t>
  </si>
  <si>
    <t>5.2.24</t>
  </si>
  <si>
    <t>5.2.25</t>
  </si>
  <si>
    <t>5.2.26</t>
  </si>
  <si>
    <t>5.2.27</t>
  </si>
  <si>
    <t>5.2.28</t>
  </si>
  <si>
    <t>5.2.29</t>
  </si>
  <si>
    <t>5.2.35</t>
  </si>
  <si>
    <t>5.2.36</t>
  </si>
  <si>
    <t>5.2.37</t>
  </si>
  <si>
    <t>5.2.39</t>
  </si>
  <si>
    <t>5.2.40</t>
  </si>
  <si>
    <t>5.2.41</t>
  </si>
  <si>
    <t>5.2.42</t>
  </si>
  <si>
    <t>5.2.43</t>
  </si>
  <si>
    <t>5.2.44</t>
  </si>
  <si>
    <t>5.2.45</t>
  </si>
  <si>
    <t>5.2.46</t>
  </si>
  <si>
    <t>5.2.47</t>
  </si>
  <si>
    <t>5.2.48</t>
  </si>
  <si>
    <t>5.2.49</t>
  </si>
  <si>
    <t>5.2.50</t>
  </si>
  <si>
    <t>5.2.52</t>
  </si>
  <si>
    <t>5.2.60</t>
  </si>
  <si>
    <t>5.2.62</t>
  </si>
  <si>
    <t>5.2.63</t>
  </si>
  <si>
    <t>5.2.64</t>
  </si>
  <si>
    <t>5.2.65</t>
  </si>
  <si>
    <t>5.2.67</t>
  </si>
  <si>
    <t>5.2.68</t>
  </si>
  <si>
    <t>5.2.69</t>
  </si>
  <si>
    <t>5.2.70</t>
  </si>
  <si>
    <t>5.2.71</t>
  </si>
  <si>
    <t>5.2.72</t>
  </si>
  <si>
    <t>5.2.76</t>
  </si>
  <si>
    <t>5.2.77</t>
  </si>
  <si>
    <t>5.2.78</t>
  </si>
  <si>
    <t>5.2.79</t>
  </si>
  <si>
    <t>5.2.80</t>
  </si>
  <si>
    <t>5.2.81</t>
  </si>
  <si>
    <t>5.2.83</t>
  </si>
  <si>
    <t>5.2.84</t>
  </si>
  <si>
    <t>5.2.85</t>
  </si>
  <si>
    <t>5.2.86</t>
  </si>
  <si>
    <t>5.2.89</t>
  </si>
  <si>
    <t>5.2.91</t>
  </si>
  <si>
    <t>5.2.92</t>
  </si>
  <si>
    <t>5.2.93</t>
  </si>
  <si>
    <t>5.2.96</t>
  </si>
  <si>
    <t>5.2.97</t>
  </si>
  <si>
    <t>5.2.98</t>
  </si>
  <si>
    <t>5.2.99</t>
  </si>
  <si>
    <t>5.2.101</t>
  </si>
  <si>
    <t>5.2.103</t>
  </si>
  <si>
    <t>5.2.110</t>
  </si>
  <si>
    <t>5.2.121</t>
  </si>
  <si>
    <t>5.2.123</t>
  </si>
  <si>
    <t>23.1</t>
  </si>
  <si>
    <t>Nemzetközi és hazai támogatású pályázatok</t>
  </si>
  <si>
    <t>23.1.2</t>
  </si>
  <si>
    <t>TOP-6.8.2-15 Foglalkoztatási paktum kialakítása</t>
  </si>
  <si>
    <t>TOP-6.9.1-15 Társadalmi együttműködés erősítés Nagymacs városrészen</t>
  </si>
  <si>
    <t>23.1.3</t>
  </si>
  <si>
    <t>23.1.5</t>
  </si>
  <si>
    <t>Interreg Europe-String projekt</t>
  </si>
  <si>
    <t>6.</t>
  </si>
  <si>
    <t>Önkormányzati tulajdonú lakóingatlanokkal kapcsolatos kiadások összesen</t>
  </si>
  <si>
    <t>8.2</t>
  </si>
  <si>
    <t>8.2.9</t>
  </si>
  <si>
    <t>8.2.10</t>
  </si>
  <si>
    <t>8.2.11</t>
  </si>
  <si>
    <t>8.2.15</t>
  </si>
  <si>
    <t>8.2.17</t>
  </si>
  <si>
    <t>8.2.19</t>
  </si>
  <si>
    <t>8.2.20</t>
  </si>
  <si>
    <t>8.2.26</t>
  </si>
  <si>
    <t>Városüzemeltetéshez kapcsolódó beruházási előirányzat</t>
  </si>
  <si>
    <t>TOP-6.4.1-15-DE1-2016-00006 Keleti városrész forgalomszervezése és kerékpárút kialakítása</t>
  </si>
  <si>
    <t>Önkormányzati forrásból megvalósuló út-, közmű-, járdaépítés</t>
  </si>
  <si>
    <t>3.1.22</t>
  </si>
  <si>
    <t>Parkolóalap kiadásai</t>
  </si>
  <si>
    <t>13.1.4</t>
  </si>
  <si>
    <t>2.2</t>
  </si>
  <si>
    <t>5.2</t>
  </si>
  <si>
    <t>6.1</t>
  </si>
  <si>
    <t>10.1</t>
  </si>
  <si>
    <t>13.1</t>
  </si>
  <si>
    <t>13.2</t>
  </si>
  <si>
    <t>14.1</t>
  </si>
  <si>
    <t>Egyéb kiadások összesen</t>
  </si>
  <si>
    <t>6.1.1</t>
  </si>
  <si>
    <t>6.1.2</t>
  </si>
  <si>
    <t>6.1.3</t>
  </si>
  <si>
    <t>6.1.4</t>
  </si>
  <si>
    <t>6.1.5</t>
  </si>
  <si>
    <t>6.1.7</t>
  </si>
  <si>
    <t>Önkormányzati tulajdonú társasházi lakások után fizetendő társasházi közös költség</t>
  </si>
  <si>
    <t>Panelprogram önkormányzatot terhelő önrésze</t>
  </si>
  <si>
    <t>Cívis Ház Zrt. által a lakásértékesítés bevételéből levonható költség</t>
  </si>
  <si>
    <t>Önkormányzati tulajdonú lakóingatlanok felújítása</t>
  </si>
  <si>
    <t>Bérlakások gázvezeték és gázkészülék műszaki biztonsági felülvizsgálata</t>
  </si>
  <si>
    <t>Tartalék</t>
  </si>
  <si>
    <t>7.1.1</t>
  </si>
  <si>
    <t>Építészeti-Műszaki Tervtanács működtetése (személyi kifizetések és reprezentáció)</t>
  </si>
  <si>
    <t>Városrendezési tervek elkészítéséhez szükséges költségek, igazgatási szolgáltatási díjak, tervek vásárlása</t>
  </si>
  <si>
    <t>7.2.1</t>
  </si>
  <si>
    <t>Hóeltakarítása (I. és IV. negyedév)</t>
  </si>
  <si>
    <t>3.1.20</t>
  </si>
  <si>
    <t>Műtárgyak javítása</t>
  </si>
  <si>
    <t>3.2.1</t>
  </si>
  <si>
    <t>Intézményi lámpatestek bérleti díja</t>
  </si>
  <si>
    <t>3.2.14</t>
  </si>
  <si>
    <t>Főtéri rendezvények kiszolgálásához áramvételezési lehetőség kialakítása</t>
  </si>
  <si>
    <t>4.1.8</t>
  </si>
  <si>
    <t>Rendezvények utáni kézi takarítás és hulladékgyűjtés</t>
  </si>
  <si>
    <t>4.2.1</t>
  </si>
  <si>
    <t>Szúnyogirtás</t>
  </si>
  <si>
    <t>4.2.5</t>
  </si>
  <si>
    <t>Tervezési feladatok, megbízási díjak</t>
  </si>
  <si>
    <t>Nagyerdő 2018 program</t>
  </si>
  <si>
    <t>4.2.14</t>
  </si>
  <si>
    <t>Városi gyep területek felújítása I. ütem</t>
  </si>
  <si>
    <t>5.2.1</t>
  </si>
  <si>
    <t>TOP-6.1.2-16-DE1-2017-00001 Debrecen Inkubációs központ</t>
  </si>
  <si>
    <t>5.2.7</t>
  </si>
  <si>
    <t>TOP-6.1.5-16-DE1-2017-00003 A Köntösgát soron lévő ipari terület elérhetőségének javítása</t>
  </si>
  <si>
    <t>TOP-6.1.5-16-DE1-2017-00004 Egyetemi Innovációs Park elérhetőségének javítása</t>
  </si>
  <si>
    <t>TOP-6.2.1-15-DE1-2016-00001 A Nagyerdei Óvoda felújítása</t>
  </si>
  <si>
    <t>TOP-6.2.1-15-DE1-2016-00006 A Liget Óvoda Babits Mihály Utcai Telephelyének felújítása</t>
  </si>
  <si>
    <t>5.2.19</t>
  </si>
  <si>
    <t>TOP-6.2.1-16-DE1-2017-00001 A Gönczy Pál Utcai Óvoda tornaszobával történő bővítése</t>
  </si>
  <si>
    <t>5.2.22</t>
  </si>
  <si>
    <t xml:space="preserve"> TOP-6.2.1-16-DE1-2017-00004  Eszközök beszerzése DMJV Egyesített Bölcsődei Intézménye több tagintézményében</t>
  </si>
  <si>
    <t>TOP-6.2.1-16-DE1-2017-00005 Új bölcsőde létesítése a Postakert városrészen</t>
  </si>
  <si>
    <t>5.2.30</t>
  </si>
  <si>
    <t>TOP-6.3.2.-16-DE1-2017-00001 "A Sóház gazdaságélénkítő környezeti megújítása"</t>
  </si>
  <si>
    <t>5.2.31</t>
  </si>
  <si>
    <t>TOP-6.3.2.-16-DE1-2017-00002 "A Tócóskert gazdaságélénkítő környezeti megújítása"</t>
  </si>
  <si>
    <t>5.2.32</t>
  </si>
  <si>
    <t>TOP-6.3.2.-16-DE1-2017-00003 "A Petőfi tér rekonstrukciója"</t>
  </si>
  <si>
    <t>5.2.33</t>
  </si>
  <si>
    <t>TOP-6.3.2.-16-DE1-2017-00004 "A Tócóvölgy gazdaságélénkítő környezeti megújítása"</t>
  </si>
  <si>
    <t>5.2.34</t>
  </si>
  <si>
    <t>TOP-6.3.2.-16-DE1-2017-00005 "A Bem tér gazdaságélénkítő környezeti megújítása"</t>
  </si>
  <si>
    <t>5.2.38</t>
  </si>
  <si>
    <t xml:space="preserve">TOP-6.4.1-16-DE1-2017-00001 Nyugati kiskörút III. ütem </t>
  </si>
  <si>
    <t>5.2.51</t>
  </si>
  <si>
    <t>TOP-6.5.1-16-DE1-2017-00001 A Görgey Utcai Óvoda épületének energetikai korszerűsítése</t>
  </si>
  <si>
    <t>5.2.53</t>
  </si>
  <si>
    <t>TOP-6.5.1-16-DE1-2017-00003 Karácsony György Utcai Óvoda épületének energetikai korszerűsítése</t>
  </si>
  <si>
    <t>5.2.54</t>
  </si>
  <si>
    <t>TOP-6.5.1-16-DE1-2017-00004 Sinay Miklós Utcai Óvoda épületének energetikai korszerűsítése</t>
  </si>
  <si>
    <t>5.2.55</t>
  </si>
  <si>
    <t xml:space="preserve">TOP-6.5.1-16-DE1-2017-00005 Mosolykert Óvoda Kismacsi Telephelye épületének energetikai korszerűsítése    </t>
  </si>
  <si>
    <t>5.2.56</t>
  </si>
  <si>
    <t>TOP-6.5.1-16-DE1-2017-00006 A Debrecen, Jerikó u. 17. szám alatti intézmények épületegyüttesének energetikai korszerűsítése</t>
  </si>
  <si>
    <t>5.2.57</t>
  </si>
  <si>
    <t>TOP-6.5.1-16-DE1-2017-00007  A Csapókerti Közösségi Ház épületének energetikai korszerűsítése</t>
  </si>
  <si>
    <t>5.2.58</t>
  </si>
  <si>
    <t>TOP-6.5.1-16-DE1-2017-00008 DMJV EBI Görgey Utcai Tagintézmény épületének energetikai korszerűsítése</t>
  </si>
  <si>
    <t>5.2.59</t>
  </si>
  <si>
    <t>TOP-6.5.1-16-DE1-2017-00009 A Debreceni Bocskai István Általános Iskola épületének energetikai korszerűsítése</t>
  </si>
  <si>
    <t>5.2.61</t>
  </si>
  <si>
    <t>TOP-6.5.1-16-DE1-2017-00011  A Debreceni Dózsa György Általános Iskola épületének energetikai korszerűsítése</t>
  </si>
  <si>
    <t>5.2.73</t>
  </si>
  <si>
    <t>TOP-6.6.1-16-DE1-2017-00001 A Sas utcai háziorvosi rendelő infrastrukturális fejlesztése</t>
  </si>
  <si>
    <t>5.2.74</t>
  </si>
  <si>
    <t>TOP-6.6.1-16-DE1-2017-00002 Az Epreskert utcai háziorvosi rendelő infrastrukturális fejlesztése</t>
  </si>
  <si>
    <t>5.2.75</t>
  </si>
  <si>
    <t>TOP-6.6.1-16-DE1-2017-00003 A Darabos utcai háziorvosi rendelő infrastrukturális fejlesztése</t>
  </si>
  <si>
    <t>5.2.82</t>
  </si>
  <si>
    <t xml:space="preserve">TOP-6.7.1-16-DE1-2017-00001 Szociális városrehabilitáció a Nagysándortelep-Vulkántelepen </t>
  </si>
  <si>
    <t>Latinovits Színház belső kialakítása ROHU343 CBC Incubator</t>
  </si>
  <si>
    <t>5.2.102</t>
  </si>
  <si>
    <t>Önkormányzati tulajdonú épületekkel kapcsolatban az év közben felmerülő kiadások</t>
  </si>
  <si>
    <t>TOP-7.1.1-16-H-042-1-0001 Debreceniek háza létrehozása</t>
  </si>
  <si>
    <t>5.2.111</t>
  </si>
  <si>
    <t>Ady Endre Gimnázium energetikai felújítása - Norvég Alap</t>
  </si>
  <si>
    <t>5.2.112</t>
  </si>
  <si>
    <t>Hatvani István Általános Iskola energetikai felújítása - Norvég Alap</t>
  </si>
  <si>
    <t>5.2.114</t>
  </si>
  <si>
    <t>Rigó Dezső tekecsarnok felújítása, Oláh Gábor u. 5. sz.  </t>
  </si>
  <si>
    <t>5.2.115</t>
  </si>
  <si>
    <t>Vojtina Bábszínház tető felújítása</t>
  </si>
  <si>
    <t>5.2.116</t>
  </si>
  <si>
    <t>Pallagi úti mélygarázs állagmegóvási munkái</t>
  </si>
  <si>
    <t>5.2.119</t>
  </si>
  <si>
    <t>Laktanya u. felújítási pályázat</t>
  </si>
  <si>
    <t>Pallagi úti labdarúgó bázis műfüves pálya lefedése, pályázati önrész</t>
  </si>
  <si>
    <t>5.2.125</t>
  </si>
  <si>
    <t>TOP-6.1.4-16-DE1-2017-00001 Turisztikai attrakciófejlesztés a Debreceni Zsidó Hitközség székházában</t>
  </si>
  <si>
    <t>5.2.126</t>
  </si>
  <si>
    <t>TOP-6.1.4-16-DE1-2017-00002  „Hit és Kultúra” Attila téri görögkatolikus turisztikai látogatóközpont létrehozása</t>
  </si>
  <si>
    <t>5.2.127</t>
  </si>
  <si>
    <t>Észak-Nyugati Gazdasági Övezet kialakításának, közművesítésének és elérhetőségének javításához szükséges  kiadások</t>
  </si>
  <si>
    <t>5.2.130</t>
  </si>
  <si>
    <t>Varázserdő-Debrecen Nagyerdő projekt</t>
  </si>
  <si>
    <t>8.2.3</t>
  </si>
  <si>
    <t>Közlekedési csomópontok akadálymentesítése</t>
  </si>
  <si>
    <t>8.2.4</t>
  </si>
  <si>
    <t>Közlekedési jelzőlámpák program módosítás</t>
  </si>
  <si>
    <t>8.2.5</t>
  </si>
  <si>
    <t>Útstabilizáció</t>
  </si>
  <si>
    <t>8.2.6</t>
  </si>
  <si>
    <t>Közlekedési csomópontok visszaszámláló berendezésének cseréje</t>
  </si>
  <si>
    <t xml:space="preserve">TOP-6.3.3-15-DE1-2016-00002-Nagysándor telep-Vulkántelep és Fészek lakópark (Téglagyár városrész) csapadékvíz elvezetése </t>
  </si>
  <si>
    <t>Debrecen Nagycsere és Haláp településrészei ivóvízhálózatának fejlesztése</t>
  </si>
  <si>
    <t xml:space="preserve">TOP-6.1.4-15-DE1-2016-00001 Turisztikai célú kerékpárút fejlesztése Biczó István kert és a Panoráma út között </t>
  </si>
  <si>
    <t xml:space="preserve">TOP-6.4.1-15-DE1-2016-00005 Kismacsra vezető kerékpárút kialakítása </t>
  </si>
  <si>
    <t>8.2.21</t>
  </si>
  <si>
    <t>TOP-6.3.3-16-DE1-2017-00001 Debrecen, Nagysándortelep csapadékvíz elvezetése II. ütem</t>
  </si>
  <si>
    <t>8.2.22</t>
  </si>
  <si>
    <t>TOP-6.3.3-16-DE1-2017-00002 Debrecen, Tarján utca csapadékvíz elvezetése</t>
  </si>
  <si>
    <t>8.2.23</t>
  </si>
  <si>
    <t>TOP-6.3.3-16-DE1-2017-00003 Debrecen, Létai úti csapadékvíz elvezető főgerincvezeték rekonstrukciójának I. üteme</t>
  </si>
  <si>
    <t>8.2.25</t>
  </si>
  <si>
    <t>Lakossági kezdeményezéssel megvalósuló út és közműépítés 2020. évi előkészítése</t>
  </si>
  <si>
    <t>8.2.28</t>
  </si>
  <si>
    <t>Létai- Vámospércsi u. csomópont felújítás</t>
  </si>
  <si>
    <t>10.1.5</t>
  </si>
  <si>
    <t>Háziorvosi alapellátáshoz kapcsolódó készenléti szolgáltat biztosítása</t>
  </si>
  <si>
    <t>12.2.3</t>
  </si>
  <si>
    <t>Debreceni Sportcentrum Kft. 
"Hiszek benned" sportprogram</t>
  </si>
  <si>
    <t>Téli rezsicsökkentés szállítással</t>
  </si>
  <si>
    <t>70 éven felüliek hulladékgazdálkodási közszolgáltatási díjtámogatása</t>
  </si>
  <si>
    <t>Szakértők, művészek eseti megbízási díja</t>
  </si>
  <si>
    <t>15.1.3</t>
  </si>
  <si>
    <t xml:space="preserve">Kiadványok és debreceni programajánló támogatása </t>
  </si>
  <si>
    <t>15.1.4</t>
  </si>
  <si>
    <t>Gyermek, Ifjúsági és KEF pályázatok</t>
  </si>
  <si>
    <t>15.1.6</t>
  </si>
  <si>
    <t>Antal-Lusztig gyűjteménnyel kapcsolatos költségek</t>
  </si>
  <si>
    <t>Debreceni Értéktár Bizottság működésével kapcsolatos kiadások</t>
  </si>
  <si>
    <t>Irodalmi és történelmi emlékév</t>
  </si>
  <si>
    <t>15.1.16.6</t>
  </si>
  <si>
    <t>Egyéb alapítványok évközi támogatása</t>
  </si>
  <si>
    <t>Római Katólikus Egyház támogatása</t>
  </si>
  <si>
    <t>16.2.3.5</t>
  </si>
  <si>
    <t>Bihari Szilárd Hulladéklerakó és Hasznosító Társulás munkaszervezeti feladatainak ellátásához tagi hozzájárulás</t>
  </si>
  <si>
    <t>18.</t>
  </si>
  <si>
    <t>18.1</t>
  </si>
  <si>
    <t>Civil, Kulturális és Ifjúsági "Alap"</t>
  </si>
  <si>
    <t>19.</t>
  </si>
  <si>
    <t>Turisztikai "Alap"</t>
  </si>
  <si>
    <t>19.1</t>
  </si>
  <si>
    <t>21.1.16</t>
  </si>
  <si>
    <t>Debreceni Viziközmű Társulat</t>
  </si>
  <si>
    <t>21.1.23</t>
  </si>
  <si>
    <t>Média-megjelenések és kiadványok</t>
  </si>
  <si>
    <t>Kiemelkedő tevékenységek és kiemelt városi rendezvények támogatása és járuléka</t>
  </si>
  <si>
    <t>Bocskai István Ökölvívó Emlékverseny 2019</t>
  </si>
  <si>
    <t>23.1.8</t>
  </si>
  <si>
    <t>TOP-6.9.1-16-DE1-2017-00001 Közösségfejlesztő, képzési és felzárkóztató programok megvalósítása a Nagysándortelep-Vulkántelepen városrészen</t>
  </si>
  <si>
    <t>23.1.9</t>
  </si>
  <si>
    <t>TOP-6.9.2-16-DE1-2017-00006
Helyi közösségfejlesztés Debrecen – Józsa városrészen</t>
  </si>
  <si>
    <t>23.1.10</t>
  </si>
  <si>
    <t>TOP-6.9.2-16-DE1-2017-00003
Helyi közösségfejlesztés Ondód városrészen</t>
  </si>
  <si>
    <t>23.1.11</t>
  </si>
  <si>
    <t>TOP-6.9.2-16-DE1-2017-00002
Helyi közösségfejlesztés Bánk városrészen</t>
  </si>
  <si>
    <t>23.1.12</t>
  </si>
  <si>
    <t>TOP-6.9.2-16-DE1-2017-00001
Helyi közösségfejlesztés Debrecen1 városrészen</t>
  </si>
  <si>
    <t>23.1.13</t>
  </si>
  <si>
    <t>TOP-6.9.2-16-DE1-2017-00005
Helyi közösségfejlesztés Debrecen2 városrészen</t>
  </si>
  <si>
    <t>23.1.14</t>
  </si>
  <si>
    <t>TOP-6.9.2-16-DE1-2017-00004
Helyi közösségfejlesztés Debrecen3 városrészen</t>
  </si>
  <si>
    <t>23.1.15</t>
  </si>
  <si>
    <t>EFOP-1.9.9-17-2017-00009
Bölcsődei szakemberek szakmai fejlesztése Debrecenben</t>
  </si>
  <si>
    <t>23.1.16</t>
  </si>
  <si>
    <t>ROHU CBC Incubator(Concept Note)</t>
  </si>
  <si>
    <t>23.1.17</t>
  </si>
  <si>
    <t>ROHU EduCultCentre(Concept Note)</t>
  </si>
  <si>
    <t>23.1.18</t>
  </si>
  <si>
    <t>23.1.19</t>
  </si>
  <si>
    <t>KÖFOP-1.2.1-VEKOP-16-2017-01051 Debrecen Megyei Jogú Város Önkormányzata ASP Központhoz való csatlakozása</t>
  </si>
  <si>
    <t>23.1.20</t>
  </si>
  <si>
    <t>Év közben induló pályázatok</t>
  </si>
  <si>
    <t>24.1.13</t>
  </si>
  <si>
    <t>Ingatlancserék</t>
  </si>
  <si>
    <t>24.1.14</t>
  </si>
  <si>
    <t>Felújítások</t>
  </si>
  <si>
    <t>24.1.19</t>
  </si>
  <si>
    <t>Észak-Nyugati Gazdasági Övezet kialakításához, fejlesztéséhez kapcsolódó területszerzések és régészet</t>
  </si>
  <si>
    <t>Előirányzat megnevezése (2019. évi címrend szerint)</t>
  </si>
  <si>
    <t>Az Önkormányzat központi kezelésű feladatainak 2018. évi költségvetési maradványa</t>
  </si>
  <si>
    <t>Az önkormányzat 2019. évi költségvetési rendeletének eredeti előirányzataiba már betervezett 2018. évi maradvány</t>
  </si>
  <si>
    <t>Az önkormányzat 2018. évi zárszámadási rendeletével elfogadott további 2018. évi maradvány</t>
  </si>
  <si>
    <t>3.2.5</t>
  </si>
  <si>
    <t>Fedett utasvárók javítása</t>
  </si>
  <si>
    <t>3.2.7</t>
  </si>
  <si>
    <t>Buszöblök és peronok javítása</t>
  </si>
  <si>
    <t>3.2.9</t>
  </si>
  <si>
    <t>Előre nem tervezhető közlekedési feladatok</t>
  </si>
  <si>
    <t>4.1.4</t>
  </si>
  <si>
    <t>Növényvédelem</t>
  </si>
  <si>
    <t>4.1.6</t>
  </si>
  <si>
    <t>Szabványok játszóterek időszakos ellenőrzése az ellenőrzött eszközök előírt kötelező javítása ( MSZ-EN szabványos játszóterek időszakos TÜV ellenőrzése)</t>
  </si>
  <si>
    <t>4.2.17</t>
  </si>
  <si>
    <t>Land art Hallgatói Tábor 2018</t>
  </si>
  <si>
    <t>TOP-6.3.3-15-DE1-2016-00001 Debrecen, keleti városrész csapadékvíz elvezetése</t>
  </si>
  <si>
    <t>Interreg Europe - Kreatív miliő projekt</t>
  </si>
  <si>
    <t>15.1.17</t>
  </si>
  <si>
    <t>2018. évi le nem utalt intézményfinanszírozás maradványa (feladathoz nem kötött szabad maradvány)</t>
  </si>
  <si>
    <t>2018. évi központi kezelésű feladatokon képződött szabad maradvány (feladathoz nem kötött szabad maradvány)</t>
  </si>
  <si>
    <t>13.1.2.4</t>
  </si>
  <si>
    <t>Rászorultsági  térítési díj</t>
  </si>
  <si>
    <t>5.2.124</t>
  </si>
  <si>
    <t>Pallagi úti Idősek Háza felújítása</t>
  </si>
  <si>
    <t>26.</t>
  </si>
  <si>
    <t>Általános tartalék összesen</t>
  </si>
  <si>
    <t>27.</t>
  </si>
  <si>
    <t>Céltartalék összesen</t>
  </si>
  <si>
    <t>26.1</t>
  </si>
  <si>
    <t>27.1</t>
  </si>
  <si>
    <t>27.1.7</t>
  </si>
  <si>
    <t>Költségvetési intézményeket érintő évközi feladatok</t>
  </si>
  <si>
    <t>ÖSSZESEN:</t>
  </si>
  <si>
    <t>MINDÖSSZESEN:</t>
  </si>
  <si>
    <t>2018. ÉVI MARADVÁNY (KÖLTSÉGVETÉSI SZERVEK NÉLKÜL):</t>
  </si>
  <si>
    <t>15.1.16.5</t>
  </si>
  <si>
    <t>Debreceni Hajdú Néptáncegyüttes Alapítvány támogatása</t>
  </si>
  <si>
    <t>12.2.4</t>
  </si>
  <si>
    <t>Salakmotor sportág támogatása</t>
  </si>
  <si>
    <t>12.2.7</t>
  </si>
  <si>
    <r>
      <rPr>
        <b/>
        <sz val="12"/>
        <rFont val="Arial"/>
        <family val="2"/>
        <charset val="238"/>
      </rPr>
      <t>ÚJ SOR:</t>
    </r>
    <r>
      <rPr>
        <sz val="12"/>
        <rFont val="Arial"/>
        <family val="2"/>
        <charset val="238"/>
      </rPr>
      <t xml:space="preserve"> Debreceni Asztalitenisz Klub támogatása </t>
    </r>
  </si>
  <si>
    <t>15.1.16.3</t>
  </si>
  <si>
    <t>Őrváros Debrecen Közalapítvány támogatása</t>
  </si>
  <si>
    <t>16.2.1.4</t>
  </si>
  <si>
    <t>Debreceni Hoki Klub támogatása</t>
  </si>
  <si>
    <t>10. melléklet a 10/2019. (IV.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</si>
</sst>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66"/>
        <bgColor indexed="34"/>
      </patternFill>
    </fill>
    <fill>
      <patternFill patternType="solid">
        <fgColor rgb="FFFFFF66"/>
        <b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8" fillId="3" borderId="0" xfId="0" applyFont="1" applyFill="1" applyBorder="1"/>
    <xf numFmtId="0" fontId="8" fillId="0" borderId="0" xfId="0" applyFont="1" applyBorder="1"/>
    <xf numFmtId="49" fontId="5" fillId="0" borderId="1" xfId="0" applyNumberFormat="1" applyFont="1" applyFill="1" applyBorder="1" applyAlignment="1">
      <alignment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9" fillId="5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left" vertical="center" wrapText="1"/>
    </xf>
    <xf numFmtId="0" fontId="8" fillId="9" borderId="0" xfId="0" applyFont="1" applyFill="1" applyBorder="1"/>
    <xf numFmtId="49" fontId="4" fillId="8" borderId="1" xfId="0" applyNumberFormat="1" applyFont="1" applyFill="1" applyBorder="1" applyAlignment="1">
      <alignment horizontal="left" vertical="center" wrapText="1"/>
    </xf>
    <xf numFmtId="49" fontId="4" fillId="8" borderId="2" xfId="0" applyNumberFormat="1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5" fillId="4" borderId="1" xfId="2" applyNumberFormat="1" applyFont="1" applyFill="1" applyBorder="1" applyAlignment="1">
      <alignment horizontal="right"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1" xfId="2" applyNumberFormat="1" applyFont="1" applyFill="1" applyBorder="1" applyAlignment="1" applyProtection="1">
      <alignment horizontal="right" vertical="center"/>
    </xf>
    <xf numFmtId="3" fontId="6" fillId="2" borderId="1" xfId="0" applyNumberFormat="1" applyFont="1" applyFill="1" applyBorder="1" applyAlignment="1">
      <alignment horizontal="righ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164" fontId="7" fillId="0" borderId="0" xfId="2" applyNumberFormat="1" applyFont="1"/>
    <xf numFmtId="164" fontId="0" fillId="0" borderId="0" xfId="2" applyNumberFormat="1" applyFont="1"/>
    <xf numFmtId="164" fontId="6" fillId="0" borderId="0" xfId="2" applyNumberFormat="1" applyFont="1"/>
    <xf numFmtId="164" fontId="7" fillId="0" borderId="0" xfId="0" applyNumberFormat="1" applyFont="1"/>
    <xf numFmtId="0" fontId="1" fillId="0" borderId="0" xfId="0" applyFont="1" applyBorder="1" applyAlignment="1">
      <alignment horizontal="right" vertical="center"/>
    </xf>
    <xf numFmtId="164" fontId="6" fillId="0" borderId="0" xfId="2" applyNumberFormat="1" applyFont="1" applyBorder="1"/>
    <xf numFmtId="3" fontId="4" fillId="0" borderId="5" xfId="2" applyNumberFormat="1" applyFont="1" applyBorder="1" applyAlignment="1">
      <alignment horizontal="right" vertical="center" wrapText="1"/>
    </xf>
    <xf numFmtId="3" fontId="5" fillId="6" borderId="5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3" fontId="0" fillId="0" borderId="0" xfId="0" applyNumberFormat="1"/>
    <xf numFmtId="3" fontId="5" fillId="0" borderId="1" xfId="2" applyNumberFormat="1" applyFont="1" applyBorder="1" applyAlignment="1">
      <alignment horizontal="right" vertical="center" wrapText="1"/>
    </xf>
    <xf numFmtId="164" fontId="12" fillId="0" borderId="0" xfId="2" applyNumberFormat="1" applyFont="1"/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164" fontId="12" fillId="0" borderId="0" xfId="2" applyNumberFormat="1" applyFont="1" applyFill="1"/>
    <xf numFmtId="3" fontId="4" fillId="0" borderId="1" xfId="2" applyNumberFormat="1" applyFont="1" applyFill="1" applyBorder="1" applyAlignment="1">
      <alignment horizontal="right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5" fillId="0" borderId="0" xfId="2" applyNumberFormat="1" applyFont="1" applyBorder="1" applyAlignment="1">
      <alignment horizontal="right" vertical="center" wrapText="1"/>
    </xf>
    <xf numFmtId="3" fontId="5" fillId="4" borderId="1" xfId="0" applyNumberFormat="1" applyFont="1" applyFill="1" applyBorder="1" applyAlignment="1" applyProtection="1">
      <alignment vertical="center"/>
    </xf>
    <xf numFmtId="3" fontId="5" fillId="6" borderId="1" xfId="0" applyNumberFormat="1" applyFont="1" applyFill="1" applyBorder="1" applyAlignment="1" applyProtection="1">
      <alignment vertical="center"/>
    </xf>
    <xf numFmtId="3" fontId="4" fillId="0" borderId="1" xfId="2" applyNumberFormat="1" applyFont="1" applyFill="1" applyBorder="1" applyAlignment="1" applyProtection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3" fontId="5" fillId="6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3" fontId="5" fillId="5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4" fillId="0" borderId="0" xfId="0" applyFont="1"/>
    <xf numFmtId="3" fontId="13" fillId="5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5" fillId="4" borderId="5" xfId="0" applyNumberFormat="1" applyFont="1" applyFill="1" applyBorder="1" applyAlignment="1" applyProtection="1">
      <alignment vertical="center"/>
    </xf>
    <xf numFmtId="3" fontId="5" fillId="6" borderId="5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K343"/>
  <sheetViews>
    <sheetView tabSelected="1" view="pageBreakPreview" zoomScale="85" zoomScaleNormal="85" zoomScaleSheetLayoutView="85" workbookViewId="0">
      <pane ySplit="10" topLeftCell="A11" activePane="bottomLeft" state="frozen"/>
      <selection pane="bottomLeft" activeCell="E2" sqref="E2"/>
    </sheetView>
  </sheetViews>
  <sheetFormatPr defaultRowHeight="12.75" x14ac:dyDescent="0.2"/>
  <cols>
    <col min="1" max="1" width="5.42578125" customWidth="1"/>
    <col min="2" max="2" width="5.85546875" customWidth="1"/>
    <col min="3" max="3" width="12.28515625" customWidth="1"/>
    <col min="4" max="4" width="12" customWidth="1"/>
    <col min="5" max="5" width="89.140625" customWidth="1"/>
    <col min="6" max="6" width="29" customWidth="1"/>
    <col min="7" max="7" width="27.5703125" customWidth="1"/>
    <col min="8" max="8" width="23.85546875" customWidth="1"/>
    <col min="9" max="9" width="28.140625" customWidth="1"/>
    <col min="10" max="10" width="26.7109375" customWidth="1"/>
    <col min="11" max="11" width="23.140625" customWidth="1"/>
  </cols>
  <sheetData>
    <row r="1" spans="1:11" s="2" customFormat="1" ht="15.75" x14ac:dyDescent="0.2">
      <c r="A1" s="1"/>
      <c r="B1" s="114" t="s">
        <v>614</v>
      </c>
      <c r="C1" s="114"/>
      <c r="D1" s="114"/>
      <c r="E1" s="114"/>
      <c r="F1" s="114"/>
      <c r="G1" s="114"/>
      <c r="H1" s="114"/>
      <c r="I1" s="114"/>
      <c r="J1" s="114"/>
      <c r="K1" s="114"/>
    </row>
    <row r="2" spans="1:11" s="2" customFormat="1" ht="15.75" x14ac:dyDescent="0.2">
      <c r="A2" s="56"/>
      <c r="B2" s="56"/>
      <c r="C2" s="56"/>
      <c r="D2" s="56"/>
      <c r="E2" s="56"/>
      <c r="F2" s="56"/>
      <c r="G2" s="56"/>
      <c r="H2" s="56"/>
      <c r="I2" s="56"/>
    </row>
    <row r="3" spans="1:11" s="2" customFormat="1" ht="37.35" customHeight="1" x14ac:dyDescent="0.2">
      <c r="A3" s="115" t="s">
        <v>569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s="2" customFormat="1" ht="18" x14ac:dyDescent="0.2">
      <c r="A4" s="3"/>
      <c r="B4" s="3"/>
      <c r="C4" s="3"/>
      <c r="D4" s="3"/>
      <c r="E4" s="3"/>
      <c r="F4" s="3"/>
      <c r="G4" s="3"/>
      <c r="H4" s="3"/>
    </row>
    <row r="5" spans="1:11" s="2" customFormat="1" ht="15" x14ac:dyDescent="0.2">
      <c r="A5" s="4"/>
      <c r="B5" s="4"/>
      <c r="C5" s="4"/>
      <c r="D5" s="4"/>
      <c r="E5" s="4"/>
      <c r="F5" s="4"/>
      <c r="G5" s="4"/>
      <c r="H5" s="4"/>
      <c r="K5" s="21" t="s">
        <v>0</v>
      </c>
    </row>
    <row r="6" spans="1:11" s="2" customFormat="1" x14ac:dyDescent="0.2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197</v>
      </c>
      <c r="J6" s="12" t="s">
        <v>198</v>
      </c>
      <c r="K6" s="12" t="s">
        <v>199</v>
      </c>
    </row>
    <row r="7" spans="1:11" s="13" customFormat="1" ht="31.5" customHeight="1" x14ac:dyDescent="0.2">
      <c r="A7" s="116" t="s">
        <v>9</v>
      </c>
      <c r="B7" s="116" t="s">
        <v>10</v>
      </c>
      <c r="C7" s="116" t="s">
        <v>11</v>
      </c>
      <c r="D7" s="116" t="s">
        <v>12</v>
      </c>
      <c r="E7" s="117" t="s">
        <v>568</v>
      </c>
      <c r="F7" s="117" t="s">
        <v>570</v>
      </c>
      <c r="G7" s="117"/>
      <c r="H7" s="117"/>
      <c r="I7" s="118" t="s">
        <v>571</v>
      </c>
      <c r="J7" s="119"/>
      <c r="K7" s="120"/>
    </row>
    <row r="8" spans="1:11" s="13" customFormat="1" ht="39.75" customHeight="1" x14ac:dyDescent="0.2">
      <c r="A8" s="116"/>
      <c r="B8" s="116"/>
      <c r="C8" s="116"/>
      <c r="D8" s="116"/>
      <c r="E8" s="117"/>
      <c r="F8" s="117"/>
      <c r="G8" s="117"/>
      <c r="H8" s="117"/>
      <c r="I8" s="121"/>
      <c r="J8" s="122"/>
      <c r="K8" s="123"/>
    </row>
    <row r="9" spans="1:11" s="13" customFormat="1" ht="35.25" customHeight="1" x14ac:dyDescent="0.2">
      <c r="A9" s="116"/>
      <c r="B9" s="116"/>
      <c r="C9" s="116"/>
      <c r="D9" s="116"/>
      <c r="E9" s="117"/>
      <c r="F9" s="117"/>
      <c r="G9" s="117"/>
      <c r="H9" s="117"/>
      <c r="I9" s="124"/>
      <c r="J9" s="125"/>
      <c r="K9" s="126"/>
    </row>
    <row r="10" spans="1:11" s="13" customFormat="1" ht="54.75" customHeight="1" x14ac:dyDescent="0.2">
      <c r="A10" s="116"/>
      <c r="B10" s="116"/>
      <c r="C10" s="116"/>
      <c r="D10" s="116"/>
      <c r="E10" s="117"/>
      <c r="F10" s="22" t="s">
        <v>195</v>
      </c>
      <c r="G10" s="22" t="s">
        <v>196</v>
      </c>
      <c r="H10" s="22" t="s">
        <v>13</v>
      </c>
      <c r="I10" s="22" t="s">
        <v>195</v>
      </c>
      <c r="J10" s="22" t="s">
        <v>196</v>
      </c>
      <c r="K10" s="22" t="s">
        <v>13</v>
      </c>
    </row>
    <row r="11" spans="1:11" s="5" customFormat="1" ht="39" customHeight="1" x14ac:dyDescent="0.2">
      <c r="A11" s="9" t="s">
        <v>15</v>
      </c>
      <c r="B11" s="127" t="s">
        <v>42</v>
      </c>
      <c r="C11" s="127"/>
      <c r="D11" s="127"/>
      <c r="E11" s="127"/>
      <c r="F11" s="31">
        <f>F12</f>
        <v>250921</v>
      </c>
      <c r="G11" s="31">
        <f>G12</f>
        <v>0</v>
      </c>
      <c r="H11" s="77">
        <f>F11+G11</f>
        <v>250921</v>
      </c>
      <c r="I11" s="77">
        <f>+I12</f>
        <v>0</v>
      </c>
      <c r="J11" s="77">
        <f>+J12</f>
        <v>0</v>
      </c>
      <c r="K11" s="77">
        <f>+K12</f>
        <v>0</v>
      </c>
    </row>
    <row r="12" spans="1:11" s="13" customFormat="1" ht="15.75" x14ac:dyDescent="0.2">
      <c r="A12" s="65"/>
      <c r="B12" s="14" t="s">
        <v>368</v>
      </c>
      <c r="C12" s="14"/>
      <c r="D12" s="14"/>
      <c r="E12" s="30" t="s">
        <v>49</v>
      </c>
      <c r="F12" s="36">
        <v>250921</v>
      </c>
      <c r="G12" s="36">
        <v>0</v>
      </c>
      <c r="H12" s="77">
        <f t="shared" ref="H12:H82" si="0">F12+G12</f>
        <v>250921</v>
      </c>
      <c r="I12" s="61">
        <v>0</v>
      </c>
      <c r="J12" s="61">
        <v>0</v>
      </c>
      <c r="K12" s="78">
        <f>SUM(I12:J12)</f>
        <v>0</v>
      </c>
    </row>
    <row r="13" spans="1:11" s="5" customFormat="1" ht="39" customHeight="1" x14ac:dyDescent="0.2">
      <c r="A13" s="9" t="s">
        <v>16</v>
      </c>
      <c r="B13" s="127" t="s">
        <v>43</v>
      </c>
      <c r="C13" s="127"/>
      <c r="D13" s="127"/>
      <c r="E13" s="127"/>
      <c r="F13" s="77">
        <f>F14+F35</f>
        <v>248327858</v>
      </c>
      <c r="G13" s="77">
        <f>G14+G35</f>
        <v>204591154</v>
      </c>
      <c r="H13" s="77">
        <f>H14+H35</f>
        <v>452919012</v>
      </c>
      <c r="I13" s="77">
        <f>I14+I35</f>
        <v>0</v>
      </c>
      <c r="J13" s="77">
        <f>J14+J35</f>
        <v>0</v>
      </c>
      <c r="K13" s="77">
        <f>SUM(I13:J13)</f>
        <v>0</v>
      </c>
    </row>
    <row r="14" spans="1:11" s="13" customFormat="1" ht="15.75" x14ac:dyDescent="0.2">
      <c r="A14" s="65"/>
      <c r="B14" s="14" t="s">
        <v>123</v>
      </c>
      <c r="C14" s="14"/>
      <c r="D14" s="14"/>
      <c r="E14" s="15" t="s">
        <v>14</v>
      </c>
      <c r="F14" s="61">
        <f>SUM(F15:F34)</f>
        <v>217672140</v>
      </c>
      <c r="G14" s="61">
        <f>SUM(G15:G34)</f>
        <v>204591154</v>
      </c>
      <c r="H14" s="77">
        <f t="shared" si="0"/>
        <v>422263294</v>
      </c>
      <c r="I14" s="61">
        <f>SUM(I15:I34)</f>
        <v>0</v>
      </c>
      <c r="J14" s="61">
        <f>SUM(J15:J34)</f>
        <v>0</v>
      </c>
      <c r="K14" s="78">
        <f>SUM(I14:J14)</f>
        <v>0</v>
      </c>
    </row>
    <row r="15" spans="1:11" s="13" customFormat="1" ht="15.75" x14ac:dyDescent="0.2">
      <c r="A15" s="65"/>
      <c r="B15" s="14"/>
      <c r="C15" s="65" t="s">
        <v>124</v>
      </c>
      <c r="D15" s="65"/>
      <c r="E15" s="16" t="s">
        <v>125</v>
      </c>
      <c r="F15" s="33">
        <v>19343395</v>
      </c>
      <c r="G15" s="33">
        <v>0</v>
      </c>
      <c r="H15" s="77">
        <f t="shared" si="0"/>
        <v>19343395</v>
      </c>
      <c r="I15" s="60">
        <v>0</v>
      </c>
      <c r="J15" s="60">
        <v>0</v>
      </c>
      <c r="K15" s="78">
        <f t="shared" ref="K15:K44" si="1">SUM(I15:J15)</f>
        <v>0</v>
      </c>
    </row>
    <row r="16" spans="1:11" s="13" customFormat="1" ht="15.75" x14ac:dyDescent="0.2">
      <c r="A16" s="65"/>
      <c r="B16" s="14"/>
      <c r="C16" s="65" t="s">
        <v>126</v>
      </c>
      <c r="D16" s="65"/>
      <c r="E16" s="16" t="s">
        <v>127</v>
      </c>
      <c r="F16" s="33">
        <v>731822</v>
      </c>
      <c r="G16" s="33">
        <v>0</v>
      </c>
      <c r="H16" s="77">
        <f t="shared" si="0"/>
        <v>731822</v>
      </c>
      <c r="I16" s="60">
        <v>0</v>
      </c>
      <c r="J16" s="60">
        <v>0</v>
      </c>
      <c r="K16" s="78">
        <f t="shared" si="1"/>
        <v>0</v>
      </c>
    </row>
    <row r="17" spans="1:11" s="13" customFormat="1" ht="15.75" x14ac:dyDescent="0.2">
      <c r="A17" s="65"/>
      <c r="B17" s="14"/>
      <c r="C17" s="65" t="s">
        <v>128</v>
      </c>
      <c r="D17" s="65"/>
      <c r="E17" s="16" t="s">
        <v>129</v>
      </c>
      <c r="F17" s="33">
        <v>13108655</v>
      </c>
      <c r="G17" s="33">
        <v>0</v>
      </c>
      <c r="H17" s="77">
        <f t="shared" si="0"/>
        <v>13108655</v>
      </c>
      <c r="I17" s="60">
        <v>0</v>
      </c>
      <c r="J17" s="60">
        <v>0</v>
      </c>
      <c r="K17" s="78">
        <f t="shared" si="1"/>
        <v>0</v>
      </c>
    </row>
    <row r="18" spans="1:11" s="13" customFormat="1" ht="15.75" x14ac:dyDescent="0.2">
      <c r="A18" s="65"/>
      <c r="B18" s="14"/>
      <c r="C18" s="65" t="s">
        <v>130</v>
      </c>
      <c r="D18" s="65"/>
      <c r="E18" s="16" t="s">
        <v>131</v>
      </c>
      <c r="F18" s="33">
        <v>7278987</v>
      </c>
      <c r="G18" s="33">
        <v>0</v>
      </c>
      <c r="H18" s="77">
        <f t="shared" si="0"/>
        <v>7278987</v>
      </c>
      <c r="I18" s="60">
        <v>0</v>
      </c>
      <c r="J18" s="60">
        <v>0</v>
      </c>
      <c r="K18" s="78">
        <f t="shared" si="1"/>
        <v>0</v>
      </c>
    </row>
    <row r="19" spans="1:11" s="13" customFormat="1" ht="15.75" x14ac:dyDescent="0.2">
      <c r="A19" s="65"/>
      <c r="B19" s="14"/>
      <c r="C19" s="65" t="s">
        <v>132</v>
      </c>
      <c r="D19" s="65"/>
      <c r="E19" s="16" t="s">
        <v>133</v>
      </c>
      <c r="F19" s="33">
        <v>239776</v>
      </c>
      <c r="G19" s="33">
        <v>0</v>
      </c>
      <c r="H19" s="77">
        <f t="shared" si="0"/>
        <v>239776</v>
      </c>
      <c r="I19" s="60">
        <v>0</v>
      </c>
      <c r="J19" s="60">
        <v>0</v>
      </c>
      <c r="K19" s="78">
        <f t="shared" si="1"/>
        <v>0</v>
      </c>
    </row>
    <row r="20" spans="1:11" s="13" customFormat="1" ht="15.75" x14ac:dyDescent="0.2">
      <c r="A20" s="65"/>
      <c r="B20" s="14"/>
      <c r="C20" s="65" t="s">
        <v>134</v>
      </c>
      <c r="D20" s="65"/>
      <c r="E20" s="16" t="s">
        <v>135</v>
      </c>
      <c r="F20" s="33">
        <v>1016000</v>
      </c>
      <c r="G20" s="33">
        <v>0</v>
      </c>
      <c r="H20" s="77">
        <f t="shared" si="0"/>
        <v>1016000</v>
      </c>
      <c r="I20" s="60">
        <v>0</v>
      </c>
      <c r="J20" s="60">
        <v>0</v>
      </c>
      <c r="K20" s="78">
        <f t="shared" si="1"/>
        <v>0</v>
      </c>
    </row>
    <row r="21" spans="1:11" s="13" customFormat="1" ht="30" x14ac:dyDescent="0.2">
      <c r="A21" s="65"/>
      <c r="B21" s="14"/>
      <c r="C21" s="65" t="s">
        <v>136</v>
      </c>
      <c r="D21" s="65"/>
      <c r="E21" s="16" t="s">
        <v>137</v>
      </c>
      <c r="F21" s="33">
        <v>13022373</v>
      </c>
      <c r="G21" s="33">
        <v>0</v>
      </c>
      <c r="H21" s="77">
        <f t="shared" si="0"/>
        <v>13022373</v>
      </c>
      <c r="I21" s="60">
        <v>0</v>
      </c>
      <c r="J21" s="60">
        <v>0</v>
      </c>
      <c r="K21" s="78">
        <f t="shared" si="1"/>
        <v>0</v>
      </c>
    </row>
    <row r="22" spans="1:11" s="13" customFormat="1" ht="15.75" x14ac:dyDescent="0.2">
      <c r="A22" s="65"/>
      <c r="B22" s="14"/>
      <c r="C22" s="65" t="s">
        <v>138</v>
      </c>
      <c r="D22" s="65"/>
      <c r="E22" s="16" t="s">
        <v>139</v>
      </c>
      <c r="F22" s="33">
        <v>5109804</v>
      </c>
      <c r="G22" s="33">
        <v>0</v>
      </c>
      <c r="H22" s="77">
        <f t="shared" si="0"/>
        <v>5109804</v>
      </c>
      <c r="I22" s="60">
        <v>0</v>
      </c>
      <c r="J22" s="60">
        <v>0</v>
      </c>
      <c r="K22" s="78">
        <f t="shared" si="1"/>
        <v>0</v>
      </c>
    </row>
    <row r="23" spans="1:11" s="13" customFormat="1" ht="15.75" x14ac:dyDescent="0.2">
      <c r="A23" s="65"/>
      <c r="B23" s="14"/>
      <c r="C23" s="65" t="s">
        <v>140</v>
      </c>
      <c r="D23" s="65"/>
      <c r="E23" s="16" t="s">
        <v>141</v>
      </c>
      <c r="F23" s="33">
        <v>27672534</v>
      </c>
      <c r="G23" s="33">
        <v>0</v>
      </c>
      <c r="H23" s="77">
        <f t="shared" si="0"/>
        <v>27672534</v>
      </c>
      <c r="I23" s="60">
        <v>0</v>
      </c>
      <c r="J23" s="60">
        <v>0</v>
      </c>
      <c r="K23" s="78">
        <f t="shared" si="1"/>
        <v>0</v>
      </c>
    </row>
    <row r="24" spans="1:11" s="13" customFormat="1" ht="15.75" x14ac:dyDescent="0.2">
      <c r="A24" s="65"/>
      <c r="B24" s="14"/>
      <c r="C24" s="65" t="s">
        <v>142</v>
      </c>
      <c r="D24" s="65"/>
      <c r="E24" s="16" t="s">
        <v>143</v>
      </c>
      <c r="F24" s="33">
        <v>5893977</v>
      </c>
      <c r="G24" s="33">
        <v>0</v>
      </c>
      <c r="H24" s="77">
        <f t="shared" si="0"/>
        <v>5893977</v>
      </c>
      <c r="I24" s="60">
        <v>0</v>
      </c>
      <c r="J24" s="60">
        <v>0</v>
      </c>
      <c r="K24" s="78">
        <f t="shared" si="1"/>
        <v>0</v>
      </c>
    </row>
    <row r="25" spans="1:11" s="13" customFormat="1" ht="15.75" x14ac:dyDescent="0.2">
      <c r="A25" s="65"/>
      <c r="B25" s="14"/>
      <c r="C25" s="65" t="s">
        <v>144</v>
      </c>
      <c r="D25" s="65"/>
      <c r="E25" s="16" t="s">
        <v>145</v>
      </c>
      <c r="F25" s="33">
        <v>8101869</v>
      </c>
      <c r="G25" s="33">
        <v>0</v>
      </c>
      <c r="H25" s="77">
        <f t="shared" si="0"/>
        <v>8101869</v>
      </c>
      <c r="I25" s="60">
        <v>0</v>
      </c>
      <c r="J25" s="60">
        <v>0</v>
      </c>
      <c r="K25" s="78">
        <f t="shared" si="1"/>
        <v>0</v>
      </c>
    </row>
    <row r="26" spans="1:11" s="13" customFormat="1" ht="15.75" x14ac:dyDescent="0.2">
      <c r="A26" s="65"/>
      <c r="B26" s="14"/>
      <c r="C26" s="65" t="s">
        <v>146</v>
      </c>
      <c r="D26" s="65"/>
      <c r="E26" s="16" t="s">
        <v>392</v>
      </c>
      <c r="F26" s="33">
        <v>49847253</v>
      </c>
      <c r="G26" s="33">
        <v>0</v>
      </c>
      <c r="H26" s="77">
        <f t="shared" si="0"/>
        <v>49847253</v>
      </c>
      <c r="I26" s="60">
        <v>0</v>
      </c>
      <c r="J26" s="60">
        <v>0</v>
      </c>
      <c r="K26" s="78">
        <f t="shared" si="1"/>
        <v>0</v>
      </c>
    </row>
    <row r="27" spans="1:11" s="13" customFormat="1" ht="15.75" x14ac:dyDescent="0.2">
      <c r="A27" s="65"/>
      <c r="B27" s="14"/>
      <c r="C27" s="65" t="s">
        <v>147</v>
      </c>
      <c r="D27" s="65"/>
      <c r="E27" s="16" t="s">
        <v>148</v>
      </c>
      <c r="F27" s="33">
        <v>33783654</v>
      </c>
      <c r="G27" s="33">
        <v>0</v>
      </c>
      <c r="H27" s="77">
        <f t="shared" si="0"/>
        <v>33783654</v>
      </c>
      <c r="I27" s="60">
        <v>0</v>
      </c>
      <c r="J27" s="60">
        <v>0</v>
      </c>
      <c r="K27" s="78">
        <f t="shared" si="1"/>
        <v>0</v>
      </c>
    </row>
    <row r="28" spans="1:11" s="13" customFormat="1" ht="15.75" x14ac:dyDescent="0.2">
      <c r="A28" s="65"/>
      <c r="B28" s="14"/>
      <c r="C28" s="65" t="s">
        <v>149</v>
      </c>
      <c r="D28" s="65"/>
      <c r="E28" s="16" t="s">
        <v>150</v>
      </c>
      <c r="F28" s="33">
        <v>4486301</v>
      </c>
      <c r="G28" s="33">
        <v>0</v>
      </c>
      <c r="H28" s="77">
        <f t="shared" si="0"/>
        <v>4486301</v>
      </c>
      <c r="I28" s="60">
        <v>0</v>
      </c>
      <c r="J28" s="60">
        <v>0</v>
      </c>
      <c r="K28" s="78">
        <f t="shared" si="1"/>
        <v>0</v>
      </c>
    </row>
    <row r="29" spans="1:11" s="13" customFormat="1" ht="15.75" x14ac:dyDescent="0.2">
      <c r="A29" s="65"/>
      <c r="B29" s="14"/>
      <c r="C29" s="65" t="s">
        <v>151</v>
      </c>
      <c r="D29" s="65"/>
      <c r="E29" s="16" t="s">
        <v>152</v>
      </c>
      <c r="F29" s="33">
        <v>12618269</v>
      </c>
      <c r="G29" s="33">
        <v>0</v>
      </c>
      <c r="H29" s="77">
        <f t="shared" si="0"/>
        <v>12618269</v>
      </c>
      <c r="I29" s="60">
        <v>0</v>
      </c>
      <c r="J29" s="60">
        <v>0</v>
      </c>
      <c r="K29" s="78">
        <f t="shared" si="1"/>
        <v>0</v>
      </c>
    </row>
    <row r="30" spans="1:11" s="13" customFormat="1" ht="15.75" x14ac:dyDescent="0.2">
      <c r="A30" s="65"/>
      <c r="B30" s="14"/>
      <c r="C30" s="65" t="s">
        <v>153</v>
      </c>
      <c r="D30" s="65"/>
      <c r="E30" s="16" t="s">
        <v>154</v>
      </c>
      <c r="F30" s="33">
        <v>4166154</v>
      </c>
      <c r="G30" s="33">
        <v>0</v>
      </c>
      <c r="H30" s="77">
        <f t="shared" si="0"/>
        <v>4166154</v>
      </c>
      <c r="I30" s="60">
        <v>0</v>
      </c>
      <c r="J30" s="60">
        <v>0</v>
      </c>
      <c r="K30" s="78">
        <f t="shared" si="1"/>
        <v>0</v>
      </c>
    </row>
    <row r="31" spans="1:11" s="13" customFormat="1" ht="15.75" x14ac:dyDescent="0.2">
      <c r="A31" s="65"/>
      <c r="B31" s="14"/>
      <c r="C31" s="65" t="s">
        <v>155</v>
      </c>
      <c r="D31" s="65"/>
      <c r="E31" s="16" t="s">
        <v>156</v>
      </c>
      <c r="F31" s="33">
        <v>4551978</v>
      </c>
      <c r="G31" s="33">
        <v>0</v>
      </c>
      <c r="H31" s="77">
        <f t="shared" si="0"/>
        <v>4551978</v>
      </c>
      <c r="I31" s="60">
        <v>0</v>
      </c>
      <c r="J31" s="60">
        <v>0</v>
      </c>
      <c r="K31" s="78">
        <f t="shared" si="1"/>
        <v>0</v>
      </c>
    </row>
    <row r="32" spans="1:11" s="13" customFormat="1" ht="15.75" x14ac:dyDescent="0.2">
      <c r="A32" s="65"/>
      <c r="B32" s="14"/>
      <c r="C32" s="65" t="s">
        <v>157</v>
      </c>
      <c r="D32" s="65"/>
      <c r="E32" s="16" t="s">
        <v>158</v>
      </c>
      <c r="F32" s="33">
        <v>6178639</v>
      </c>
      <c r="G32" s="33">
        <v>0</v>
      </c>
      <c r="H32" s="77">
        <f t="shared" si="0"/>
        <v>6178639</v>
      </c>
      <c r="I32" s="60">
        <v>0</v>
      </c>
      <c r="J32" s="60">
        <v>0</v>
      </c>
      <c r="K32" s="78">
        <f t="shared" si="1"/>
        <v>0</v>
      </c>
    </row>
    <row r="33" spans="1:11" s="13" customFormat="1" ht="15.75" x14ac:dyDescent="0.2">
      <c r="A33" s="65"/>
      <c r="B33" s="14"/>
      <c r="C33" s="65" t="s">
        <v>393</v>
      </c>
      <c r="D33" s="65"/>
      <c r="E33" s="16" t="s">
        <v>394</v>
      </c>
      <c r="F33" s="33">
        <v>520700</v>
      </c>
      <c r="G33" s="33">
        <v>0</v>
      </c>
      <c r="H33" s="77">
        <f t="shared" si="0"/>
        <v>520700</v>
      </c>
      <c r="I33" s="60">
        <v>0</v>
      </c>
      <c r="J33" s="60">
        <v>0</v>
      </c>
      <c r="K33" s="78">
        <f t="shared" si="1"/>
        <v>0</v>
      </c>
    </row>
    <row r="34" spans="1:11" s="13" customFormat="1" ht="15.75" x14ac:dyDescent="0.2">
      <c r="A34" s="65"/>
      <c r="B34" s="14"/>
      <c r="C34" s="65" t="s">
        <v>365</v>
      </c>
      <c r="D34" s="65"/>
      <c r="E34" s="16" t="s">
        <v>366</v>
      </c>
      <c r="F34" s="33">
        <v>0</v>
      </c>
      <c r="G34" s="60">
        <v>204591154</v>
      </c>
      <c r="H34" s="77">
        <f t="shared" si="0"/>
        <v>204591154</v>
      </c>
      <c r="I34" s="60">
        <v>0</v>
      </c>
      <c r="J34" s="60">
        <v>0</v>
      </c>
      <c r="K34" s="78">
        <f t="shared" si="1"/>
        <v>0</v>
      </c>
    </row>
    <row r="35" spans="1:11" s="13" customFormat="1" ht="15.75" x14ac:dyDescent="0.2">
      <c r="A35" s="65"/>
      <c r="B35" s="14" t="s">
        <v>159</v>
      </c>
      <c r="C35" s="14"/>
      <c r="D35" s="14"/>
      <c r="E35" s="15" t="s">
        <v>49</v>
      </c>
      <c r="F35" s="32">
        <f>SUM(F36:F44)</f>
        <v>30655718</v>
      </c>
      <c r="G35" s="32">
        <f>SUM(G36:G44)</f>
        <v>0</v>
      </c>
      <c r="H35" s="77">
        <f t="shared" si="0"/>
        <v>30655718</v>
      </c>
      <c r="I35" s="61">
        <f>SUM(I36:I44)</f>
        <v>0</v>
      </c>
      <c r="J35" s="61">
        <f>SUM(J36:J44)</f>
        <v>0</v>
      </c>
      <c r="K35" s="78">
        <f t="shared" si="1"/>
        <v>0</v>
      </c>
    </row>
    <row r="36" spans="1:11" s="13" customFormat="1" ht="15.75" x14ac:dyDescent="0.2">
      <c r="A36" s="65"/>
      <c r="B36" s="14"/>
      <c r="C36" s="65" t="s">
        <v>395</v>
      </c>
      <c r="D36" s="65"/>
      <c r="E36" s="16" t="s">
        <v>396</v>
      </c>
      <c r="F36" s="33">
        <v>5949127</v>
      </c>
      <c r="G36" s="33">
        <v>0</v>
      </c>
      <c r="H36" s="77">
        <f t="shared" si="0"/>
        <v>5949127</v>
      </c>
      <c r="I36" s="60">
        <v>0</v>
      </c>
      <c r="J36" s="60">
        <v>0</v>
      </c>
      <c r="K36" s="78">
        <f t="shared" si="1"/>
        <v>0</v>
      </c>
    </row>
    <row r="37" spans="1:11" s="13" customFormat="1" ht="15.75" x14ac:dyDescent="0.2">
      <c r="A37" s="65"/>
      <c r="B37" s="14"/>
      <c r="C37" s="65" t="s">
        <v>160</v>
      </c>
      <c r="D37" s="65"/>
      <c r="E37" s="16" t="s">
        <v>161</v>
      </c>
      <c r="F37" s="33">
        <v>6159500</v>
      </c>
      <c r="G37" s="33">
        <v>0</v>
      </c>
      <c r="H37" s="77">
        <f t="shared" si="0"/>
        <v>6159500</v>
      </c>
      <c r="I37" s="60">
        <v>0</v>
      </c>
      <c r="J37" s="60">
        <v>0</v>
      </c>
      <c r="K37" s="78">
        <f t="shared" si="1"/>
        <v>0</v>
      </c>
    </row>
    <row r="38" spans="1:11" s="13" customFormat="1" ht="15.75" x14ac:dyDescent="0.2">
      <c r="A38" s="65"/>
      <c r="B38" s="14"/>
      <c r="C38" s="65" t="s">
        <v>572</v>
      </c>
      <c r="D38" s="65"/>
      <c r="E38" s="16" t="s">
        <v>573</v>
      </c>
      <c r="F38" s="33">
        <v>0</v>
      </c>
      <c r="G38" s="33">
        <v>0</v>
      </c>
      <c r="H38" s="77">
        <f t="shared" si="0"/>
        <v>0</v>
      </c>
      <c r="I38" s="60">
        <v>0</v>
      </c>
      <c r="J38" s="60">
        <v>0</v>
      </c>
      <c r="K38" s="78">
        <f t="shared" si="1"/>
        <v>0</v>
      </c>
    </row>
    <row r="39" spans="1:11" s="13" customFormat="1" ht="15.75" x14ac:dyDescent="0.2">
      <c r="A39" s="65"/>
      <c r="B39" s="14"/>
      <c r="C39" s="65" t="s">
        <v>162</v>
      </c>
      <c r="D39" s="65"/>
      <c r="E39" s="16" t="s">
        <v>163</v>
      </c>
      <c r="F39" s="33">
        <v>3517900</v>
      </c>
      <c r="G39" s="33">
        <v>0</v>
      </c>
      <c r="H39" s="77">
        <f t="shared" si="0"/>
        <v>3517900</v>
      </c>
      <c r="I39" s="60">
        <v>0</v>
      </c>
      <c r="J39" s="60">
        <v>0</v>
      </c>
      <c r="K39" s="78">
        <f t="shared" si="1"/>
        <v>0</v>
      </c>
    </row>
    <row r="40" spans="1:11" s="13" customFormat="1" ht="15.75" x14ac:dyDescent="0.2">
      <c r="A40" s="65"/>
      <c r="B40" s="14"/>
      <c r="C40" s="65" t="s">
        <v>574</v>
      </c>
      <c r="D40" s="65"/>
      <c r="E40" s="16" t="s">
        <v>575</v>
      </c>
      <c r="F40" s="33">
        <v>0</v>
      </c>
      <c r="G40" s="33">
        <v>0</v>
      </c>
      <c r="H40" s="77">
        <f t="shared" si="0"/>
        <v>0</v>
      </c>
      <c r="I40" s="60">
        <v>0</v>
      </c>
      <c r="J40" s="60">
        <v>0</v>
      </c>
      <c r="K40" s="78">
        <f t="shared" si="1"/>
        <v>0</v>
      </c>
    </row>
    <row r="41" spans="1:11" s="13" customFormat="1" ht="15.75" x14ac:dyDescent="0.2">
      <c r="A41" s="65"/>
      <c r="B41" s="14"/>
      <c r="C41" s="65" t="s">
        <v>576</v>
      </c>
      <c r="D41" s="65"/>
      <c r="E41" s="16" t="s">
        <v>577</v>
      </c>
      <c r="F41" s="33">
        <v>0</v>
      </c>
      <c r="G41" s="33">
        <v>0</v>
      </c>
      <c r="H41" s="77">
        <f t="shared" si="0"/>
        <v>0</v>
      </c>
      <c r="I41" s="60">
        <v>0</v>
      </c>
      <c r="J41" s="60">
        <v>0</v>
      </c>
      <c r="K41" s="78">
        <f t="shared" si="1"/>
        <v>0</v>
      </c>
    </row>
    <row r="42" spans="1:11" s="13" customFormat="1" ht="15.75" x14ac:dyDescent="0.2">
      <c r="A42" s="65"/>
      <c r="B42" s="14"/>
      <c r="C42" s="65" t="s">
        <v>164</v>
      </c>
      <c r="D42" s="65"/>
      <c r="E42" s="16" t="s">
        <v>165</v>
      </c>
      <c r="F42" s="33">
        <v>9897094</v>
      </c>
      <c r="G42" s="33">
        <v>0</v>
      </c>
      <c r="H42" s="77">
        <f t="shared" si="0"/>
        <v>9897094</v>
      </c>
      <c r="I42" s="60">
        <v>0</v>
      </c>
      <c r="J42" s="60">
        <v>0</v>
      </c>
      <c r="K42" s="78">
        <f t="shared" si="1"/>
        <v>0</v>
      </c>
    </row>
    <row r="43" spans="1:11" s="13" customFormat="1" ht="15.75" x14ac:dyDescent="0.2">
      <c r="A43" s="65"/>
      <c r="B43" s="14"/>
      <c r="C43" s="65" t="s">
        <v>166</v>
      </c>
      <c r="D43" s="65"/>
      <c r="E43" s="16" t="s">
        <v>167</v>
      </c>
      <c r="F43" s="33">
        <v>4065297</v>
      </c>
      <c r="G43" s="33">
        <v>0</v>
      </c>
      <c r="H43" s="77">
        <f t="shared" si="0"/>
        <v>4065297</v>
      </c>
      <c r="I43" s="60">
        <v>0</v>
      </c>
      <c r="J43" s="60">
        <v>0</v>
      </c>
      <c r="K43" s="78">
        <f t="shared" si="1"/>
        <v>0</v>
      </c>
    </row>
    <row r="44" spans="1:11" s="13" customFormat="1" ht="15.75" x14ac:dyDescent="0.2">
      <c r="A44" s="65"/>
      <c r="B44" s="14"/>
      <c r="C44" s="65" t="s">
        <v>397</v>
      </c>
      <c r="D44" s="65"/>
      <c r="E44" s="16" t="s">
        <v>398</v>
      </c>
      <c r="F44" s="33">
        <v>1066800</v>
      </c>
      <c r="G44" s="33">
        <v>0</v>
      </c>
      <c r="H44" s="77">
        <f t="shared" si="0"/>
        <v>1066800</v>
      </c>
      <c r="I44" s="60">
        <v>0</v>
      </c>
      <c r="J44" s="60">
        <v>0</v>
      </c>
      <c r="K44" s="78">
        <f t="shared" si="1"/>
        <v>0</v>
      </c>
    </row>
    <row r="45" spans="1:11" s="5" customFormat="1" ht="37.5" customHeight="1" x14ac:dyDescent="0.2">
      <c r="A45" s="9" t="s">
        <v>17</v>
      </c>
      <c r="B45" s="127" t="s">
        <v>193</v>
      </c>
      <c r="C45" s="127"/>
      <c r="D45" s="127"/>
      <c r="E45" s="127"/>
      <c r="F45" s="31">
        <f>F46+F59</f>
        <v>137667113</v>
      </c>
      <c r="G45" s="31">
        <f>G46+G59</f>
        <v>4000000</v>
      </c>
      <c r="H45" s="77">
        <f t="shared" si="0"/>
        <v>141667113</v>
      </c>
      <c r="I45" s="77">
        <f>I46+I59</f>
        <v>0</v>
      </c>
      <c r="J45" s="77">
        <f>J46+J59</f>
        <v>0</v>
      </c>
      <c r="K45" s="77">
        <f>SUM(I45:J45)</f>
        <v>0</v>
      </c>
    </row>
    <row r="46" spans="1:11" s="13" customFormat="1" ht="15.75" x14ac:dyDescent="0.2">
      <c r="A46" s="65"/>
      <c r="B46" s="14" t="s">
        <v>168</v>
      </c>
      <c r="C46" s="14"/>
      <c r="D46" s="14"/>
      <c r="E46" s="15" t="s">
        <v>14</v>
      </c>
      <c r="F46" s="32">
        <f>SUM(F47:F58)</f>
        <v>83784984</v>
      </c>
      <c r="G46" s="32">
        <f>SUM(G47:G58)</f>
        <v>4000000</v>
      </c>
      <c r="H46" s="77">
        <f t="shared" si="0"/>
        <v>87784984</v>
      </c>
      <c r="I46" s="61">
        <f>SUM(I47:I58)</f>
        <v>0</v>
      </c>
      <c r="J46" s="61">
        <f>SUM(J47:J58)</f>
        <v>0</v>
      </c>
      <c r="K46" s="78">
        <f>SUM(I46:J46)</f>
        <v>0</v>
      </c>
    </row>
    <row r="47" spans="1:11" s="13" customFormat="1" ht="15.75" x14ac:dyDescent="0.2">
      <c r="A47" s="65"/>
      <c r="B47" s="14"/>
      <c r="C47" s="65" t="s">
        <v>169</v>
      </c>
      <c r="D47" s="65"/>
      <c r="E47" s="16" t="s">
        <v>170</v>
      </c>
      <c r="F47" s="33">
        <v>11781366</v>
      </c>
      <c r="G47" s="33">
        <v>0</v>
      </c>
      <c r="H47" s="77">
        <f t="shared" si="0"/>
        <v>11781366</v>
      </c>
      <c r="I47" s="60">
        <v>0</v>
      </c>
      <c r="J47" s="60">
        <v>0</v>
      </c>
      <c r="K47" s="78">
        <f t="shared" ref="K47:K116" si="2">SUM(I47:J47)</f>
        <v>0</v>
      </c>
    </row>
    <row r="48" spans="1:11" s="13" customFormat="1" ht="15.75" x14ac:dyDescent="0.2">
      <c r="A48" s="65"/>
      <c r="B48" s="14"/>
      <c r="C48" s="65" t="s">
        <v>171</v>
      </c>
      <c r="D48" s="65"/>
      <c r="E48" s="16" t="s">
        <v>172</v>
      </c>
      <c r="F48" s="33">
        <v>3940149</v>
      </c>
      <c r="G48" s="33">
        <v>0</v>
      </c>
      <c r="H48" s="77">
        <f t="shared" si="0"/>
        <v>3940149</v>
      </c>
      <c r="I48" s="60">
        <v>0</v>
      </c>
      <c r="J48" s="60">
        <v>0</v>
      </c>
      <c r="K48" s="78">
        <f t="shared" si="2"/>
        <v>0</v>
      </c>
    </row>
    <row r="49" spans="1:11" s="13" customFormat="1" ht="15.75" x14ac:dyDescent="0.2">
      <c r="A49" s="65"/>
      <c r="B49" s="14"/>
      <c r="C49" s="65" t="s">
        <v>578</v>
      </c>
      <c r="D49" s="65"/>
      <c r="E49" s="16" t="s">
        <v>579</v>
      </c>
      <c r="F49" s="33">
        <v>0</v>
      </c>
      <c r="G49" s="33">
        <v>0</v>
      </c>
      <c r="H49" s="77">
        <f t="shared" si="0"/>
        <v>0</v>
      </c>
      <c r="I49" s="60">
        <v>0</v>
      </c>
      <c r="J49" s="60">
        <v>0</v>
      </c>
      <c r="K49" s="78">
        <f t="shared" si="2"/>
        <v>0</v>
      </c>
    </row>
    <row r="50" spans="1:11" s="13" customFormat="1" ht="15.75" x14ac:dyDescent="0.2">
      <c r="A50" s="65"/>
      <c r="B50" s="14"/>
      <c r="C50" s="65" t="s">
        <v>173</v>
      </c>
      <c r="D50" s="65"/>
      <c r="E50" s="16" t="s">
        <v>174</v>
      </c>
      <c r="F50" s="33">
        <v>6780800</v>
      </c>
      <c r="G50" s="33">
        <v>0</v>
      </c>
      <c r="H50" s="77">
        <f t="shared" si="0"/>
        <v>6780800</v>
      </c>
      <c r="I50" s="60">
        <v>0</v>
      </c>
      <c r="J50" s="60">
        <v>0</v>
      </c>
      <c r="K50" s="78">
        <f t="shared" si="2"/>
        <v>0</v>
      </c>
    </row>
    <row r="51" spans="1:11" s="13" customFormat="1" ht="30" x14ac:dyDescent="0.2">
      <c r="A51" s="65"/>
      <c r="B51" s="14"/>
      <c r="C51" s="65" t="s">
        <v>580</v>
      </c>
      <c r="D51" s="65"/>
      <c r="E51" s="16" t="s">
        <v>581</v>
      </c>
      <c r="F51" s="33">
        <v>0</v>
      </c>
      <c r="G51" s="33">
        <v>0</v>
      </c>
      <c r="H51" s="77">
        <f t="shared" si="0"/>
        <v>0</v>
      </c>
      <c r="I51" s="60">
        <v>0</v>
      </c>
      <c r="J51" s="60">
        <v>0</v>
      </c>
      <c r="K51" s="78">
        <f t="shared" si="2"/>
        <v>0</v>
      </c>
    </row>
    <row r="52" spans="1:11" s="13" customFormat="1" ht="30" x14ac:dyDescent="0.2">
      <c r="A52" s="65"/>
      <c r="B52" s="14"/>
      <c r="C52" s="65" t="s">
        <v>175</v>
      </c>
      <c r="D52" s="65"/>
      <c r="E52" s="16" t="s">
        <v>176</v>
      </c>
      <c r="F52" s="33">
        <v>12071084</v>
      </c>
      <c r="G52" s="33">
        <v>0</v>
      </c>
      <c r="H52" s="77">
        <f t="shared" si="0"/>
        <v>12071084</v>
      </c>
      <c r="I52" s="60">
        <v>0</v>
      </c>
      <c r="J52" s="60">
        <v>0</v>
      </c>
      <c r="K52" s="78">
        <f t="shared" si="2"/>
        <v>0</v>
      </c>
    </row>
    <row r="53" spans="1:11" s="13" customFormat="1" ht="15.75" x14ac:dyDescent="0.2">
      <c r="A53" s="65"/>
      <c r="B53" s="14"/>
      <c r="C53" s="65" t="s">
        <v>399</v>
      </c>
      <c r="D53" s="65"/>
      <c r="E53" s="16" t="s">
        <v>400</v>
      </c>
      <c r="F53" s="33">
        <v>6819900</v>
      </c>
      <c r="G53" s="33">
        <v>0</v>
      </c>
      <c r="H53" s="77">
        <f t="shared" si="0"/>
        <v>6819900</v>
      </c>
      <c r="I53" s="60">
        <v>0</v>
      </c>
      <c r="J53" s="60">
        <v>0</v>
      </c>
      <c r="K53" s="78">
        <f t="shared" si="2"/>
        <v>0</v>
      </c>
    </row>
    <row r="54" spans="1:11" s="13" customFormat="1" ht="15.75" x14ac:dyDescent="0.2">
      <c r="A54" s="65"/>
      <c r="B54" s="14"/>
      <c r="C54" s="65" t="s">
        <v>177</v>
      </c>
      <c r="D54" s="65"/>
      <c r="E54" s="16" t="s">
        <v>178</v>
      </c>
      <c r="F54" s="33">
        <v>0</v>
      </c>
      <c r="G54" s="33">
        <v>4000000</v>
      </c>
      <c r="H54" s="77">
        <f t="shared" si="0"/>
        <v>4000000</v>
      </c>
      <c r="I54" s="60">
        <v>0</v>
      </c>
      <c r="J54" s="60">
        <v>0</v>
      </c>
      <c r="K54" s="78">
        <f t="shared" si="2"/>
        <v>0</v>
      </c>
    </row>
    <row r="55" spans="1:11" s="13" customFormat="1" ht="15.75" x14ac:dyDescent="0.2">
      <c r="A55" s="65"/>
      <c r="B55" s="14"/>
      <c r="C55" s="65" t="s">
        <v>179</v>
      </c>
      <c r="D55" s="65"/>
      <c r="E55" s="16" t="s">
        <v>180</v>
      </c>
      <c r="F55" s="33">
        <v>1684572</v>
      </c>
      <c r="G55" s="33">
        <v>0</v>
      </c>
      <c r="H55" s="77">
        <f t="shared" si="0"/>
        <v>1684572</v>
      </c>
      <c r="I55" s="60">
        <v>0</v>
      </c>
      <c r="J55" s="60">
        <v>0</v>
      </c>
      <c r="K55" s="78">
        <f t="shared" si="2"/>
        <v>0</v>
      </c>
    </row>
    <row r="56" spans="1:11" s="13" customFormat="1" ht="15.75" x14ac:dyDescent="0.2">
      <c r="A56" s="65"/>
      <c r="B56" s="14"/>
      <c r="C56" s="65" t="s">
        <v>181</v>
      </c>
      <c r="D56" s="65"/>
      <c r="E56" s="16" t="s">
        <v>182</v>
      </c>
      <c r="F56" s="33">
        <v>6149821</v>
      </c>
      <c r="G56" s="33">
        <v>0</v>
      </c>
      <c r="H56" s="77">
        <f t="shared" si="0"/>
        <v>6149821</v>
      </c>
      <c r="I56" s="60">
        <v>0</v>
      </c>
      <c r="J56" s="60">
        <v>0</v>
      </c>
      <c r="K56" s="78">
        <f t="shared" si="2"/>
        <v>0</v>
      </c>
    </row>
    <row r="57" spans="1:11" s="13" customFormat="1" ht="15.75" x14ac:dyDescent="0.2">
      <c r="A57" s="65"/>
      <c r="B57" s="14"/>
      <c r="C57" s="65" t="s">
        <v>183</v>
      </c>
      <c r="D57" s="65"/>
      <c r="E57" s="16" t="s">
        <v>184</v>
      </c>
      <c r="F57" s="33">
        <v>27368625</v>
      </c>
      <c r="G57" s="33">
        <v>0</v>
      </c>
      <c r="H57" s="77">
        <f t="shared" si="0"/>
        <v>27368625</v>
      </c>
      <c r="I57" s="60">
        <v>0</v>
      </c>
      <c r="J57" s="60">
        <v>0</v>
      </c>
      <c r="K57" s="78">
        <f t="shared" si="2"/>
        <v>0</v>
      </c>
    </row>
    <row r="58" spans="1:11" s="13" customFormat="1" ht="15.75" x14ac:dyDescent="0.2">
      <c r="A58" s="65"/>
      <c r="B58" s="14"/>
      <c r="C58" s="65" t="s">
        <v>185</v>
      </c>
      <c r="D58" s="65"/>
      <c r="E58" s="16" t="s">
        <v>186</v>
      </c>
      <c r="F58" s="33">
        <v>7188667</v>
      </c>
      <c r="G58" s="33">
        <v>0</v>
      </c>
      <c r="H58" s="77">
        <f t="shared" si="0"/>
        <v>7188667</v>
      </c>
      <c r="I58" s="60">
        <v>0</v>
      </c>
      <c r="J58" s="60">
        <v>0</v>
      </c>
      <c r="K58" s="78">
        <f t="shared" si="2"/>
        <v>0</v>
      </c>
    </row>
    <row r="59" spans="1:11" s="13" customFormat="1" ht="15.75" x14ac:dyDescent="0.2">
      <c r="A59" s="65"/>
      <c r="B59" s="14" t="s">
        <v>187</v>
      </c>
      <c r="C59" s="14"/>
      <c r="D59" s="14"/>
      <c r="E59" s="15" t="s">
        <v>49</v>
      </c>
      <c r="F59" s="32">
        <f>SUM(F60:F66)</f>
        <v>53882129</v>
      </c>
      <c r="G59" s="32">
        <f>SUM(G60:G66)</f>
        <v>0</v>
      </c>
      <c r="H59" s="77">
        <f t="shared" si="0"/>
        <v>53882129</v>
      </c>
      <c r="I59" s="61">
        <f>SUM(I60:I66)</f>
        <v>0</v>
      </c>
      <c r="J59" s="61">
        <f>SUM(J60:J66)</f>
        <v>0</v>
      </c>
      <c r="K59" s="78">
        <f t="shared" si="2"/>
        <v>0</v>
      </c>
    </row>
    <row r="60" spans="1:11" s="13" customFormat="1" ht="15.75" x14ac:dyDescent="0.2">
      <c r="A60" s="65"/>
      <c r="B60" s="14"/>
      <c r="C60" s="65" t="s">
        <v>401</v>
      </c>
      <c r="D60" s="65"/>
      <c r="E60" s="16" t="s">
        <v>402</v>
      </c>
      <c r="F60" s="33">
        <v>55880</v>
      </c>
      <c r="G60" s="33">
        <v>0</v>
      </c>
      <c r="H60" s="77">
        <f t="shared" si="0"/>
        <v>55880</v>
      </c>
      <c r="I60" s="60">
        <v>0</v>
      </c>
      <c r="J60" s="60">
        <v>0</v>
      </c>
      <c r="K60" s="78">
        <f t="shared" si="2"/>
        <v>0</v>
      </c>
    </row>
    <row r="61" spans="1:11" s="13" customFormat="1" ht="15.75" x14ac:dyDescent="0.2">
      <c r="A61" s="65"/>
      <c r="B61" s="14"/>
      <c r="C61" s="65" t="s">
        <v>188</v>
      </c>
      <c r="D61" s="65"/>
      <c r="E61" s="16" t="s">
        <v>189</v>
      </c>
      <c r="F61" s="33">
        <v>2686915</v>
      </c>
      <c r="G61" s="33">
        <v>0</v>
      </c>
      <c r="H61" s="77">
        <f t="shared" si="0"/>
        <v>2686915</v>
      </c>
      <c r="I61" s="60">
        <v>0</v>
      </c>
      <c r="J61" s="60">
        <v>0</v>
      </c>
      <c r="K61" s="78">
        <f t="shared" si="2"/>
        <v>0</v>
      </c>
    </row>
    <row r="62" spans="1:11" s="13" customFormat="1" ht="15.75" x14ac:dyDescent="0.2">
      <c r="A62" s="65"/>
      <c r="B62" s="14"/>
      <c r="C62" s="65" t="s">
        <v>403</v>
      </c>
      <c r="D62" s="65"/>
      <c r="E62" s="16" t="s">
        <v>404</v>
      </c>
      <c r="F62" s="33">
        <v>1324650</v>
      </c>
      <c r="G62" s="33">
        <v>0</v>
      </c>
      <c r="H62" s="77">
        <f t="shared" si="0"/>
        <v>1324650</v>
      </c>
      <c r="I62" s="60">
        <v>0</v>
      </c>
      <c r="J62" s="60">
        <v>0</v>
      </c>
      <c r="K62" s="78">
        <f t="shared" si="2"/>
        <v>0</v>
      </c>
    </row>
    <row r="63" spans="1:11" s="13" customFormat="1" ht="15.75" x14ac:dyDescent="0.2">
      <c r="A63" s="65"/>
      <c r="B63" s="14"/>
      <c r="C63" s="65" t="s">
        <v>190</v>
      </c>
      <c r="D63" s="65"/>
      <c r="E63" s="16" t="s">
        <v>405</v>
      </c>
      <c r="F63" s="33">
        <v>3364684</v>
      </c>
      <c r="G63" s="33">
        <v>0</v>
      </c>
      <c r="H63" s="77">
        <f t="shared" si="0"/>
        <v>3364684</v>
      </c>
      <c r="I63" s="60">
        <v>0</v>
      </c>
      <c r="J63" s="60">
        <v>0</v>
      </c>
      <c r="K63" s="78">
        <f t="shared" si="2"/>
        <v>0</v>
      </c>
    </row>
    <row r="64" spans="1:11" s="13" customFormat="1" ht="15.75" x14ac:dyDescent="0.2">
      <c r="A64" s="65"/>
      <c r="B64" s="14"/>
      <c r="C64" s="65" t="s">
        <v>406</v>
      </c>
      <c r="D64" s="65"/>
      <c r="E64" s="16" t="s">
        <v>407</v>
      </c>
      <c r="F64" s="33">
        <v>200000</v>
      </c>
      <c r="G64" s="33">
        <v>0</v>
      </c>
      <c r="H64" s="77">
        <f t="shared" si="0"/>
        <v>200000</v>
      </c>
      <c r="I64" s="60">
        <v>0</v>
      </c>
      <c r="J64" s="60">
        <v>0</v>
      </c>
      <c r="K64" s="78">
        <f t="shared" si="2"/>
        <v>0</v>
      </c>
    </row>
    <row r="65" spans="1:11" s="13" customFormat="1" ht="15.75" x14ac:dyDescent="0.2">
      <c r="A65" s="65"/>
      <c r="B65" s="14"/>
      <c r="C65" s="65" t="s">
        <v>582</v>
      </c>
      <c r="D65" s="65"/>
      <c r="E65" s="16" t="s">
        <v>583</v>
      </c>
      <c r="F65" s="33">
        <v>0</v>
      </c>
      <c r="G65" s="33">
        <v>0</v>
      </c>
      <c r="H65" s="77">
        <f t="shared" si="0"/>
        <v>0</v>
      </c>
      <c r="I65" s="60">
        <v>0</v>
      </c>
      <c r="J65" s="60">
        <v>0</v>
      </c>
      <c r="K65" s="78">
        <f t="shared" si="2"/>
        <v>0</v>
      </c>
    </row>
    <row r="66" spans="1:11" s="13" customFormat="1" ht="30" x14ac:dyDescent="0.2">
      <c r="A66" s="65"/>
      <c r="B66" s="14"/>
      <c r="C66" s="65" t="s">
        <v>191</v>
      </c>
      <c r="D66" s="65"/>
      <c r="E66" s="16" t="s">
        <v>192</v>
      </c>
      <c r="F66" s="37">
        <v>46250000</v>
      </c>
      <c r="G66" s="37">
        <v>0</v>
      </c>
      <c r="H66" s="77">
        <f t="shared" si="0"/>
        <v>46250000</v>
      </c>
      <c r="I66" s="60">
        <v>0</v>
      </c>
      <c r="J66" s="60">
        <v>0</v>
      </c>
      <c r="K66" s="78">
        <f t="shared" si="2"/>
        <v>0</v>
      </c>
    </row>
    <row r="67" spans="1:11" s="13" customFormat="1" ht="31.5" customHeight="1" x14ac:dyDescent="0.2">
      <c r="A67" s="8" t="s">
        <v>18</v>
      </c>
      <c r="B67" s="127" t="s">
        <v>44</v>
      </c>
      <c r="C67" s="127"/>
      <c r="D67" s="127"/>
      <c r="E67" s="127"/>
      <c r="F67" s="31">
        <f>F68</f>
        <v>12857967769</v>
      </c>
      <c r="G67" s="31">
        <f>G68</f>
        <v>27182864268.169998</v>
      </c>
      <c r="H67" s="77">
        <f t="shared" si="0"/>
        <v>40040832037.169998</v>
      </c>
      <c r="I67" s="77">
        <f>I68</f>
        <v>0</v>
      </c>
      <c r="J67" s="77">
        <f>J68</f>
        <v>60000000</v>
      </c>
      <c r="K67" s="78">
        <f t="shared" si="2"/>
        <v>60000000</v>
      </c>
    </row>
    <row r="68" spans="1:11" s="13" customFormat="1" ht="31.5" customHeight="1" x14ac:dyDescent="0.2">
      <c r="A68" s="14"/>
      <c r="B68" s="14" t="s">
        <v>369</v>
      </c>
      <c r="C68" s="10"/>
      <c r="D68" s="10"/>
      <c r="E68" s="10" t="s">
        <v>49</v>
      </c>
      <c r="F68" s="36">
        <f>SUM(F69:F178)</f>
        <v>12857967769</v>
      </c>
      <c r="G68" s="36">
        <f>SUM(G69:G178)</f>
        <v>27182864268.169998</v>
      </c>
      <c r="H68" s="77">
        <f t="shared" si="0"/>
        <v>40040832037.169998</v>
      </c>
      <c r="I68" s="61">
        <f>SUM(I69:I178)</f>
        <v>0</v>
      </c>
      <c r="J68" s="61">
        <f>SUM(J69:J178)</f>
        <v>60000000</v>
      </c>
      <c r="K68" s="78">
        <f t="shared" si="2"/>
        <v>60000000</v>
      </c>
    </row>
    <row r="69" spans="1:11" s="13" customFormat="1" ht="30" customHeight="1" x14ac:dyDescent="0.2">
      <c r="A69" s="14"/>
      <c r="B69" s="10"/>
      <c r="C69" s="65" t="s">
        <v>408</v>
      </c>
      <c r="D69" s="10"/>
      <c r="E69" s="16" t="s">
        <v>200</v>
      </c>
      <c r="F69" s="60">
        <v>691621508</v>
      </c>
      <c r="G69" s="60">
        <v>1017378137.1700001</v>
      </c>
      <c r="H69" s="77">
        <f t="shared" si="0"/>
        <v>1708999645.1700001</v>
      </c>
      <c r="I69" s="60">
        <v>0</v>
      </c>
      <c r="J69" s="60">
        <v>0</v>
      </c>
      <c r="K69" s="78">
        <f t="shared" si="2"/>
        <v>0</v>
      </c>
    </row>
    <row r="70" spans="1:11" s="13" customFormat="1" ht="15.75" x14ac:dyDescent="0.2">
      <c r="A70" s="65"/>
      <c r="B70" s="14"/>
      <c r="C70" s="65" t="s">
        <v>268</v>
      </c>
      <c r="D70" s="14"/>
      <c r="E70" s="16" t="s">
        <v>409</v>
      </c>
      <c r="F70" s="60">
        <v>17881092</v>
      </c>
      <c r="G70" s="60">
        <v>67500000</v>
      </c>
      <c r="H70" s="77">
        <f t="shared" si="0"/>
        <v>85381092</v>
      </c>
      <c r="I70" s="60">
        <v>0</v>
      </c>
      <c r="J70" s="60">
        <v>0</v>
      </c>
      <c r="K70" s="78">
        <f t="shared" si="2"/>
        <v>0</v>
      </c>
    </row>
    <row r="71" spans="1:11" s="13" customFormat="1" ht="15.75" x14ac:dyDescent="0.2">
      <c r="A71" s="65"/>
      <c r="B71" s="14"/>
      <c r="C71" s="65" t="s">
        <v>269</v>
      </c>
      <c r="D71" s="14"/>
      <c r="E71" s="16" t="s">
        <v>201</v>
      </c>
      <c r="F71" s="60">
        <v>499263</v>
      </c>
      <c r="G71" s="60">
        <v>0</v>
      </c>
      <c r="H71" s="77">
        <f t="shared" si="0"/>
        <v>499263</v>
      </c>
      <c r="I71" s="60">
        <v>0</v>
      </c>
      <c r="J71" s="60">
        <v>0</v>
      </c>
      <c r="K71" s="78">
        <f t="shared" si="2"/>
        <v>0</v>
      </c>
    </row>
    <row r="72" spans="1:11" s="13" customFormat="1" ht="30" x14ac:dyDescent="0.2">
      <c r="A72" s="65"/>
      <c r="B72" s="14"/>
      <c r="C72" s="65" t="s">
        <v>270</v>
      </c>
      <c r="D72" s="14"/>
      <c r="E72" s="16" t="s">
        <v>202</v>
      </c>
      <c r="F72" s="60">
        <v>11275162</v>
      </c>
      <c r="G72" s="60">
        <v>765572630</v>
      </c>
      <c r="H72" s="77">
        <f t="shared" si="0"/>
        <v>776847792</v>
      </c>
      <c r="I72" s="60">
        <v>0</v>
      </c>
      <c r="J72" s="60">
        <v>0</v>
      </c>
      <c r="K72" s="78">
        <f t="shared" si="2"/>
        <v>0</v>
      </c>
    </row>
    <row r="73" spans="1:11" s="13" customFormat="1" ht="15.75" x14ac:dyDescent="0.2">
      <c r="A73" s="65"/>
      <c r="B73" s="14"/>
      <c r="C73" s="65" t="s">
        <v>271</v>
      </c>
      <c r="D73" s="14"/>
      <c r="E73" s="16" t="s">
        <v>203</v>
      </c>
      <c r="F73" s="60">
        <v>103618827</v>
      </c>
      <c r="G73" s="60">
        <v>501900</v>
      </c>
      <c r="H73" s="77">
        <f t="shared" si="0"/>
        <v>104120727</v>
      </c>
      <c r="I73" s="60">
        <v>0</v>
      </c>
      <c r="J73" s="60">
        <v>0</v>
      </c>
      <c r="K73" s="78">
        <f t="shared" si="2"/>
        <v>0</v>
      </c>
    </row>
    <row r="74" spans="1:11" s="13" customFormat="1" ht="15.75" x14ac:dyDescent="0.2">
      <c r="A74" s="65"/>
      <c r="B74" s="14"/>
      <c r="C74" s="65" t="s">
        <v>272</v>
      </c>
      <c r="D74" s="14"/>
      <c r="E74" s="16" t="s">
        <v>204</v>
      </c>
      <c r="F74" s="60">
        <v>13325094</v>
      </c>
      <c r="G74" s="60">
        <v>913545888</v>
      </c>
      <c r="H74" s="77">
        <f t="shared" si="0"/>
        <v>926870982</v>
      </c>
      <c r="I74" s="60">
        <v>0</v>
      </c>
      <c r="J74" s="60">
        <v>0</v>
      </c>
      <c r="K74" s="78">
        <f t="shared" si="2"/>
        <v>0</v>
      </c>
    </row>
    <row r="75" spans="1:11" s="13" customFormat="1" ht="31.5" customHeight="1" x14ac:dyDescent="0.2">
      <c r="A75" s="65"/>
      <c r="B75" s="14"/>
      <c r="C75" s="65" t="s">
        <v>410</v>
      </c>
      <c r="D75" s="14"/>
      <c r="E75" s="16" t="s">
        <v>411</v>
      </c>
      <c r="F75" s="60">
        <v>3509940</v>
      </c>
      <c r="G75" s="60">
        <v>214031156</v>
      </c>
      <c r="H75" s="77">
        <f t="shared" si="0"/>
        <v>217541096</v>
      </c>
      <c r="I75" s="60">
        <v>0</v>
      </c>
      <c r="J75" s="60">
        <v>0</v>
      </c>
      <c r="K75" s="78">
        <f t="shared" si="2"/>
        <v>0</v>
      </c>
    </row>
    <row r="76" spans="1:11" s="13" customFormat="1" ht="34.5" customHeight="1" x14ac:dyDescent="0.2">
      <c r="A76" s="65"/>
      <c r="B76" s="14"/>
      <c r="C76" s="65" t="s">
        <v>273</v>
      </c>
      <c r="D76" s="14"/>
      <c r="E76" s="16" t="s">
        <v>412</v>
      </c>
      <c r="F76" s="60">
        <v>577758723</v>
      </c>
      <c r="G76" s="60">
        <v>2510828</v>
      </c>
      <c r="H76" s="77">
        <f t="shared" si="0"/>
        <v>580269551</v>
      </c>
      <c r="I76" s="60">
        <v>0</v>
      </c>
      <c r="J76" s="60">
        <v>0</v>
      </c>
      <c r="K76" s="78">
        <f t="shared" si="2"/>
        <v>0</v>
      </c>
    </row>
    <row r="77" spans="1:11" s="13" customFormat="1" ht="30" x14ac:dyDescent="0.2">
      <c r="A77" s="65"/>
      <c r="B77" s="14"/>
      <c r="C77" s="65" t="s">
        <v>274</v>
      </c>
      <c r="D77" s="14"/>
      <c r="E77" s="16" t="s">
        <v>205</v>
      </c>
      <c r="F77" s="60">
        <v>1041727297</v>
      </c>
      <c r="G77" s="60">
        <v>9969945</v>
      </c>
      <c r="H77" s="77">
        <f t="shared" si="0"/>
        <v>1051697242</v>
      </c>
      <c r="I77" s="60">
        <v>0</v>
      </c>
      <c r="J77" s="60">
        <v>0</v>
      </c>
      <c r="K77" s="78">
        <f t="shared" si="2"/>
        <v>0</v>
      </c>
    </row>
    <row r="78" spans="1:11" s="13" customFormat="1" ht="15.75" x14ac:dyDescent="0.2">
      <c r="A78" s="65"/>
      <c r="B78" s="14"/>
      <c r="C78" s="65" t="s">
        <v>275</v>
      </c>
      <c r="D78" s="14"/>
      <c r="E78" s="16" t="s">
        <v>413</v>
      </c>
      <c r="F78" s="60">
        <v>414985</v>
      </c>
      <c r="G78" s="60">
        <v>0</v>
      </c>
      <c r="H78" s="77">
        <f t="shared" si="0"/>
        <v>414985</v>
      </c>
      <c r="I78" s="60">
        <v>0</v>
      </c>
      <c r="J78" s="60">
        <v>0</v>
      </c>
      <c r="K78" s="78">
        <f t="shared" si="2"/>
        <v>0</v>
      </c>
    </row>
    <row r="79" spans="1:11" s="13" customFormat="1" ht="33" customHeight="1" x14ac:dyDescent="0.2">
      <c r="A79" s="65"/>
      <c r="B79" s="14"/>
      <c r="C79" s="65" t="s">
        <v>276</v>
      </c>
      <c r="D79" s="14"/>
      <c r="E79" s="16" t="s">
        <v>206</v>
      </c>
      <c r="F79" s="60">
        <v>67138574</v>
      </c>
      <c r="G79" s="60">
        <v>19642035</v>
      </c>
      <c r="H79" s="77">
        <f t="shared" si="0"/>
        <v>86780609</v>
      </c>
      <c r="I79" s="60">
        <v>0</v>
      </c>
      <c r="J79" s="60">
        <v>0</v>
      </c>
      <c r="K79" s="78">
        <f t="shared" si="2"/>
        <v>0</v>
      </c>
    </row>
    <row r="80" spans="1:11" s="13" customFormat="1" ht="31.5" customHeight="1" x14ac:dyDescent="0.2">
      <c r="A80" s="65"/>
      <c r="B80" s="14"/>
      <c r="C80" s="65" t="s">
        <v>277</v>
      </c>
      <c r="D80" s="14"/>
      <c r="E80" s="16" t="s">
        <v>267</v>
      </c>
      <c r="F80" s="60">
        <v>202184</v>
      </c>
      <c r="G80" s="60">
        <v>0</v>
      </c>
      <c r="H80" s="77">
        <f t="shared" si="0"/>
        <v>202184</v>
      </c>
      <c r="I80" s="60">
        <v>0</v>
      </c>
      <c r="J80" s="60">
        <v>0</v>
      </c>
      <c r="K80" s="78">
        <f t="shared" si="2"/>
        <v>0</v>
      </c>
    </row>
    <row r="81" spans="1:11" s="13" customFormat="1" ht="30" x14ac:dyDescent="0.2">
      <c r="A81" s="65"/>
      <c r="B81" s="14"/>
      <c r="C81" s="65" t="s">
        <v>278</v>
      </c>
      <c r="D81" s="14"/>
      <c r="E81" s="16" t="s">
        <v>414</v>
      </c>
      <c r="F81" s="60">
        <v>80010</v>
      </c>
      <c r="G81" s="60">
        <v>0</v>
      </c>
      <c r="H81" s="77">
        <f t="shared" si="0"/>
        <v>80010</v>
      </c>
      <c r="I81" s="60">
        <v>0</v>
      </c>
      <c r="J81" s="60">
        <v>0</v>
      </c>
      <c r="K81" s="78">
        <f t="shared" si="2"/>
        <v>0</v>
      </c>
    </row>
    <row r="82" spans="1:11" s="13" customFormat="1" ht="45" x14ac:dyDescent="0.2">
      <c r="A82" s="65"/>
      <c r="B82" s="14"/>
      <c r="C82" s="65" t="s">
        <v>279</v>
      </c>
      <c r="D82" s="14"/>
      <c r="E82" s="16" t="s">
        <v>207</v>
      </c>
      <c r="F82" s="60">
        <v>11707529</v>
      </c>
      <c r="G82" s="60">
        <v>0</v>
      </c>
      <c r="H82" s="77">
        <f t="shared" si="0"/>
        <v>11707529</v>
      </c>
      <c r="I82" s="60">
        <v>0</v>
      </c>
      <c r="J82" s="60">
        <v>0</v>
      </c>
      <c r="K82" s="78">
        <f t="shared" si="2"/>
        <v>0</v>
      </c>
    </row>
    <row r="83" spans="1:11" s="13" customFormat="1" ht="15.75" x14ac:dyDescent="0.2">
      <c r="A83" s="65"/>
      <c r="B83" s="14"/>
      <c r="C83" s="65" t="s">
        <v>280</v>
      </c>
      <c r="D83" s="14"/>
      <c r="E83" s="16" t="s">
        <v>208</v>
      </c>
      <c r="F83" s="60">
        <v>236967660</v>
      </c>
      <c r="G83" s="60">
        <v>14061548</v>
      </c>
      <c r="H83" s="77">
        <f t="shared" ref="H83:H172" si="3">F83+G83</f>
        <v>251029208</v>
      </c>
      <c r="I83" s="60">
        <v>0</v>
      </c>
      <c r="J83" s="60">
        <v>0</v>
      </c>
      <c r="K83" s="78">
        <f t="shared" si="2"/>
        <v>0</v>
      </c>
    </row>
    <row r="84" spans="1:11" s="13" customFormat="1" ht="30.75" customHeight="1" x14ac:dyDescent="0.2">
      <c r="A84" s="65"/>
      <c r="B84" s="14"/>
      <c r="C84" s="65" t="s">
        <v>281</v>
      </c>
      <c r="D84" s="14"/>
      <c r="E84" s="16" t="s">
        <v>209</v>
      </c>
      <c r="F84" s="60">
        <v>337171319</v>
      </c>
      <c r="G84" s="60">
        <v>16595877</v>
      </c>
      <c r="H84" s="77">
        <f t="shared" si="3"/>
        <v>353767196</v>
      </c>
      <c r="I84" s="60">
        <v>0</v>
      </c>
      <c r="J84" s="60">
        <v>0</v>
      </c>
      <c r="K84" s="78">
        <f t="shared" si="2"/>
        <v>0</v>
      </c>
    </row>
    <row r="85" spans="1:11" s="13" customFormat="1" ht="32.25" customHeight="1" x14ac:dyDescent="0.2">
      <c r="A85" s="65"/>
      <c r="B85" s="14"/>
      <c r="C85" s="65" t="s">
        <v>282</v>
      </c>
      <c r="D85" s="14"/>
      <c r="E85" s="16" t="s">
        <v>210</v>
      </c>
      <c r="F85" s="60">
        <v>3891077</v>
      </c>
      <c r="G85" s="60">
        <v>219545216</v>
      </c>
      <c r="H85" s="77">
        <f t="shared" si="3"/>
        <v>223436293</v>
      </c>
      <c r="I85" s="60">
        <v>0</v>
      </c>
      <c r="J85" s="60">
        <v>0</v>
      </c>
      <c r="K85" s="78">
        <f t="shared" si="2"/>
        <v>0</v>
      </c>
    </row>
    <row r="86" spans="1:11" s="13" customFormat="1" ht="32.25" customHeight="1" x14ac:dyDescent="0.2">
      <c r="A86" s="65"/>
      <c r="B86" s="14"/>
      <c r="C86" s="65" t="s">
        <v>283</v>
      </c>
      <c r="D86" s="14"/>
      <c r="E86" s="16" t="s">
        <v>211</v>
      </c>
      <c r="F86" s="60">
        <v>114016087</v>
      </c>
      <c r="G86" s="60">
        <v>29027413</v>
      </c>
      <c r="H86" s="77">
        <f t="shared" si="3"/>
        <v>143043500</v>
      </c>
      <c r="I86" s="60">
        <v>0</v>
      </c>
      <c r="J86" s="60">
        <v>0</v>
      </c>
      <c r="K86" s="78">
        <f t="shared" si="2"/>
        <v>0</v>
      </c>
    </row>
    <row r="87" spans="1:11" s="13" customFormat="1" ht="30" x14ac:dyDescent="0.2">
      <c r="A87" s="65"/>
      <c r="B87" s="14"/>
      <c r="C87" s="65" t="s">
        <v>415</v>
      </c>
      <c r="D87" s="14"/>
      <c r="E87" s="16" t="s">
        <v>416</v>
      </c>
      <c r="F87" s="60">
        <v>2674973</v>
      </c>
      <c r="G87" s="60">
        <v>97732415</v>
      </c>
      <c r="H87" s="77">
        <f t="shared" si="3"/>
        <v>100407388</v>
      </c>
      <c r="I87" s="60">
        <v>0</v>
      </c>
      <c r="J87" s="60">
        <v>0</v>
      </c>
      <c r="K87" s="78">
        <f t="shared" si="2"/>
        <v>0</v>
      </c>
    </row>
    <row r="88" spans="1:11" s="13" customFormat="1" ht="34.5" customHeight="1" x14ac:dyDescent="0.2">
      <c r="A88" s="65"/>
      <c r="B88" s="14"/>
      <c r="C88" s="65" t="s">
        <v>284</v>
      </c>
      <c r="D88" s="14"/>
      <c r="E88" s="16" t="s">
        <v>212</v>
      </c>
      <c r="F88" s="60">
        <v>10684224</v>
      </c>
      <c r="G88" s="60">
        <v>630998880</v>
      </c>
      <c r="H88" s="77">
        <f t="shared" si="3"/>
        <v>641683104</v>
      </c>
      <c r="I88" s="60">
        <v>0</v>
      </c>
      <c r="J88" s="60">
        <v>0</v>
      </c>
      <c r="K88" s="78">
        <f t="shared" si="2"/>
        <v>0</v>
      </c>
    </row>
    <row r="89" spans="1:11" s="13" customFormat="1" ht="31.5" customHeight="1" x14ac:dyDescent="0.2">
      <c r="A89" s="65"/>
      <c r="B89" s="14"/>
      <c r="C89" s="65" t="s">
        <v>285</v>
      </c>
      <c r="D89" s="14"/>
      <c r="E89" s="16" t="s">
        <v>213</v>
      </c>
      <c r="F89" s="60">
        <v>8602726</v>
      </c>
      <c r="G89" s="60">
        <v>372998951</v>
      </c>
      <c r="H89" s="77">
        <f t="shared" si="3"/>
        <v>381601677</v>
      </c>
      <c r="I89" s="60">
        <v>0</v>
      </c>
      <c r="J89" s="60">
        <v>0</v>
      </c>
      <c r="K89" s="78">
        <f t="shared" si="2"/>
        <v>0</v>
      </c>
    </row>
    <row r="90" spans="1:11" s="13" customFormat="1" ht="35.25" customHeight="1" x14ac:dyDescent="0.2">
      <c r="A90" s="65"/>
      <c r="B90" s="14"/>
      <c r="C90" s="65" t="s">
        <v>417</v>
      </c>
      <c r="D90" s="14"/>
      <c r="E90" s="16" t="s">
        <v>418</v>
      </c>
      <c r="F90" s="60">
        <v>1790774</v>
      </c>
      <c r="G90" s="60">
        <v>66081118</v>
      </c>
      <c r="H90" s="77">
        <f t="shared" si="3"/>
        <v>67871892</v>
      </c>
      <c r="I90" s="60">
        <v>0</v>
      </c>
      <c r="J90" s="60">
        <v>0</v>
      </c>
      <c r="K90" s="78">
        <f t="shared" si="2"/>
        <v>0</v>
      </c>
    </row>
    <row r="91" spans="1:11" s="13" customFormat="1" ht="34.5" customHeight="1" x14ac:dyDescent="0.2">
      <c r="A91" s="65"/>
      <c r="B91" s="14"/>
      <c r="C91" s="65" t="s">
        <v>286</v>
      </c>
      <c r="D91" s="14"/>
      <c r="E91" s="16" t="s">
        <v>419</v>
      </c>
      <c r="F91" s="60">
        <v>24369268</v>
      </c>
      <c r="G91" s="60">
        <v>561203212</v>
      </c>
      <c r="H91" s="77">
        <f t="shared" si="3"/>
        <v>585572480</v>
      </c>
      <c r="I91" s="60">
        <v>0</v>
      </c>
      <c r="J91" s="60">
        <v>0</v>
      </c>
      <c r="K91" s="78">
        <f t="shared" si="2"/>
        <v>0</v>
      </c>
    </row>
    <row r="92" spans="1:11" s="13" customFormat="1" ht="34.5" customHeight="1" x14ac:dyDescent="0.2">
      <c r="A92" s="65"/>
      <c r="B92" s="14"/>
      <c r="C92" s="65" t="s">
        <v>287</v>
      </c>
      <c r="D92" s="14"/>
      <c r="E92" s="16" t="s">
        <v>214</v>
      </c>
      <c r="F92" s="60">
        <v>9420098</v>
      </c>
      <c r="G92" s="60">
        <v>540360999</v>
      </c>
      <c r="H92" s="77">
        <f t="shared" si="3"/>
        <v>549781097</v>
      </c>
      <c r="I92" s="60">
        <v>0</v>
      </c>
      <c r="J92" s="60">
        <v>0</v>
      </c>
      <c r="K92" s="78">
        <f t="shared" si="2"/>
        <v>0</v>
      </c>
    </row>
    <row r="93" spans="1:11" s="13" customFormat="1" ht="33" customHeight="1" x14ac:dyDescent="0.2">
      <c r="A93" s="65"/>
      <c r="B93" s="14"/>
      <c r="C93" s="65" t="s">
        <v>288</v>
      </c>
      <c r="D93" s="14"/>
      <c r="E93" s="16" t="s">
        <v>215</v>
      </c>
      <c r="F93" s="60">
        <v>80885792</v>
      </c>
      <c r="G93" s="60">
        <v>1228316004</v>
      </c>
      <c r="H93" s="77">
        <f t="shared" si="3"/>
        <v>1309201796</v>
      </c>
      <c r="I93" s="60">
        <v>0</v>
      </c>
      <c r="J93" s="60">
        <v>0</v>
      </c>
      <c r="K93" s="78">
        <f t="shared" si="2"/>
        <v>0</v>
      </c>
    </row>
    <row r="94" spans="1:11" s="13" customFormat="1" ht="28.5" customHeight="1" x14ac:dyDescent="0.2">
      <c r="A94" s="65"/>
      <c r="B94" s="14"/>
      <c r="C94" s="65" t="s">
        <v>289</v>
      </c>
      <c r="D94" s="14"/>
      <c r="E94" s="16" t="s">
        <v>216</v>
      </c>
      <c r="F94" s="60">
        <v>2970022</v>
      </c>
      <c r="G94" s="60">
        <v>160162408</v>
      </c>
      <c r="H94" s="77">
        <f t="shared" si="3"/>
        <v>163132430</v>
      </c>
      <c r="I94" s="60">
        <v>0</v>
      </c>
      <c r="J94" s="60">
        <v>0</v>
      </c>
      <c r="K94" s="78">
        <f t="shared" si="2"/>
        <v>0</v>
      </c>
    </row>
    <row r="95" spans="1:11" s="13" customFormat="1" ht="37.5" customHeight="1" x14ac:dyDescent="0.2">
      <c r="A95" s="65"/>
      <c r="B95" s="14"/>
      <c r="C95" s="65" t="s">
        <v>290</v>
      </c>
      <c r="D95" s="14"/>
      <c r="E95" s="16" t="s">
        <v>217</v>
      </c>
      <c r="F95" s="60">
        <v>214720748</v>
      </c>
      <c r="G95" s="60">
        <v>11639300</v>
      </c>
      <c r="H95" s="77">
        <f t="shared" si="3"/>
        <v>226360048</v>
      </c>
      <c r="I95" s="60">
        <v>0</v>
      </c>
      <c r="J95" s="60">
        <v>0</v>
      </c>
      <c r="K95" s="78">
        <f t="shared" si="2"/>
        <v>0</v>
      </c>
    </row>
    <row r="96" spans="1:11" s="13" customFormat="1" ht="34.5" customHeight="1" x14ac:dyDescent="0.2">
      <c r="A96" s="65"/>
      <c r="B96" s="14"/>
      <c r="C96" s="65" t="s">
        <v>291</v>
      </c>
      <c r="D96" s="14"/>
      <c r="E96" s="16" t="s">
        <v>218</v>
      </c>
      <c r="F96" s="60">
        <v>4572559</v>
      </c>
      <c r="G96" s="60">
        <v>159241445</v>
      </c>
      <c r="H96" s="77">
        <f t="shared" si="3"/>
        <v>163814004</v>
      </c>
      <c r="I96" s="60">
        <v>0</v>
      </c>
      <c r="J96" s="60">
        <v>0</v>
      </c>
      <c r="K96" s="78">
        <f t="shared" si="2"/>
        <v>0</v>
      </c>
    </row>
    <row r="97" spans="1:11" s="13" customFormat="1" ht="34.5" customHeight="1" x14ac:dyDescent="0.2">
      <c r="A97" s="65"/>
      <c r="B97" s="14"/>
      <c r="C97" s="65" t="s">
        <v>292</v>
      </c>
      <c r="D97" s="14"/>
      <c r="E97" s="16" t="s">
        <v>219</v>
      </c>
      <c r="F97" s="60">
        <v>8701634</v>
      </c>
      <c r="G97" s="60">
        <v>580725500</v>
      </c>
      <c r="H97" s="77">
        <f t="shared" si="3"/>
        <v>589427134</v>
      </c>
      <c r="I97" s="60">
        <v>0</v>
      </c>
      <c r="J97" s="60">
        <v>0</v>
      </c>
      <c r="K97" s="78">
        <f t="shared" si="2"/>
        <v>0</v>
      </c>
    </row>
    <row r="98" spans="1:11" s="13" customFormat="1" ht="34.5" customHeight="1" x14ac:dyDescent="0.2">
      <c r="A98" s="65"/>
      <c r="B98" s="14"/>
      <c r="C98" s="65" t="s">
        <v>420</v>
      </c>
      <c r="D98" s="14"/>
      <c r="E98" s="16" t="s">
        <v>421</v>
      </c>
      <c r="F98" s="60">
        <v>15001650</v>
      </c>
      <c r="G98" s="60">
        <v>117537552</v>
      </c>
      <c r="H98" s="77">
        <f t="shared" si="3"/>
        <v>132539202</v>
      </c>
      <c r="I98" s="60">
        <v>0</v>
      </c>
      <c r="J98" s="60">
        <v>0</v>
      </c>
      <c r="K98" s="78">
        <f t="shared" si="2"/>
        <v>0</v>
      </c>
    </row>
    <row r="99" spans="1:11" s="13" customFormat="1" ht="34.5" customHeight="1" x14ac:dyDescent="0.2">
      <c r="A99" s="65"/>
      <c r="B99" s="14"/>
      <c r="C99" s="65" t="s">
        <v>422</v>
      </c>
      <c r="D99" s="14"/>
      <c r="E99" s="16" t="s">
        <v>423</v>
      </c>
      <c r="F99" s="60">
        <v>38390830</v>
      </c>
      <c r="G99" s="60">
        <v>650961872</v>
      </c>
      <c r="H99" s="77">
        <f t="shared" si="3"/>
        <v>689352702</v>
      </c>
      <c r="I99" s="60">
        <v>0</v>
      </c>
      <c r="J99" s="60">
        <v>0</v>
      </c>
      <c r="K99" s="78">
        <f t="shared" si="2"/>
        <v>0</v>
      </c>
    </row>
    <row r="100" spans="1:11" s="13" customFormat="1" ht="34.5" customHeight="1" x14ac:dyDescent="0.2">
      <c r="A100" s="65"/>
      <c r="B100" s="14"/>
      <c r="C100" s="65" t="s">
        <v>424</v>
      </c>
      <c r="D100" s="14"/>
      <c r="E100" s="16" t="s">
        <v>425</v>
      </c>
      <c r="F100" s="60">
        <v>18580100</v>
      </c>
      <c r="G100" s="60">
        <v>857408800</v>
      </c>
      <c r="H100" s="77">
        <f t="shared" si="3"/>
        <v>875988900</v>
      </c>
      <c r="I100" s="60">
        <v>0</v>
      </c>
      <c r="J100" s="60">
        <v>0</v>
      </c>
      <c r="K100" s="78">
        <f t="shared" si="2"/>
        <v>0</v>
      </c>
    </row>
    <row r="101" spans="1:11" s="13" customFormat="1" ht="30" x14ac:dyDescent="0.2">
      <c r="A101" s="65"/>
      <c r="B101" s="14"/>
      <c r="C101" s="65" t="s">
        <v>426</v>
      </c>
      <c r="D101" s="14"/>
      <c r="E101" s="16" t="s">
        <v>427</v>
      </c>
      <c r="F101" s="60">
        <v>25822272</v>
      </c>
      <c r="G101" s="60">
        <v>387828268</v>
      </c>
      <c r="H101" s="77">
        <f t="shared" si="3"/>
        <v>413650540</v>
      </c>
      <c r="I101" s="60">
        <v>0</v>
      </c>
      <c r="J101" s="60">
        <v>0</v>
      </c>
      <c r="K101" s="78">
        <f t="shared" si="2"/>
        <v>0</v>
      </c>
    </row>
    <row r="102" spans="1:11" s="13" customFormat="1" ht="44.25" customHeight="1" x14ac:dyDescent="0.2">
      <c r="A102" s="65"/>
      <c r="B102" s="14"/>
      <c r="C102" s="65" t="s">
        <v>428</v>
      </c>
      <c r="D102" s="14"/>
      <c r="E102" s="16" t="s">
        <v>429</v>
      </c>
      <c r="F102" s="60">
        <v>25943560</v>
      </c>
      <c r="G102" s="60">
        <v>255773439</v>
      </c>
      <c r="H102" s="77">
        <f t="shared" si="3"/>
        <v>281716999</v>
      </c>
      <c r="I102" s="60">
        <v>0</v>
      </c>
      <c r="J102" s="60">
        <v>0</v>
      </c>
      <c r="K102" s="78">
        <f t="shared" si="2"/>
        <v>0</v>
      </c>
    </row>
    <row r="103" spans="1:11" s="13" customFormat="1" ht="44.25" customHeight="1" x14ac:dyDescent="0.2">
      <c r="A103" s="65"/>
      <c r="B103" s="14"/>
      <c r="C103" s="65" t="s">
        <v>293</v>
      </c>
      <c r="D103" s="14"/>
      <c r="E103" s="16" t="s">
        <v>220</v>
      </c>
      <c r="F103" s="60">
        <v>3222498</v>
      </c>
      <c r="G103" s="60">
        <v>1270000</v>
      </c>
      <c r="H103" s="77">
        <f t="shared" si="3"/>
        <v>4492498</v>
      </c>
      <c r="I103" s="60">
        <v>0</v>
      </c>
      <c r="J103" s="60">
        <v>0</v>
      </c>
      <c r="K103" s="78">
        <f t="shared" si="2"/>
        <v>0</v>
      </c>
    </row>
    <row r="104" spans="1:11" s="13" customFormat="1" ht="44.25" customHeight="1" x14ac:dyDescent="0.2">
      <c r="A104" s="65"/>
      <c r="B104" s="14"/>
      <c r="C104" s="65" t="s">
        <v>294</v>
      </c>
      <c r="D104" s="14"/>
      <c r="E104" s="16" t="s">
        <v>221</v>
      </c>
      <c r="F104" s="60">
        <v>14945360</v>
      </c>
      <c r="G104" s="60">
        <v>484525906</v>
      </c>
      <c r="H104" s="77">
        <f t="shared" si="3"/>
        <v>499471266</v>
      </c>
      <c r="I104" s="60">
        <v>0</v>
      </c>
      <c r="J104" s="60">
        <v>0</v>
      </c>
      <c r="K104" s="78">
        <f t="shared" si="2"/>
        <v>0</v>
      </c>
    </row>
    <row r="105" spans="1:11" s="13" customFormat="1" ht="44.25" customHeight="1" x14ac:dyDescent="0.2">
      <c r="A105" s="65"/>
      <c r="B105" s="14"/>
      <c r="C105" s="65" t="s">
        <v>295</v>
      </c>
      <c r="D105" s="14"/>
      <c r="E105" s="16" t="s">
        <v>222</v>
      </c>
      <c r="F105" s="60">
        <v>519356801</v>
      </c>
      <c r="G105" s="60">
        <v>74050740</v>
      </c>
      <c r="H105" s="77">
        <f t="shared" si="3"/>
        <v>593407541</v>
      </c>
      <c r="I105" s="60">
        <v>0</v>
      </c>
      <c r="J105" s="60">
        <v>0</v>
      </c>
      <c r="K105" s="78">
        <f t="shared" si="2"/>
        <v>0</v>
      </c>
    </row>
    <row r="106" spans="1:11" s="13" customFormat="1" ht="44.25" customHeight="1" x14ac:dyDescent="0.2">
      <c r="A106" s="65"/>
      <c r="B106" s="14"/>
      <c r="C106" s="65" t="s">
        <v>430</v>
      </c>
      <c r="D106" s="14"/>
      <c r="E106" s="16" t="s">
        <v>431</v>
      </c>
      <c r="F106" s="60">
        <v>77456411</v>
      </c>
      <c r="G106" s="60">
        <v>1202370864</v>
      </c>
      <c r="H106" s="77">
        <f t="shared" si="3"/>
        <v>1279827275</v>
      </c>
      <c r="I106" s="60">
        <v>0</v>
      </c>
      <c r="J106" s="60">
        <v>0</v>
      </c>
      <c r="K106" s="78">
        <f t="shared" si="2"/>
        <v>0</v>
      </c>
    </row>
    <row r="107" spans="1:11" s="13" customFormat="1" ht="44.25" customHeight="1" x14ac:dyDescent="0.2">
      <c r="A107" s="65"/>
      <c r="B107" s="14"/>
      <c r="C107" s="65" t="s">
        <v>296</v>
      </c>
      <c r="D107" s="14"/>
      <c r="E107" s="16" t="s">
        <v>223</v>
      </c>
      <c r="F107" s="60">
        <v>276883574</v>
      </c>
      <c r="G107" s="60">
        <v>6635198</v>
      </c>
      <c r="H107" s="77">
        <f t="shared" si="3"/>
        <v>283518772</v>
      </c>
      <c r="I107" s="60">
        <v>0</v>
      </c>
      <c r="J107" s="60">
        <v>0</v>
      </c>
      <c r="K107" s="78">
        <f t="shared" si="2"/>
        <v>0</v>
      </c>
    </row>
    <row r="108" spans="1:11" s="13" customFormat="1" ht="44.25" customHeight="1" x14ac:dyDescent="0.2">
      <c r="A108" s="65"/>
      <c r="B108" s="14"/>
      <c r="C108" s="65" t="s">
        <v>297</v>
      </c>
      <c r="D108" s="14"/>
      <c r="E108" s="16" t="s">
        <v>224</v>
      </c>
      <c r="F108" s="60">
        <v>4460748</v>
      </c>
      <c r="G108" s="60">
        <v>117834650</v>
      </c>
      <c r="H108" s="77">
        <f t="shared" si="3"/>
        <v>122295398</v>
      </c>
      <c r="I108" s="60">
        <v>0</v>
      </c>
      <c r="J108" s="60">
        <v>0</v>
      </c>
      <c r="K108" s="78">
        <f t="shared" si="2"/>
        <v>0</v>
      </c>
    </row>
    <row r="109" spans="1:11" s="13" customFormat="1" ht="30" x14ac:dyDescent="0.2">
      <c r="A109" s="65"/>
      <c r="B109" s="14"/>
      <c r="C109" s="65" t="s">
        <v>298</v>
      </c>
      <c r="D109" s="14"/>
      <c r="E109" s="16" t="s">
        <v>225</v>
      </c>
      <c r="F109" s="60">
        <v>3000248</v>
      </c>
      <c r="G109" s="60">
        <v>111965200</v>
      </c>
      <c r="H109" s="77">
        <f t="shared" si="3"/>
        <v>114965448</v>
      </c>
      <c r="I109" s="60">
        <v>0</v>
      </c>
      <c r="J109" s="60">
        <v>0</v>
      </c>
      <c r="K109" s="78">
        <f t="shared" si="2"/>
        <v>0</v>
      </c>
    </row>
    <row r="110" spans="1:11" s="13" customFormat="1" ht="30" x14ac:dyDescent="0.2">
      <c r="A110" s="65"/>
      <c r="B110" s="14"/>
      <c r="C110" s="65" t="s">
        <v>299</v>
      </c>
      <c r="D110" s="14"/>
      <c r="E110" s="16" t="s">
        <v>226</v>
      </c>
      <c r="F110" s="60">
        <v>38037209</v>
      </c>
      <c r="G110" s="60">
        <v>0</v>
      </c>
      <c r="H110" s="77">
        <f t="shared" si="3"/>
        <v>38037209</v>
      </c>
      <c r="I110" s="60">
        <v>0</v>
      </c>
      <c r="J110" s="60">
        <v>0</v>
      </c>
      <c r="K110" s="78">
        <f t="shared" si="2"/>
        <v>0</v>
      </c>
    </row>
    <row r="111" spans="1:11" s="13" customFormat="1" ht="30" x14ac:dyDescent="0.2">
      <c r="A111" s="65"/>
      <c r="B111" s="14"/>
      <c r="C111" s="65" t="s">
        <v>300</v>
      </c>
      <c r="D111" s="14"/>
      <c r="E111" s="16" t="s">
        <v>227</v>
      </c>
      <c r="F111" s="60">
        <v>6649974</v>
      </c>
      <c r="G111" s="60">
        <v>427773013</v>
      </c>
      <c r="H111" s="77">
        <f t="shared" si="3"/>
        <v>434422987</v>
      </c>
      <c r="I111" s="60">
        <v>0</v>
      </c>
      <c r="J111" s="60">
        <v>0</v>
      </c>
      <c r="K111" s="78">
        <f t="shared" si="2"/>
        <v>0</v>
      </c>
    </row>
    <row r="112" spans="1:11" s="13" customFormat="1" ht="30" x14ac:dyDescent="0.2">
      <c r="A112" s="65"/>
      <c r="B112" s="14"/>
      <c r="C112" s="65" t="s">
        <v>301</v>
      </c>
      <c r="D112" s="14"/>
      <c r="E112" s="16" t="s">
        <v>228</v>
      </c>
      <c r="F112" s="60">
        <v>705612</v>
      </c>
      <c r="G112" s="60">
        <v>22339880</v>
      </c>
      <c r="H112" s="77">
        <f t="shared" si="3"/>
        <v>23045492</v>
      </c>
      <c r="I112" s="60">
        <v>0</v>
      </c>
      <c r="J112" s="60">
        <v>0</v>
      </c>
      <c r="K112" s="78">
        <f t="shared" si="2"/>
        <v>0</v>
      </c>
    </row>
    <row r="113" spans="1:11" s="13" customFormat="1" ht="30" x14ac:dyDescent="0.2">
      <c r="A113" s="65"/>
      <c r="B113" s="14"/>
      <c r="C113" s="65" t="s">
        <v>302</v>
      </c>
      <c r="D113" s="14"/>
      <c r="E113" s="16" t="s">
        <v>229</v>
      </c>
      <c r="F113" s="60">
        <v>7198106</v>
      </c>
      <c r="G113" s="60">
        <v>93063910</v>
      </c>
      <c r="H113" s="77">
        <f t="shared" si="3"/>
        <v>100262016</v>
      </c>
      <c r="I113" s="60">
        <v>0</v>
      </c>
      <c r="J113" s="60">
        <v>0</v>
      </c>
      <c r="K113" s="78">
        <f t="shared" si="2"/>
        <v>0</v>
      </c>
    </row>
    <row r="114" spans="1:11" s="13" customFormat="1" ht="30" x14ac:dyDescent="0.2">
      <c r="A114" s="65"/>
      <c r="B114" s="14"/>
      <c r="C114" s="65" t="s">
        <v>303</v>
      </c>
      <c r="D114" s="14"/>
      <c r="E114" s="16" t="s">
        <v>230</v>
      </c>
      <c r="F114" s="60">
        <v>180792318</v>
      </c>
      <c r="G114" s="60">
        <v>0</v>
      </c>
      <c r="H114" s="77">
        <f t="shared" si="3"/>
        <v>180792318</v>
      </c>
      <c r="I114" s="60">
        <v>0</v>
      </c>
      <c r="J114" s="60">
        <v>0</v>
      </c>
      <c r="K114" s="78">
        <f t="shared" si="2"/>
        <v>0</v>
      </c>
    </row>
    <row r="115" spans="1:11" s="13" customFormat="1" ht="30" x14ac:dyDescent="0.2">
      <c r="A115" s="65"/>
      <c r="B115" s="14"/>
      <c r="C115" s="65" t="s">
        <v>304</v>
      </c>
      <c r="D115" s="14"/>
      <c r="E115" s="16" t="s">
        <v>231</v>
      </c>
      <c r="F115" s="60">
        <v>4299204</v>
      </c>
      <c r="G115" s="60">
        <v>161520000</v>
      </c>
      <c r="H115" s="77">
        <f t="shared" si="3"/>
        <v>165819204</v>
      </c>
      <c r="I115" s="60">
        <v>0</v>
      </c>
      <c r="J115" s="60">
        <v>0</v>
      </c>
      <c r="K115" s="78">
        <f t="shared" si="2"/>
        <v>0</v>
      </c>
    </row>
    <row r="116" spans="1:11" s="13" customFormat="1" ht="30" x14ac:dyDescent="0.2">
      <c r="A116" s="65"/>
      <c r="B116" s="14"/>
      <c r="C116" s="65" t="s">
        <v>305</v>
      </c>
      <c r="D116" s="14"/>
      <c r="E116" s="16" t="s">
        <v>232</v>
      </c>
      <c r="F116" s="60">
        <v>1224026</v>
      </c>
      <c r="G116" s="60">
        <v>40585960</v>
      </c>
      <c r="H116" s="77">
        <f t="shared" si="3"/>
        <v>41809986</v>
      </c>
      <c r="I116" s="60">
        <v>0</v>
      </c>
      <c r="J116" s="60">
        <v>0</v>
      </c>
      <c r="K116" s="78">
        <f t="shared" si="2"/>
        <v>0</v>
      </c>
    </row>
    <row r="117" spans="1:11" s="13" customFormat="1" ht="30" x14ac:dyDescent="0.2">
      <c r="A117" s="65"/>
      <c r="B117" s="14"/>
      <c r="C117" s="65" t="s">
        <v>306</v>
      </c>
      <c r="D117" s="14"/>
      <c r="E117" s="16" t="s">
        <v>233</v>
      </c>
      <c r="F117" s="60">
        <v>5874258</v>
      </c>
      <c r="G117" s="60">
        <v>180770000</v>
      </c>
      <c r="H117" s="77">
        <f t="shared" si="3"/>
        <v>186644258</v>
      </c>
      <c r="I117" s="60">
        <v>0</v>
      </c>
      <c r="J117" s="60">
        <v>0</v>
      </c>
      <c r="K117" s="78">
        <f t="shared" ref="K117:K186" si="4">SUM(I117:J117)</f>
        <v>0</v>
      </c>
    </row>
    <row r="118" spans="1:11" s="13" customFormat="1" ht="30" x14ac:dyDescent="0.2">
      <c r="A118" s="65"/>
      <c r="B118" s="14"/>
      <c r="C118" s="65" t="s">
        <v>307</v>
      </c>
      <c r="D118" s="14"/>
      <c r="E118" s="16" t="s">
        <v>234</v>
      </c>
      <c r="F118" s="60">
        <v>2972054</v>
      </c>
      <c r="G118" s="60">
        <v>120009290</v>
      </c>
      <c r="H118" s="77">
        <f t="shared" si="3"/>
        <v>122981344</v>
      </c>
      <c r="I118" s="60">
        <v>0</v>
      </c>
      <c r="J118" s="60">
        <v>0</v>
      </c>
      <c r="K118" s="78">
        <f t="shared" si="4"/>
        <v>0</v>
      </c>
    </row>
    <row r="119" spans="1:11" s="13" customFormat="1" ht="30" x14ac:dyDescent="0.2">
      <c r="A119" s="65"/>
      <c r="B119" s="14"/>
      <c r="C119" s="65" t="s">
        <v>432</v>
      </c>
      <c r="D119" s="14"/>
      <c r="E119" s="16" t="s">
        <v>433</v>
      </c>
      <c r="F119" s="60">
        <v>4399661</v>
      </c>
      <c r="G119" s="60">
        <v>157262608</v>
      </c>
      <c r="H119" s="77">
        <f t="shared" si="3"/>
        <v>161662269</v>
      </c>
      <c r="I119" s="60">
        <v>0</v>
      </c>
      <c r="J119" s="60">
        <v>0</v>
      </c>
      <c r="K119" s="78">
        <f t="shared" si="4"/>
        <v>0</v>
      </c>
    </row>
    <row r="120" spans="1:11" s="13" customFormat="1" ht="30" x14ac:dyDescent="0.2">
      <c r="A120" s="65"/>
      <c r="B120" s="14"/>
      <c r="C120" s="65" t="s">
        <v>308</v>
      </c>
      <c r="D120" s="14"/>
      <c r="E120" s="16" t="s">
        <v>235</v>
      </c>
      <c r="F120" s="60">
        <v>12784677</v>
      </c>
      <c r="G120" s="60">
        <v>1003231724</v>
      </c>
      <c r="H120" s="77">
        <f t="shared" si="3"/>
        <v>1016016401</v>
      </c>
      <c r="I120" s="60">
        <v>0</v>
      </c>
      <c r="J120" s="60">
        <v>0</v>
      </c>
      <c r="K120" s="78">
        <f t="shared" si="4"/>
        <v>0</v>
      </c>
    </row>
    <row r="121" spans="1:11" s="13" customFormat="1" ht="30" x14ac:dyDescent="0.2">
      <c r="A121" s="65"/>
      <c r="B121" s="14"/>
      <c r="C121" s="65" t="s">
        <v>434</v>
      </c>
      <c r="D121" s="14"/>
      <c r="E121" s="16" t="s">
        <v>435</v>
      </c>
      <c r="F121" s="60">
        <v>5086855</v>
      </c>
      <c r="G121" s="60">
        <v>164324727</v>
      </c>
      <c r="H121" s="77">
        <f t="shared" si="3"/>
        <v>169411582</v>
      </c>
      <c r="I121" s="60">
        <v>0</v>
      </c>
      <c r="J121" s="60">
        <v>0</v>
      </c>
      <c r="K121" s="78">
        <f t="shared" si="4"/>
        <v>0</v>
      </c>
    </row>
    <row r="122" spans="1:11" s="13" customFormat="1" ht="30" x14ac:dyDescent="0.2">
      <c r="A122" s="65"/>
      <c r="B122" s="14"/>
      <c r="C122" s="65" t="s">
        <v>436</v>
      </c>
      <c r="D122" s="14"/>
      <c r="E122" s="16" t="s">
        <v>437</v>
      </c>
      <c r="F122" s="60">
        <v>4516371</v>
      </c>
      <c r="G122" s="60">
        <v>151256052</v>
      </c>
      <c r="H122" s="77">
        <f t="shared" si="3"/>
        <v>155772423</v>
      </c>
      <c r="I122" s="60">
        <v>0</v>
      </c>
      <c r="J122" s="60">
        <v>0</v>
      </c>
      <c r="K122" s="78">
        <f t="shared" si="4"/>
        <v>0</v>
      </c>
    </row>
    <row r="123" spans="1:11" s="13" customFormat="1" ht="30" x14ac:dyDescent="0.2">
      <c r="A123" s="65"/>
      <c r="B123" s="14"/>
      <c r="C123" s="65" t="s">
        <v>438</v>
      </c>
      <c r="D123" s="14"/>
      <c r="E123" s="16" t="s">
        <v>439</v>
      </c>
      <c r="F123" s="60">
        <v>2547493</v>
      </c>
      <c r="G123" s="60">
        <v>61594311</v>
      </c>
      <c r="H123" s="77">
        <f t="shared" si="3"/>
        <v>64141804</v>
      </c>
      <c r="I123" s="60">
        <v>0</v>
      </c>
      <c r="J123" s="60">
        <v>0</v>
      </c>
      <c r="K123" s="78">
        <f t="shared" si="4"/>
        <v>0</v>
      </c>
    </row>
    <row r="124" spans="1:11" s="13" customFormat="1" ht="30" x14ac:dyDescent="0.2">
      <c r="A124" s="65"/>
      <c r="B124" s="14"/>
      <c r="C124" s="65" t="s">
        <v>440</v>
      </c>
      <c r="D124" s="14"/>
      <c r="E124" s="16" t="s">
        <v>441</v>
      </c>
      <c r="F124" s="60">
        <v>1277015752</v>
      </c>
      <c r="G124" s="60">
        <v>19714107</v>
      </c>
      <c r="H124" s="77">
        <f t="shared" si="3"/>
        <v>1296729859</v>
      </c>
      <c r="I124" s="60">
        <v>0</v>
      </c>
      <c r="J124" s="60">
        <v>0</v>
      </c>
      <c r="K124" s="78">
        <f t="shared" si="4"/>
        <v>0</v>
      </c>
    </row>
    <row r="125" spans="1:11" s="13" customFormat="1" ht="30" x14ac:dyDescent="0.2">
      <c r="A125" s="65"/>
      <c r="B125" s="14"/>
      <c r="C125" s="65" t="s">
        <v>442</v>
      </c>
      <c r="D125" s="14"/>
      <c r="E125" s="16" t="s">
        <v>443</v>
      </c>
      <c r="F125" s="60">
        <v>4549518</v>
      </c>
      <c r="G125" s="60">
        <v>158046368</v>
      </c>
      <c r="H125" s="77">
        <f t="shared" si="3"/>
        <v>162595886</v>
      </c>
      <c r="I125" s="60">
        <v>0</v>
      </c>
      <c r="J125" s="60">
        <v>0</v>
      </c>
      <c r="K125" s="78">
        <f t="shared" si="4"/>
        <v>0</v>
      </c>
    </row>
    <row r="126" spans="1:11" s="13" customFormat="1" ht="30" x14ac:dyDescent="0.2">
      <c r="A126" s="65"/>
      <c r="B126" s="14"/>
      <c r="C126" s="65" t="s">
        <v>444</v>
      </c>
      <c r="D126" s="14"/>
      <c r="E126" s="16" t="s">
        <v>445</v>
      </c>
      <c r="F126" s="60">
        <v>5019802</v>
      </c>
      <c r="G126" s="60">
        <v>267570282</v>
      </c>
      <c r="H126" s="77">
        <f t="shared" si="3"/>
        <v>272590084</v>
      </c>
      <c r="I126" s="60">
        <v>0</v>
      </c>
      <c r="J126" s="60">
        <v>0</v>
      </c>
      <c r="K126" s="78">
        <f t="shared" si="4"/>
        <v>0</v>
      </c>
    </row>
    <row r="127" spans="1:11" s="13" customFormat="1" ht="30" x14ac:dyDescent="0.2">
      <c r="A127" s="65"/>
      <c r="B127" s="14"/>
      <c r="C127" s="65" t="s">
        <v>446</v>
      </c>
      <c r="D127" s="14"/>
      <c r="E127" s="16" t="s">
        <v>447</v>
      </c>
      <c r="F127" s="60">
        <v>6734426</v>
      </c>
      <c r="G127" s="60">
        <v>472468422</v>
      </c>
      <c r="H127" s="77">
        <f t="shared" si="3"/>
        <v>479202848</v>
      </c>
      <c r="I127" s="60">
        <v>0</v>
      </c>
      <c r="J127" s="60">
        <v>0</v>
      </c>
      <c r="K127" s="78">
        <f t="shared" si="4"/>
        <v>0</v>
      </c>
    </row>
    <row r="128" spans="1:11" s="13" customFormat="1" ht="30" x14ac:dyDescent="0.2">
      <c r="A128" s="65"/>
      <c r="B128" s="14"/>
      <c r="C128" s="65" t="s">
        <v>309</v>
      </c>
      <c r="D128" s="14"/>
      <c r="E128" s="16" t="s">
        <v>236</v>
      </c>
      <c r="F128" s="60">
        <v>4549518</v>
      </c>
      <c r="G128" s="60">
        <v>158096368</v>
      </c>
      <c r="H128" s="77">
        <f t="shared" si="3"/>
        <v>162645886</v>
      </c>
      <c r="I128" s="60">
        <v>0</v>
      </c>
      <c r="J128" s="60">
        <v>0</v>
      </c>
      <c r="K128" s="78">
        <f t="shared" si="4"/>
        <v>0</v>
      </c>
    </row>
    <row r="129" spans="1:11" s="13" customFormat="1" ht="30" x14ac:dyDescent="0.2">
      <c r="A129" s="65"/>
      <c r="B129" s="14"/>
      <c r="C129" s="65" t="s">
        <v>448</v>
      </c>
      <c r="D129" s="14"/>
      <c r="E129" s="16" t="s">
        <v>449</v>
      </c>
      <c r="F129" s="60">
        <v>2823842</v>
      </c>
      <c r="G129" s="60">
        <v>252678968</v>
      </c>
      <c r="H129" s="77">
        <f t="shared" si="3"/>
        <v>255502810</v>
      </c>
      <c r="I129" s="60">
        <v>0</v>
      </c>
      <c r="J129" s="60">
        <v>0</v>
      </c>
      <c r="K129" s="78">
        <f t="shared" si="4"/>
        <v>0</v>
      </c>
    </row>
    <row r="130" spans="1:11" s="13" customFormat="1" ht="30" x14ac:dyDescent="0.2">
      <c r="A130" s="65"/>
      <c r="B130" s="14"/>
      <c r="C130" s="65" t="s">
        <v>310</v>
      </c>
      <c r="D130" s="14"/>
      <c r="E130" s="16" t="s">
        <v>237</v>
      </c>
      <c r="F130" s="60">
        <v>273101</v>
      </c>
      <c r="G130" s="60">
        <v>5023646</v>
      </c>
      <c r="H130" s="77">
        <f t="shared" si="3"/>
        <v>5296747</v>
      </c>
      <c r="I130" s="60">
        <v>0</v>
      </c>
      <c r="J130" s="60">
        <v>0</v>
      </c>
      <c r="K130" s="78">
        <f t="shared" si="4"/>
        <v>0</v>
      </c>
    </row>
    <row r="131" spans="1:11" s="13" customFormat="1" ht="30" x14ac:dyDescent="0.2">
      <c r="A131" s="65"/>
      <c r="B131" s="14"/>
      <c r="C131" s="65" t="s">
        <v>311</v>
      </c>
      <c r="D131" s="14"/>
      <c r="E131" s="16" t="s">
        <v>238</v>
      </c>
      <c r="F131" s="60">
        <v>502285</v>
      </c>
      <c r="G131" s="60">
        <v>2484565</v>
      </c>
      <c r="H131" s="77">
        <f t="shared" si="3"/>
        <v>2986850</v>
      </c>
      <c r="I131" s="60">
        <v>0</v>
      </c>
      <c r="J131" s="60">
        <v>0</v>
      </c>
      <c r="K131" s="78">
        <f t="shared" si="4"/>
        <v>0</v>
      </c>
    </row>
    <row r="132" spans="1:11" s="13" customFormat="1" ht="30" x14ac:dyDescent="0.2">
      <c r="A132" s="65"/>
      <c r="B132" s="14"/>
      <c r="C132" s="65" t="s">
        <v>312</v>
      </c>
      <c r="D132" s="14"/>
      <c r="E132" s="16" t="s">
        <v>239</v>
      </c>
      <c r="F132" s="60">
        <v>109881</v>
      </c>
      <c r="G132" s="60">
        <v>0</v>
      </c>
      <c r="H132" s="77">
        <f t="shared" si="3"/>
        <v>109881</v>
      </c>
      <c r="I132" s="60">
        <v>0</v>
      </c>
      <c r="J132" s="60">
        <v>0</v>
      </c>
      <c r="K132" s="78">
        <f t="shared" si="4"/>
        <v>0</v>
      </c>
    </row>
    <row r="133" spans="1:11" s="13" customFormat="1" ht="30" x14ac:dyDescent="0.2">
      <c r="A133" s="65"/>
      <c r="B133" s="14"/>
      <c r="C133" s="65" t="s">
        <v>313</v>
      </c>
      <c r="D133" s="14"/>
      <c r="E133" s="16" t="s">
        <v>240</v>
      </c>
      <c r="F133" s="60">
        <v>119481</v>
      </c>
      <c r="G133" s="60">
        <v>0</v>
      </c>
      <c r="H133" s="77">
        <f t="shared" si="3"/>
        <v>119481</v>
      </c>
      <c r="I133" s="60">
        <v>0</v>
      </c>
      <c r="J133" s="60">
        <v>0</v>
      </c>
      <c r="K133" s="78">
        <f t="shared" si="4"/>
        <v>0</v>
      </c>
    </row>
    <row r="134" spans="1:11" s="13" customFormat="1" ht="30" x14ac:dyDescent="0.2">
      <c r="A134" s="65"/>
      <c r="B134" s="14"/>
      <c r="C134" s="65" t="s">
        <v>314</v>
      </c>
      <c r="D134" s="14"/>
      <c r="E134" s="16" t="s">
        <v>241</v>
      </c>
      <c r="F134" s="60">
        <v>3777234</v>
      </c>
      <c r="G134" s="60">
        <v>112761569</v>
      </c>
      <c r="H134" s="77">
        <f t="shared" si="3"/>
        <v>116538803</v>
      </c>
      <c r="I134" s="60">
        <v>0</v>
      </c>
      <c r="J134" s="60">
        <v>0</v>
      </c>
      <c r="K134" s="78">
        <f t="shared" si="4"/>
        <v>0</v>
      </c>
    </row>
    <row r="135" spans="1:11" s="13" customFormat="1" ht="30" x14ac:dyDescent="0.2">
      <c r="A135" s="65"/>
      <c r="B135" s="14"/>
      <c r="C135" s="65" t="s">
        <v>315</v>
      </c>
      <c r="D135" s="14"/>
      <c r="E135" s="16" t="s">
        <v>242</v>
      </c>
      <c r="F135" s="60">
        <v>220828</v>
      </c>
      <c r="G135" s="60">
        <v>0</v>
      </c>
      <c r="H135" s="77">
        <f t="shared" si="3"/>
        <v>220828</v>
      </c>
      <c r="I135" s="60">
        <v>0</v>
      </c>
      <c r="J135" s="60">
        <v>0</v>
      </c>
      <c r="K135" s="78">
        <f t="shared" si="4"/>
        <v>0</v>
      </c>
    </row>
    <row r="136" spans="1:11" s="13" customFormat="1" ht="30" x14ac:dyDescent="0.2">
      <c r="A136" s="65"/>
      <c r="B136" s="14"/>
      <c r="C136" s="65" t="s">
        <v>316</v>
      </c>
      <c r="D136" s="14"/>
      <c r="E136" s="16" t="s">
        <v>243</v>
      </c>
      <c r="F136" s="60">
        <v>83211</v>
      </c>
      <c r="G136" s="60">
        <v>253054</v>
      </c>
      <c r="H136" s="77">
        <f t="shared" si="3"/>
        <v>336265</v>
      </c>
      <c r="I136" s="60">
        <v>0</v>
      </c>
      <c r="J136" s="60">
        <v>0</v>
      </c>
      <c r="K136" s="78">
        <f t="shared" si="4"/>
        <v>0</v>
      </c>
    </row>
    <row r="137" spans="1:11" s="13" customFormat="1" ht="30" x14ac:dyDescent="0.2">
      <c r="A137" s="65"/>
      <c r="B137" s="14"/>
      <c r="C137" s="65" t="s">
        <v>317</v>
      </c>
      <c r="D137" s="14"/>
      <c r="E137" s="16" t="s">
        <v>244</v>
      </c>
      <c r="F137" s="60">
        <v>76809</v>
      </c>
      <c r="G137" s="60">
        <v>227946</v>
      </c>
      <c r="H137" s="77">
        <f t="shared" si="3"/>
        <v>304755</v>
      </c>
      <c r="I137" s="60">
        <v>0</v>
      </c>
      <c r="J137" s="60">
        <v>0</v>
      </c>
      <c r="K137" s="78">
        <f t="shared" si="4"/>
        <v>0</v>
      </c>
    </row>
    <row r="138" spans="1:11" s="13" customFormat="1" ht="30" x14ac:dyDescent="0.2">
      <c r="A138" s="65"/>
      <c r="B138" s="14"/>
      <c r="C138" s="65" t="s">
        <v>318</v>
      </c>
      <c r="D138" s="14"/>
      <c r="E138" s="16" t="s">
        <v>245</v>
      </c>
      <c r="F138" s="60">
        <v>1354836</v>
      </c>
      <c r="G138" s="60">
        <v>228750</v>
      </c>
      <c r="H138" s="77">
        <f t="shared" si="3"/>
        <v>1583586</v>
      </c>
      <c r="I138" s="60">
        <v>0</v>
      </c>
      <c r="J138" s="60">
        <v>0</v>
      </c>
      <c r="K138" s="78">
        <f t="shared" si="4"/>
        <v>0</v>
      </c>
    </row>
    <row r="139" spans="1:11" s="13" customFormat="1" ht="30" x14ac:dyDescent="0.2">
      <c r="A139" s="65"/>
      <c r="B139" s="14"/>
      <c r="C139" s="65" t="s">
        <v>319</v>
      </c>
      <c r="D139" s="14"/>
      <c r="E139" s="16" t="s">
        <v>246</v>
      </c>
      <c r="F139" s="60">
        <v>27585511</v>
      </c>
      <c r="G139" s="60">
        <v>5264056</v>
      </c>
      <c r="H139" s="77">
        <f t="shared" si="3"/>
        <v>32849567</v>
      </c>
      <c r="I139" s="60">
        <v>0</v>
      </c>
      <c r="J139" s="60">
        <v>0</v>
      </c>
      <c r="K139" s="78">
        <f t="shared" si="4"/>
        <v>0</v>
      </c>
    </row>
    <row r="140" spans="1:11" s="13" customFormat="1" ht="30" x14ac:dyDescent="0.2">
      <c r="A140" s="65"/>
      <c r="B140" s="14"/>
      <c r="C140" s="65" t="s">
        <v>450</v>
      </c>
      <c r="D140" s="14"/>
      <c r="E140" s="16" t="s">
        <v>451</v>
      </c>
      <c r="F140" s="60">
        <v>4099253</v>
      </c>
      <c r="G140" s="60">
        <v>50766968</v>
      </c>
      <c r="H140" s="77">
        <f t="shared" si="3"/>
        <v>54866221</v>
      </c>
      <c r="I140" s="60">
        <v>0</v>
      </c>
      <c r="J140" s="60">
        <v>0</v>
      </c>
      <c r="K140" s="78">
        <f t="shared" si="4"/>
        <v>0</v>
      </c>
    </row>
    <row r="141" spans="1:11" s="13" customFormat="1" ht="30" x14ac:dyDescent="0.2">
      <c r="A141" s="65"/>
      <c r="B141" s="14"/>
      <c r="C141" s="65" t="s">
        <v>452</v>
      </c>
      <c r="D141" s="14"/>
      <c r="E141" s="16" t="s">
        <v>453</v>
      </c>
      <c r="F141" s="60">
        <v>10776074</v>
      </c>
      <c r="G141" s="60">
        <v>139163995</v>
      </c>
      <c r="H141" s="77">
        <f t="shared" si="3"/>
        <v>149940069</v>
      </c>
      <c r="I141" s="60">
        <v>0</v>
      </c>
      <c r="J141" s="60">
        <v>0</v>
      </c>
      <c r="K141" s="78">
        <f t="shared" si="4"/>
        <v>0</v>
      </c>
    </row>
    <row r="142" spans="1:11" s="13" customFormat="1" ht="30" x14ac:dyDescent="0.2">
      <c r="A142" s="65"/>
      <c r="B142" s="14"/>
      <c r="C142" s="65" t="s">
        <v>454</v>
      </c>
      <c r="D142" s="14"/>
      <c r="E142" s="16" t="s">
        <v>455</v>
      </c>
      <c r="F142" s="60">
        <v>5669407</v>
      </c>
      <c r="G142" s="60">
        <v>78104578</v>
      </c>
      <c r="H142" s="77">
        <f t="shared" si="3"/>
        <v>83773985</v>
      </c>
      <c r="I142" s="60">
        <v>0</v>
      </c>
      <c r="J142" s="60">
        <v>0</v>
      </c>
      <c r="K142" s="78">
        <f t="shared" si="4"/>
        <v>0</v>
      </c>
    </row>
    <row r="143" spans="1:11" s="13" customFormat="1" ht="30" x14ac:dyDescent="0.2">
      <c r="A143" s="65"/>
      <c r="B143" s="14"/>
      <c r="C143" s="65" t="s">
        <v>320</v>
      </c>
      <c r="D143" s="14"/>
      <c r="E143" s="16" t="s">
        <v>247</v>
      </c>
      <c r="F143" s="60">
        <v>130477749</v>
      </c>
      <c r="G143" s="60">
        <v>942118</v>
      </c>
      <c r="H143" s="77">
        <f t="shared" si="3"/>
        <v>131419867</v>
      </c>
      <c r="I143" s="60">
        <v>0</v>
      </c>
      <c r="J143" s="60">
        <v>0</v>
      </c>
      <c r="K143" s="78">
        <f t="shared" si="4"/>
        <v>0</v>
      </c>
    </row>
    <row r="144" spans="1:11" s="13" customFormat="1" ht="30" x14ac:dyDescent="0.2">
      <c r="A144" s="65"/>
      <c r="B144" s="14"/>
      <c r="C144" s="65" t="s">
        <v>321</v>
      </c>
      <c r="D144" s="14"/>
      <c r="E144" s="16" t="s">
        <v>248</v>
      </c>
      <c r="F144" s="60">
        <v>1642491</v>
      </c>
      <c r="G144" s="60">
        <v>67447432</v>
      </c>
      <c r="H144" s="77">
        <f t="shared" si="3"/>
        <v>69089923</v>
      </c>
      <c r="I144" s="60">
        <v>0</v>
      </c>
      <c r="J144" s="60">
        <v>0</v>
      </c>
      <c r="K144" s="78">
        <f t="shared" si="4"/>
        <v>0</v>
      </c>
    </row>
    <row r="145" spans="1:11" s="13" customFormat="1" ht="30" x14ac:dyDescent="0.2">
      <c r="A145" s="65"/>
      <c r="B145" s="14"/>
      <c r="C145" s="65" t="s">
        <v>322</v>
      </c>
      <c r="D145" s="14"/>
      <c r="E145" s="16" t="s">
        <v>249</v>
      </c>
      <c r="F145" s="60">
        <v>4851146</v>
      </c>
      <c r="G145" s="60">
        <v>340591273</v>
      </c>
      <c r="H145" s="77">
        <f t="shared" si="3"/>
        <v>345442419</v>
      </c>
      <c r="I145" s="60">
        <v>0</v>
      </c>
      <c r="J145" s="60">
        <v>0</v>
      </c>
      <c r="K145" s="78">
        <f t="shared" si="4"/>
        <v>0</v>
      </c>
    </row>
    <row r="146" spans="1:11" s="13" customFormat="1" ht="30" x14ac:dyDescent="0.2">
      <c r="A146" s="65"/>
      <c r="B146" s="14"/>
      <c r="C146" s="65" t="s">
        <v>323</v>
      </c>
      <c r="D146" s="14"/>
      <c r="E146" s="16" t="s">
        <v>250</v>
      </c>
      <c r="F146" s="60">
        <v>1445895</v>
      </c>
      <c r="G146" s="60">
        <v>55912404</v>
      </c>
      <c r="H146" s="77">
        <f t="shared" si="3"/>
        <v>57358299</v>
      </c>
      <c r="I146" s="60">
        <v>0</v>
      </c>
      <c r="J146" s="60">
        <v>0</v>
      </c>
      <c r="K146" s="78">
        <f t="shared" si="4"/>
        <v>0</v>
      </c>
    </row>
    <row r="147" spans="1:11" s="13" customFormat="1" ht="30" x14ac:dyDescent="0.2">
      <c r="A147" s="65"/>
      <c r="B147" s="14"/>
      <c r="C147" s="65" t="s">
        <v>324</v>
      </c>
      <c r="D147" s="14"/>
      <c r="E147" s="16" t="s">
        <v>251</v>
      </c>
      <c r="F147" s="60">
        <v>3067812</v>
      </c>
      <c r="G147" s="60">
        <v>124242688</v>
      </c>
      <c r="H147" s="77">
        <f t="shared" si="3"/>
        <v>127310500</v>
      </c>
      <c r="I147" s="60">
        <v>0</v>
      </c>
      <c r="J147" s="60">
        <v>0</v>
      </c>
      <c r="K147" s="78">
        <f t="shared" si="4"/>
        <v>0</v>
      </c>
    </row>
    <row r="148" spans="1:11" s="13" customFormat="1" ht="30" x14ac:dyDescent="0.2">
      <c r="A148" s="65"/>
      <c r="B148" s="14"/>
      <c r="C148" s="65" t="s">
        <v>325</v>
      </c>
      <c r="D148" s="14"/>
      <c r="E148" s="16" t="s">
        <v>252</v>
      </c>
      <c r="F148" s="60">
        <v>1937385</v>
      </c>
      <c r="G148" s="60">
        <v>77005955</v>
      </c>
      <c r="H148" s="77">
        <f t="shared" si="3"/>
        <v>78943340</v>
      </c>
      <c r="I148" s="60">
        <v>0</v>
      </c>
      <c r="J148" s="60">
        <v>0</v>
      </c>
      <c r="K148" s="78">
        <f t="shared" si="4"/>
        <v>0</v>
      </c>
    </row>
    <row r="149" spans="1:11" s="13" customFormat="1" ht="30" x14ac:dyDescent="0.2">
      <c r="A149" s="65"/>
      <c r="B149" s="14"/>
      <c r="C149" s="65" t="s">
        <v>456</v>
      </c>
      <c r="D149" s="14"/>
      <c r="E149" s="16" t="s">
        <v>457</v>
      </c>
      <c r="F149" s="60">
        <v>14146530</v>
      </c>
      <c r="G149" s="60">
        <v>575853470</v>
      </c>
      <c r="H149" s="77">
        <f t="shared" si="3"/>
        <v>590000000</v>
      </c>
      <c r="I149" s="60">
        <v>0</v>
      </c>
      <c r="J149" s="60">
        <v>0</v>
      </c>
      <c r="K149" s="78">
        <f t="shared" si="4"/>
        <v>0</v>
      </c>
    </row>
    <row r="150" spans="1:11" s="13" customFormat="1" ht="15.75" x14ac:dyDescent="0.2">
      <c r="A150" s="65"/>
      <c r="B150" s="14"/>
      <c r="C150" s="65" t="s">
        <v>326</v>
      </c>
      <c r="D150" s="14"/>
      <c r="E150" s="16" t="s">
        <v>253</v>
      </c>
      <c r="F150" s="60">
        <v>42900600</v>
      </c>
      <c r="G150" s="60">
        <v>1189311000</v>
      </c>
      <c r="H150" s="77">
        <f t="shared" si="3"/>
        <v>1232211600</v>
      </c>
      <c r="I150" s="60">
        <v>0</v>
      </c>
      <c r="J150" s="60">
        <v>0</v>
      </c>
      <c r="K150" s="78">
        <f t="shared" si="4"/>
        <v>0</v>
      </c>
    </row>
    <row r="151" spans="1:11" s="13" customFormat="1" ht="30" x14ac:dyDescent="0.2">
      <c r="A151" s="65"/>
      <c r="B151" s="14"/>
      <c r="C151" s="65" t="s">
        <v>327</v>
      </c>
      <c r="D151" s="14"/>
      <c r="E151" s="16" t="s">
        <v>254</v>
      </c>
      <c r="F151" s="60">
        <v>1807678756</v>
      </c>
      <c r="G151" s="60">
        <v>31283666</v>
      </c>
      <c r="H151" s="77">
        <f t="shared" si="3"/>
        <v>1838962422</v>
      </c>
      <c r="I151" s="60">
        <v>0</v>
      </c>
      <c r="J151" s="60">
        <v>0</v>
      </c>
      <c r="K151" s="78">
        <f t="shared" si="4"/>
        <v>0</v>
      </c>
    </row>
    <row r="152" spans="1:11" s="13" customFormat="1" ht="30" x14ac:dyDescent="0.2">
      <c r="A152" s="65"/>
      <c r="B152" s="14"/>
      <c r="C152" s="65" t="s">
        <v>328</v>
      </c>
      <c r="D152" s="14"/>
      <c r="E152" s="16" t="s">
        <v>255</v>
      </c>
      <c r="F152" s="60">
        <v>3775968060</v>
      </c>
      <c r="G152" s="60">
        <v>0</v>
      </c>
      <c r="H152" s="77">
        <f t="shared" si="3"/>
        <v>3775968060</v>
      </c>
      <c r="I152" s="60">
        <v>0</v>
      </c>
      <c r="J152" s="60">
        <v>0</v>
      </c>
      <c r="K152" s="78">
        <f>SUM(I152:J152)</f>
        <v>0</v>
      </c>
    </row>
    <row r="153" spans="1:11" s="13" customFormat="1" ht="15.75" x14ac:dyDescent="0.2">
      <c r="A153" s="65"/>
      <c r="B153" s="14"/>
      <c r="C153" s="65" t="s">
        <v>329</v>
      </c>
      <c r="D153" s="14"/>
      <c r="E153" s="16" t="s">
        <v>256</v>
      </c>
      <c r="F153" s="60">
        <v>247650000</v>
      </c>
      <c r="G153" s="60">
        <v>5409900000</v>
      </c>
      <c r="H153" s="77">
        <f t="shared" si="3"/>
        <v>5657550000</v>
      </c>
      <c r="I153" s="60">
        <v>0</v>
      </c>
      <c r="J153" s="60">
        <v>0</v>
      </c>
      <c r="K153" s="78">
        <f t="shared" si="4"/>
        <v>0</v>
      </c>
    </row>
    <row r="154" spans="1:11" s="13" customFormat="1" ht="15.75" x14ac:dyDescent="0.2">
      <c r="A154" s="65"/>
      <c r="B154" s="14"/>
      <c r="C154" s="65" t="s">
        <v>330</v>
      </c>
      <c r="D154" s="14"/>
      <c r="E154" s="16" t="s">
        <v>458</v>
      </c>
      <c r="F154" s="60">
        <v>53120925</v>
      </c>
      <c r="G154" s="60">
        <v>0</v>
      </c>
      <c r="H154" s="77">
        <f t="shared" si="3"/>
        <v>53120925</v>
      </c>
      <c r="I154" s="60">
        <v>0</v>
      </c>
      <c r="J154" s="60">
        <v>0</v>
      </c>
      <c r="K154" s="78">
        <f t="shared" si="4"/>
        <v>0</v>
      </c>
    </row>
    <row r="155" spans="1:11" s="13" customFormat="1" ht="15.75" x14ac:dyDescent="0.2">
      <c r="A155" s="65"/>
      <c r="B155" s="14"/>
      <c r="C155" s="65" t="s">
        <v>331</v>
      </c>
      <c r="D155" s="14"/>
      <c r="E155" s="16" t="s">
        <v>257</v>
      </c>
      <c r="F155" s="60">
        <v>10269746</v>
      </c>
      <c r="G155" s="60">
        <v>0</v>
      </c>
      <c r="H155" s="77">
        <f t="shared" si="3"/>
        <v>10269746</v>
      </c>
      <c r="I155" s="60">
        <v>0</v>
      </c>
      <c r="J155" s="60">
        <v>0</v>
      </c>
      <c r="K155" s="78">
        <f t="shared" si="4"/>
        <v>0</v>
      </c>
    </row>
    <row r="156" spans="1:11" s="13" customFormat="1" ht="30" x14ac:dyDescent="0.2">
      <c r="A156" s="65"/>
      <c r="B156" s="14"/>
      <c r="C156" s="65" t="s">
        <v>332</v>
      </c>
      <c r="D156" s="14"/>
      <c r="E156" s="16" t="s">
        <v>258</v>
      </c>
      <c r="F156" s="60">
        <v>15558218</v>
      </c>
      <c r="G156" s="60">
        <v>0</v>
      </c>
      <c r="H156" s="77">
        <f t="shared" si="3"/>
        <v>15558218</v>
      </c>
      <c r="I156" s="60">
        <v>0</v>
      </c>
      <c r="J156" s="60">
        <v>0</v>
      </c>
      <c r="K156" s="78">
        <f t="shared" si="4"/>
        <v>0</v>
      </c>
    </row>
    <row r="157" spans="1:11" s="13" customFormat="1" ht="15.75" x14ac:dyDescent="0.2">
      <c r="A157" s="65"/>
      <c r="B157" s="14"/>
      <c r="C157" s="65" t="s">
        <v>333</v>
      </c>
      <c r="D157" s="14"/>
      <c r="E157" s="16" t="s">
        <v>259</v>
      </c>
      <c r="F157" s="60">
        <v>35362444</v>
      </c>
      <c r="G157" s="60">
        <v>0</v>
      </c>
      <c r="H157" s="77">
        <f t="shared" si="3"/>
        <v>35362444</v>
      </c>
      <c r="I157" s="60">
        <v>0</v>
      </c>
      <c r="J157" s="60">
        <v>0</v>
      </c>
      <c r="K157" s="78">
        <f t="shared" si="4"/>
        <v>0</v>
      </c>
    </row>
    <row r="158" spans="1:11" s="13" customFormat="1" ht="15.75" x14ac:dyDescent="0.2">
      <c r="A158" s="65"/>
      <c r="B158" s="14"/>
      <c r="C158" s="65" t="s">
        <v>334</v>
      </c>
      <c r="D158" s="14"/>
      <c r="E158" s="16" t="s">
        <v>260</v>
      </c>
      <c r="F158" s="60">
        <v>1568551</v>
      </c>
      <c r="G158" s="60">
        <v>0</v>
      </c>
      <c r="H158" s="77">
        <f t="shared" si="3"/>
        <v>1568551</v>
      </c>
      <c r="I158" s="60">
        <v>0</v>
      </c>
      <c r="J158" s="60">
        <v>0</v>
      </c>
      <c r="K158" s="78">
        <f t="shared" si="4"/>
        <v>0</v>
      </c>
    </row>
    <row r="159" spans="1:11" s="13" customFormat="1" ht="15.75" x14ac:dyDescent="0.2">
      <c r="A159" s="65"/>
      <c r="B159" s="14"/>
      <c r="C159" s="65" t="s">
        <v>335</v>
      </c>
      <c r="D159" s="14"/>
      <c r="E159" s="16" t="s">
        <v>261</v>
      </c>
      <c r="F159" s="60">
        <v>1973823</v>
      </c>
      <c r="G159" s="60">
        <v>0</v>
      </c>
      <c r="H159" s="77">
        <f t="shared" si="3"/>
        <v>1973823</v>
      </c>
      <c r="I159" s="60">
        <v>0</v>
      </c>
      <c r="J159" s="60">
        <v>0</v>
      </c>
      <c r="K159" s="78">
        <f t="shared" si="4"/>
        <v>0</v>
      </c>
    </row>
    <row r="160" spans="1:11" s="13" customFormat="1" ht="33.75" customHeight="1" x14ac:dyDescent="0.2">
      <c r="A160" s="65"/>
      <c r="B160" s="14"/>
      <c r="C160" s="65" t="s">
        <v>336</v>
      </c>
      <c r="D160" s="14"/>
      <c r="E160" s="16" t="s">
        <v>262</v>
      </c>
      <c r="F160" s="60">
        <v>61642805</v>
      </c>
      <c r="G160" s="60">
        <v>1499870</v>
      </c>
      <c r="H160" s="77">
        <f t="shared" si="3"/>
        <v>63142675</v>
      </c>
      <c r="I160" s="60">
        <v>0</v>
      </c>
      <c r="J160" s="60">
        <v>0</v>
      </c>
      <c r="K160" s="78">
        <f t="shared" si="4"/>
        <v>0</v>
      </c>
    </row>
    <row r="161" spans="1:11" s="13" customFormat="1" ht="15.75" x14ac:dyDescent="0.2">
      <c r="A161" s="65"/>
      <c r="B161" s="14"/>
      <c r="C161" s="65" t="s">
        <v>337</v>
      </c>
      <c r="D161" s="14"/>
      <c r="E161" s="16" t="s">
        <v>263</v>
      </c>
      <c r="F161" s="60">
        <v>15976467</v>
      </c>
      <c r="G161" s="60">
        <v>0</v>
      </c>
      <c r="H161" s="77">
        <f t="shared" si="3"/>
        <v>15976467</v>
      </c>
      <c r="I161" s="60">
        <v>0</v>
      </c>
      <c r="J161" s="60">
        <v>0</v>
      </c>
      <c r="K161" s="78">
        <f t="shared" si="4"/>
        <v>0</v>
      </c>
    </row>
    <row r="162" spans="1:11" s="13" customFormat="1" ht="15.75" x14ac:dyDescent="0.2">
      <c r="A162" s="65"/>
      <c r="B162" s="14"/>
      <c r="C162" s="65" t="s">
        <v>338</v>
      </c>
      <c r="D162" s="14"/>
      <c r="E162" s="16" t="s">
        <v>264</v>
      </c>
      <c r="F162" s="60">
        <v>1301670</v>
      </c>
      <c r="G162" s="60">
        <v>0</v>
      </c>
      <c r="H162" s="77">
        <f t="shared" si="3"/>
        <v>1301670</v>
      </c>
      <c r="I162" s="60">
        <v>0</v>
      </c>
      <c r="J162" s="60">
        <v>0</v>
      </c>
      <c r="K162" s="78">
        <f t="shared" si="4"/>
        <v>0</v>
      </c>
    </row>
    <row r="163" spans="1:11" s="13" customFormat="1" ht="31.5" customHeight="1" x14ac:dyDescent="0.2">
      <c r="A163" s="65"/>
      <c r="B163" s="14"/>
      <c r="C163" s="65" t="s">
        <v>459</v>
      </c>
      <c r="D163" s="14"/>
      <c r="E163" s="16" t="s">
        <v>460</v>
      </c>
      <c r="F163" s="60">
        <v>3825093</v>
      </c>
      <c r="G163" s="60">
        <v>0</v>
      </c>
      <c r="H163" s="77">
        <f t="shared" si="3"/>
        <v>3825093</v>
      </c>
      <c r="I163" s="60">
        <v>0</v>
      </c>
      <c r="J163" s="60">
        <v>0</v>
      </c>
      <c r="K163" s="78">
        <f t="shared" si="4"/>
        <v>0</v>
      </c>
    </row>
    <row r="164" spans="1:11" s="13" customFormat="1" ht="15.75" x14ac:dyDescent="0.2">
      <c r="A164" s="65"/>
      <c r="B164" s="14"/>
      <c r="C164" s="65" t="s">
        <v>339</v>
      </c>
      <c r="D164" s="14"/>
      <c r="E164" s="16" t="s">
        <v>265</v>
      </c>
      <c r="F164" s="60">
        <v>11010900</v>
      </c>
      <c r="G164" s="60">
        <v>0</v>
      </c>
      <c r="H164" s="77">
        <f t="shared" si="3"/>
        <v>11010900</v>
      </c>
      <c r="I164" s="60">
        <v>0</v>
      </c>
      <c r="J164" s="60">
        <v>0</v>
      </c>
      <c r="K164" s="78">
        <f t="shared" si="4"/>
        <v>0</v>
      </c>
    </row>
    <row r="165" spans="1:11" s="13" customFormat="1" ht="15.75" x14ac:dyDescent="0.2">
      <c r="A165" s="65"/>
      <c r="B165" s="14"/>
      <c r="C165" s="65" t="s">
        <v>340</v>
      </c>
      <c r="D165" s="14"/>
      <c r="E165" s="16" t="s">
        <v>461</v>
      </c>
      <c r="F165" s="60">
        <v>18884900</v>
      </c>
      <c r="G165" s="60">
        <v>0</v>
      </c>
      <c r="H165" s="77">
        <f t="shared" si="3"/>
        <v>18884900</v>
      </c>
      <c r="I165" s="60">
        <v>0</v>
      </c>
      <c r="J165" s="60">
        <v>0</v>
      </c>
      <c r="K165" s="78">
        <f t="shared" si="4"/>
        <v>0</v>
      </c>
    </row>
    <row r="166" spans="1:11" s="13" customFormat="1" ht="15.75" x14ac:dyDescent="0.2">
      <c r="A166" s="65"/>
      <c r="B166" s="14"/>
      <c r="C166" s="65" t="s">
        <v>462</v>
      </c>
      <c r="D166" s="14"/>
      <c r="E166" s="16" t="s">
        <v>463</v>
      </c>
      <c r="F166" s="60">
        <v>1464987</v>
      </c>
      <c r="G166" s="60">
        <v>0</v>
      </c>
      <c r="H166" s="77">
        <f t="shared" si="3"/>
        <v>1464987</v>
      </c>
      <c r="I166" s="60">
        <v>0</v>
      </c>
      <c r="J166" s="60">
        <v>0</v>
      </c>
      <c r="K166" s="78">
        <f t="shared" si="4"/>
        <v>0</v>
      </c>
    </row>
    <row r="167" spans="1:11" s="13" customFormat="1" ht="32.25" customHeight="1" x14ac:dyDescent="0.2">
      <c r="A167" s="65"/>
      <c r="B167" s="14"/>
      <c r="C167" s="65" t="s">
        <v>464</v>
      </c>
      <c r="D167" s="14"/>
      <c r="E167" s="16" t="s">
        <v>465</v>
      </c>
      <c r="F167" s="60">
        <v>758021</v>
      </c>
      <c r="G167" s="60">
        <v>0</v>
      </c>
      <c r="H167" s="77">
        <f t="shared" si="3"/>
        <v>758021</v>
      </c>
      <c r="I167" s="60">
        <v>0</v>
      </c>
      <c r="J167" s="60">
        <v>0</v>
      </c>
      <c r="K167" s="78">
        <f t="shared" si="4"/>
        <v>0</v>
      </c>
    </row>
    <row r="168" spans="1:11" s="13" customFormat="1" ht="15.75" x14ac:dyDescent="0.2">
      <c r="A168" s="65"/>
      <c r="B168" s="14"/>
      <c r="C168" s="65" t="s">
        <v>466</v>
      </c>
      <c r="D168" s="14"/>
      <c r="E168" s="16" t="s">
        <v>467</v>
      </c>
      <c r="F168" s="60">
        <v>15391130</v>
      </c>
      <c r="G168" s="60">
        <v>0</v>
      </c>
      <c r="H168" s="77">
        <f t="shared" si="3"/>
        <v>15391130</v>
      </c>
      <c r="I168" s="60">
        <v>0</v>
      </c>
      <c r="J168" s="60">
        <v>0</v>
      </c>
      <c r="K168" s="78">
        <f t="shared" si="4"/>
        <v>0</v>
      </c>
    </row>
    <row r="169" spans="1:11" s="13" customFormat="1" ht="15.75" x14ac:dyDescent="0.2">
      <c r="A169" s="65"/>
      <c r="B169" s="14"/>
      <c r="C169" s="65" t="s">
        <v>468</v>
      </c>
      <c r="D169" s="14"/>
      <c r="E169" s="16" t="s">
        <v>469</v>
      </c>
      <c r="F169" s="60"/>
      <c r="G169" s="60">
        <v>32000000</v>
      </c>
      <c r="H169" s="77">
        <f t="shared" si="3"/>
        <v>32000000</v>
      </c>
      <c r="I169" s="60">
        <v>0</v>
      </c>
      <c r="J169" s="60">
        <v>0</v>
      </c>
      <c r="K169" s="78">
        <f t="shared" si="4"/>
        <v>0</v>
      </c>
    </row>
    <row r="170" spans="1:11" s="13" customFormat="1" ht="15.75" x14ac:dyDescent="0.2">
      <c r="A170" s="65"/>
      <c r="B170" s="14"/>
      <c r="C170" s="65" t="s">
        <v>470</v>
      </c>
      <c r="D170" s="14"/>
      <c r="E170" s="16" t="s">
        <v>471</v>
      </c>
      <c r="F170" s="60">
        <v>25965678</v>
      </c>
      <c r="G170" s="60">
        <v>0</v>
      </c>
      <c r="H170" s="77">
        <f t="shared" si="3"/>
        <v>25965678</v>
      </c>
      <c r="I170" s="60">
        <v>0</v>
      </c>
      <c r="J170" s="60">
        <v>0</v>
      </c>
      <c r="K170" s="78">
        <f t="shared" si="4"/>
        <v>0</v>
      </c>
    </row>
    <row r="171" spans="1:11" s="13" customFormat="1" ht="15.75" x14ac:dyDescent="0.2">
      <c r="A171" s="65"/>
      <c r="B171" s="14"/>
      <c r="C171" s="65" t="s">
        <v>472</v>
      </c>
      <c r="D171" s="14"/>
      <c r="E171" s="16" t="s">
        <v>473</v>
      </c>
      <c r="F171" s="60">
        <v>107778697</v>
      </c>
      <c r="G171" s="60">
        <v>0</v>
      </c>
      <c r="H171" s="77">
        <f t="shared" si="3"/>
        <v>107778697</v>
      </c>
      <c r="I171" s="60">
        <v>0</v>
      </c>
      <c r="J171" s="60">
        <v>0</v>
      </c>
      <c r="K171" s="78">
        <f t="shared" si="4"/>
        <v>0</v>
      </c>
    </row>
    <row r="172" spans="1:11" s="13" customFormat="1" ht="15.75" x14ac:dyDescent="0.2">
      <c r="A172" s="65"/>
      <c r="B172" s="14"/>
      <c r="C172" s="65" t="s">
        <v>341</v>
      </c>
      <c r="D172" s="14"/>
      <c r="E172" s="16" t="s">
        <v>474</v>
      </c>
      <c r="F172" s="60">
        <v>595906</v>
      </c>
      <c r="G172" s="60">
        <v>0</v>
      </c>
      <c r="H172" s="77">
        <f t="shared" si="3"/>
        <v>595906</v>
      </c>
      <c r="I172" s="60">
        <v>0</v>
      </c>
      <c r="J172" s="60">
        <v>0</v>
      </c>
      <c r="K172" s="78">
        <f t="shared" si="4"/>
        <v>0</v>
      </c>
    </row>
    <row r="173" spans="1:11" s="13" customFormat="1" ht="15.75" x14ac:dyDescent="0.2">
      <c r="A173" s="65"/>
      <c r="B173" s="14"/>
      <c r="C173" s="65" t="s">
        <v>342</v>
      </c>
      <c r="D173" s="14"/>
      <c r="E173" s="16" t="s">
        <v>266</v>
      </c>
      <c r="F173" s="60">
        <v>581452</v>
      </c>
      <c r="G173" s="60">
        <v>0</v>
      </c>
      <c r="H173" s="77">
        <f t="shared" ref="H173:H242" si="5">F173+G173</f>
        <v>581452</v>
      </c>
      <c r="I173" s="60">
        <v>0</v>
      </c>
      <c r="J173" s="60">
        <v>0</v>
      </c>
      <c r="K173" s="78">
        <f t="shared" si="4"/>
        <v>0</v>
      </c>
    </row>
    <row r="174" spans="1:11" s="13" customFormat="1" ht="15.75" x14ac:dyDescent="0.2">
      <c r="A174" s="65"/>
      <c r="B174" s="14"/>
      <c r="C174" s="65" t="s">
        <v>591</v>
      </c>
      <c r="D174" s="14"/>
      <c r="E174" s="16" t="s">
        <v>592</v>
      </c>
      <c r="F174" s="60">
        <v>0</v>
      </c>
      <c r="G174" s="60">
        <v>0</v>
      </c>
      <c r="H174" s="77">
        <f t="shared" si="5"/>
        <v>0</v>
      </c>
      <c r="I174" s="60">
        <v>0</v>
      </c>
      <c r="J174" s="60">
        <v>60000000</v>
      </c>
      <c r="K174" s="78">
        <f t="shared" si="4"/>
        <v>60000000</v>
      </c>
    </row>
    <row r="175" spans="1:11" s="13" customFormat="1" ht="30" x14ac:dyDescent="0.2">
      <c r="A175" s="65"/>
      <c r="B175" s="14"/>
      <c r="C175" s="65" t="s">
        <v>475</v>
      </c>
      <c r="D175" s="14"/>
      <c r="E175" s="16" t="s">
        <v>476</v>
      </c>
      <c r="F175" s="60">
        <v>657860</v>
      </c>
      <c r="G175" s="60">
        <v>502850</v>
      </c>
      <c r="H175" s="77">
        <f t="shared" si="5"/>
        <v>1160710</v>
      </c>
      <c r="I175" s="60">
        <v>0</v>
      </c>
      <c r="J175" s="60">
        <v>0</v>
      </c>
      <c r="K175" s="78">
        <f t="shared" si="4"/>
        <v>0</v>
      </c>
    </row>
    <row r="176" spans="1:11" s="13" customFormat="1" ht="30" x14ac:dyDescent="0.2">
      <c r="A176" s="65"/>
      <c r="B176" s="14"/>
      <c r="C176" s="65" t="s">
        <v>477</v>
      </c>
      <c r="D176" s="14"/>
      <c r="E176" s="16" t="s">
        <v>478</v>
      </c>
      <c r="F176" s="60">
        <v>1057910</v>
      </c>
      <c r="G176" s="60">
        <v>501800</v>
      </c>
      <c r="H176" s="77">
        <f t="shared" si="5"/>
        <v>1559710</v>
      </c>
      <c r="I176" s="60">
        <v>0</v>
      </c>
      <c r="J176" s="60">
        <v>0</v>
      </c>
      <c r="K176" s="78">
        <f t="shared" si="4"/>
        <v>0</v>
      </c>
    </row>
    <row r="177" spans="1:11" s="13" customFormat="1" ht="30" x14ac:dyDescent="0.2">
      <c r="A177" s="65"/>
      <c r="B177" s="14"/>
      <c r="C177" s="65" t="s">
        <v>479</v>
      </c>
      <c r="D177" s="14"/>
      <c r="E177" s="16" t="s">
        <v>480</v>
      </c>
      <c r="F177" s="60">
        <v>183762374</v>
      </c>
      <c r="G177" s="60">
        <v>2251779331</v>
      </c>
      <c r="H177" s="77">
        <f t="shared" si="5"/>
        <v>2435541705</v>
      </c>
      <c r="I177" s="60">
        <v>0</v>
      </c>
      <c r="J177" s="60">
        <v>0</v>
      </c>
      <c r="K177" s="78">
        <f t="shared" si="4"/>
        <v>0</v>
      </c>
    </row>
    <row r="178" spans="1:11" s="13" customFormat="1" ht="15.75" x14ac:dyDescent="0.2">
      <c r="A178" s="65"/>
      <c r="B178" s="14"/>
      <c r="C178" s="65" t="s">
        <v>481</v>
      </c>
      <c r="D178" s="14"/>
      <c r="E178" s="16" t="s">
        <v>482</v>
      </c>
      <c r="F178" s="60"/>
      <c r="G178" s="60">
        <v>750000000</v>
      </c>
      <c r="H178" s="77">
        <f t="shared" si="5"/>
        <v>750000000</v>
      </c>
      <c r="I178" s="60">
        <v>0</v>
      </c>
      <c r="J178" s="60">
        <v>0</v>
      </c>
      <c r="K178" s="78">
        <f t="shared" si="4"/>
        <v>0</v>
      </c>
    </row>
    <row r="179" spans="1:11" s="5" customFormat="1" ht="34.5" customHeight="1" x14ac:dyDescent="0.2">
      <c r="A179" s="9" t="s">
        <v>351</v>
      </c>
      <c r="B179" s="127" t="s">
        <v>352</v>
      </c>
      <c r="C179" s="127"/>
      <c r="D179" s="127"/>
      <c r="E179" s="127"/>
      <c r="F179" s="78">
        <f>F180</f>
        <v>0</v>
      </c>
      <c r="G179" s="78">
        <f>G180</f>
        <v>433512284</v>
      </c>
      <c r="H179" s="77">
        <f t="shared" si="5"/>
        <v>433512284</v>
      </c>
      <c r="I179" s="77">
        <f>I180</f>
        <v>0</v>
      </c>
      <c r="J179" s="77">
        <v>0</v>
      </c>
      <c r="K179" s="78">
        <f t="shared" si="4"/>
        <v>0</v>
      </c>
    </row>
    <row r="180" spans="1:11" s="5" customFormat="1" ht="34.5" customHeight="1" x14ac:dyDescent="0.2">
      <c r="A180" s="14"/>
      <c r="B180" s="14" t="s">
        <v>370</v>
      </c>
      <c r="C180" s="10"/>
      <c r="D180" s="10"/>
      <c r="E180" s="10" t="s">
        <v>14</v>
      </c>
      <c r="F180" s="61">
        <f>SUM(F181:F186)</f>
        <v>0</v>
      </c>
      <c r="G180" s="61">
        <f>SUM(G181:G186)</f>
        <v>433512284</v>
      </c>
      <c r="H180" s="77">
        <f t="shared" si="5"/>
        <v>433512284</v>
      </c>
      <c r="I180" s="61">
        <f>SUM(I181:I186)</f>
        <v>0</v>
      </c>
      <c r="J180" s="61">
        <f>SUM(J181:J186)</f>
        <v>0</v>
      </c>
      <c r="K180" s="78">
        <f t="shared" si="4"/>
        <v>0</v>
      </c>
    </row>
    <row r="181" spans="1:11" s="5" customFormat="1" ht="33" customHeight="1" x14ac:dyDescent="0.2">
      <c r="A181" s="14"/>
      <c r="B181" s="10"/>
      <c r="C181" s="47" t="s">
        <v>376</v>
      </c>
      <c r="D181" s="10"/>
      <c r="E181" s="48" t="s">
        <v>382</v>
      </c>
      <c r="F181" s="60">
        <v>0</v>
      </c>
      <c r="G181" s="60">
        <v>50000000</v>
      </c>
      <c r="H181" s="77">
        <f t="shared" si="5"/>
        <v>50000000</v>
      </c>
      <c r="I181" s="60">
        <v>0</v>
      </c>
      <c r="J181" s="60">
        <v>0</v>
      </c>
      <c r="K181" s="78">
        <f t="shared" si="4"/>
        <v>0</v>
      </c>
    </row>
    <row r="182" spans="1:11" s="5" customFormat="1" ht="26.25" customHeight="1" x14ac:dyDescent="0.2">
      <c r="A182" s="14"/>
      <c r="B182" s="10"/>
      <c r="C182" s="47" t="s">
        <v>377</v>
      </c>
      <c r="D182" s="10"/>
      <c r="E182" s="48" t="s">
        <v>383</v>
      </c>
      <c r="F182" s="60">
        <v>0</v>
      </c>
      <c r="G182" s="60">
        <v>5000000</v>
      </c>
      <c r="H182" s="77">
        <f t="shared" si="5"/>
        <v>5000000</v>
      </c>
      <c r="I182" s="60">
        <v>0</v>
      </c>
      <c r="J182" s="60">
        <v>0</v>
      </c>
      <c r="K182" s="78">
        <f t="shared" si="4"/>
        <v>0</v>
      </c>
    </row>
    <row r="183" spans="1:11" s="5" customFormat="1" ht="24.75" customHeight="1" x14ac:dyDescent="0.2">
      <c r="A183" s="14"/>
      <c r="B183" s="10"/>
      <c r="C183" s="47" t="s">
        <v>378</v>
      </c>
      <c r="D183" s="10"/>
      <c r="E183" s="48" t="s">
        <v>384</v>
      </c>
      <c r="F183" s="60">
        <v>0</v>
      </c>
      <c r="G183" s="60">
        <v>20000000</v>
      </c>
      <c r="H183" s="77">
        <f t="shared" si="5"/>
        <v>20000000</v>
      </c>
      <c r="I183" s="60">
        <v>0</v>
      </c>
      <c r="J183" s="60">
        <v>0</v>
      </c>
      <c r="K183" s="78">
        <f t="shared" si="4"/>
        <v>0</v>
      </c>
    </row>
    <row r="184" spans="1:11" s="5" customFormat="1" ht="24.75" customHeight="1" x14ac:dyDescent="0.2">
      <c r="A184" s="14"/>
      <c r="B184" s="10"/>
      <c r="C184" s="47" t="s">
        <v>379</v>
      </c>
      <c r="D184" s="10"/>
      <c r="E184" s="48" t="s">
        <v>385</v>
      </c>
      <c r="F184" s="60">
        <v>0</v>
      </c>
      <c r="G184" s="60">
        <v>47000000</v>
      </c>
      <c r="H184" s="77">
        <f t="shared" si="5"/>
        <v>47000000</v>
      </c>
      <c r="I184" s="60">
        <v>0</v>
      </c>
      <c r="J184" s="60">
        <v>0</v>
      </c>
      <c r="K184" s="78">
        <f t="shared" si="4"/>
        <v>0</v>
      </c>
    </row>
    <row r="185" spans="1:11" s="5" customFormat="1" ht="27.75" customHeight="1" x14ac:dyDescent="0.2">
      <c r="A185" s="14"/>
      <c r="B185" s="10"/>
      <c r="C185" s="47" t="s">
        <v>380</v>
      </c>
      <c r="D185" s="10"/>
      <c r="E185" s="48" t="s">
        <v>386</v>
      </c>
      <c r="F185" s="60">
        <v>0</v>
      </c>
      <c r="G185" s="60">
        <v>30000000</v>
      </c>
      <c r="H185" s="77">
        <f t="shared" si="5"/>
        <v>30000000</v>
      </c>
      <c r="I185" s="60">
        <v>0</v>
      </c>
      <c r="J185" s="60">
        <v>0</v>
      </c>
      <c r="K185" s="78">
        <f t="shared" si="4"/>
        <v>0</v>
      </c>
    </row>
    <row r="186" spans="1:11" s="5" customFormat="1" ht="23.25" customHeight="1" x14ac:dyDescent="0.2">
      <c r="A186" s="14"/>
      <c r="B186" s="10"/>
      <c r="C186" s="47" t="s">
        <v>381</v>
      </c>
      <c r="D186" s="10"/>
      <c r="E186" s="48" t="s">
        <v>387</v>
      </c>
      <c r="F186" s="60">
        <v>0</v>
      </c>
      <c r="G186" s="60">
        <v>281512284</v>
      </c>
      <c r="H186" s="77">
        <f t="shared" si="5"/>
        <v>281512284</v>
      </c>
      <c r="I186" s="60">
        <v>0</v>
      </c>
      <c r="J186" s="60">
        <v>0</v>
      </c>
      <c r="K186" s="78">
        <f t="shared" si="4"/>
        <v>0</v>
      </c>
    </row>
    <row r="187" spans="1:11" s="5" customFormat="1" ht="34.5" customHeight="1" x14ac:dyDescent="0.2">
      <c r="A187" s="9" t="s">
        <v>19</v>
      </c>
      <c r="B187" s="127" t="s">
        <v>45</v>
      </c>
      <c r="C187" s="127"/>
      <c r="D187" s="127"/>
      <c r="E187" s="127"/>
      <c r="F187" s="31">
        <f>F188+F190</f>
        <v>78242735</v>
      </c>
      <c r="G187" s="31">
        <f>G188+G190</f>
        <v>0</v>
      </c>
      <c r="H187" s="77">
        <f t="shared" si="5"/>
        <v>78242735</v>
      </c>
      <c r="I187" s="77">
        <f>I188+I190</f>
        <v>0</v>
      </c>
      <c r="J187" s="77">
        <f>J188+J190</f>
        <v>0</v>
      </c>
      <c r="K187" s="77">
        <f>SUM(I187:J187)</f>
        <v>0</v>
      </c>
    </row>
    <row r="188" spans="1:11" s="13" customFormat="1" ht="15.75" x14ac:dyDescent="0.2">
      <c r="A188" s="65"/>
      <c r="B188" s="14" t="s">
        <v>69</v>
      </c>
      <c r="C188" s="14"/>
      <c r="D188" s="14"/>
      <c r="E188" s="15" t="s">
        <v>14</v>
      </c>
      <c r="F188" s="32">
        <f>F189</f>
        <v>75413985</v>
      </c>
      <c r="G188" s="32">
        <v>0</v>
      </c>
      <c r="H188" s="77">
        <f t="shared" si="5"/>
        <v>75413985</v>
      </c>
      <c r="I188" s="61">
        <f>SUM(I189)</f>
        <v>0</v>
      </c>
      <c r="J188" s="61">
        <v>0</v>
      </c>
      <c r="K188" s="77">
        <f t="shared" ref="K188:K191" si="6">SUM(I188:J188)</f>
        <v>0</v>
      </c>
    </row>
    <row r="189" spans="1:11" s="13" customFormat="1" ht="21" customHeight="1" x14ac:dyDescent="0.2">
      <c r="A189" s="65"/>
      <c r="B189" s="14"/>
      <c r="C189" s="65" t="s">
        <v>388</v>
      </c>
      <c r="D189" s="14"/>
      <c r="E189" s="48" t="s">
        <v>389</v>
      </c>
      <c r="F189" s="32">
        <v>75413985</v>
      </c>
      <c r="G189" s="32">
        <v>0</v>
      </c>
      <c r="H189" s="77">
        <f t="shared" si="5"/>
        <v>75413985</v>
      </c>
      <c r="I189" s="60">
        <v>0</v>
      </c>
      <c r="J189" s="60">
        <v>0</v>
      </c>
      <c r="K189" s="77">
        <f t="shared" si="6"/>
        <v>0</v>
      </c>
    </row>
    <row r="190" spans="1:11" s="13" customFormat="1" ht="15.75" x14ac:dyDescent="0.2">
      <c r="A190" s="65"/>
      <c r="B190" s="14" t="s">
        <v>70</v>
      </c>
      <c r="C190" s="14"/>
      <c r="D190" s="14"/>
      <c r="E190" s="15" t="s">
        <v>49</v>
      </c>
      <c r="F190" s="32">
        <f>F191</f>
        <v>2828750</v>
      </c>
      <c r="G190" s="32">
        <v>0</v>
      </c>
      <c r="H190" s="77">
        <f t="shared" si="5"/>
        <v>2828750</v>
      </c>
      <c r="I190" s="61">
        <f>SUM(I191:I191)</f>
        <v>0</v>
      </c>
      <c r="J190" s="61">
        <v>0</v>
      </c>
      <c r="K190" s="77">
        <f t="shared" si="6"/>
        <v>0</v>
      </c>
    </row>
    <row r="191" spans="1:11" s="13" customFormat="1" ht="30" x14ac:dyDescent="0.2">
      <c r="A191" s="65"/>
      <c r="B191" s="14"/>
      <c r="C191" s="65" t="s">
        <v>391</v>
      </c>
      <c r="D191" s="14"/>
      <c r="E191" s="48" t="s">
        <v>390</v>
      </c>
      <c r="F191" s="32">
        <v>2828750</v>
      </c>
      <c r="G191" s="32">
        <v>0</v>
      </c>
      <c r="H191" s="77">
        <v>0</v>
      </c>
      <c r="I191" s="60">
        <v>0</v>
      </c>
      <c r="J191" s="60">
        <v>0</v>
      </c>
      <c r="K191" s="77">
        <f t="shared" si="6"/>
        <v>0</v>
      </c>
    </row>
    <row r="192" spans="1:11" s="13" customFormat="1" ht="30" customHeight="1" x14ac:dyDescent="0.2">
      <c r="A192" s="8" t="s">
        <v>20</v>
      </c>
      <c r="B192" s="127" t="s">
        <v>21</v>
      </c>
      <c r="C192" s="127"/>
      <c r="D192" s="127"/>
      <c r="E192" s="127"/>
      <c r="F192" s="31">
        <f>F193</f>
        <v>623139953</v>
      </c>
      <c r="G192" s="31">
        <f>G193</f>
        <v>2481819561</v>
      </c>
      <c r="H192" s="77">
        <f t="shared" si="5"/>
        <v>3104959514</v>
      </c>
      <c r="I192" s="77">
        <f>I193</f>
        <v>0</v>
      </c>
      <c r="J192" s="77">
        <f>J193</f>
        <v>0</v>
      </c>
      <c r="K192" s="78">
        <f t="shared" ref="K192:K213" si="7">SUM(I192:J192)</f>
        <v>0</v>
      </c>
    </row>
    <row r="193" spans="1:11" s="13" customFormat="1" ht="15.75" x14ac:dyDescent="0.2">
      <c r="A193" s="65"/>
      <c r="B193" s="14" t="s">
        <v>353</v>
      </c>
      <c r="C193" s="14"/>
      <c r="D193" s="14"/>
      <c r="E193" s="15" t="s">
        <v>49</v>
      </c>
      <c r="F193" s="32">
        <f>SUM(F194:F210)</f>
        <v>623139953</v>
      </c>
      <c r="G193" s="32">
        <f>SUM(G194:G210)</f>
        <v>2481819561</v>
      </c>
      <c r="H193" s="77">
        <f t="shared" si="5"/>
        <v>3104959514</v>
      </c>
      <c r="I193" s="61">
        <f>SUM(I194:I210)</f>
        <v>0</v>
      </c>
      <c r="J193" s="61">
        <f>SUM(J194:J210)</f>
        <v>0</v>
      </c>
      <c r="K193" s="78">
        <f t="shared" si="7"/>
        <v>0</v>
      </c>
    </row>
    <row r="194" spans="1:11" s="13" customFormat="1" ht="15.75" x14ac:dyDescent="0.2">
      <c r="A194" s="65"/>
      <c r="B194" s="14"/>
      <c r="C194" s="65" t="s">
        <v>483</v>
      </c>
      <c r="D194" s="65"/>
      <c r="E194" s="16" t="s">
        <v>484</v>
      </c>
      <c r="F194" s="34">
        <v>5904296</v>
      </c>
      <c r="G194" s="34">
        <v>0</v>
      </c>
      <c r="H194" s="77">
        <f t="shared" si="5"/>
        <v>5904296</v>
      </c>
      <c r="I194" s="79">
        <v>0</v>
      </c>
      <c r="J194" s="79">
        <v>0</v>
      </c>
      <c r="K194" s="78">
        <f t="shared" si="7"/>
        <v>0</v>
      </c>
    </row>
    <row r="195" spans="1:11" s="13" customFormat="1" ht="15.75" x14ac:dyDescent="0.2">
      <c r="A195" s="65"/>
      <c r="B195" s="14"/>
      <c r="C195" s="65" t="s">
        <v>485</v>
      </c>
      <c r="D195" s="65"/>
      <c r="E195" s="16" t="s">
        <v>486</v>
      </c>
      <c r="F195" s="34">
        <v>254000</v>
      </c>
      <c r="G195" s="34">
        <v>0</v>
      </c>
      <c r="H195" s="77">
        <f t="shared" si="5"/>
        <v>254000</v>
      </c>
      <c r="I195" s="79">
        <v>0</v>
      </c>
      <c r="J195" s="79">
        <v>0</v>
      </c>
      <c r="K195" s="78">
        <f t="shared" si="7"/>
        <v>0</v>
      </c>
    </row>
    <row r="196" spans="1:11" s="13" customFormat="1" ht="32.25" customHeight="1" x14ac:dyDescent="0.2">
      <c r="A196" s="65"/>
      <c r="B196" s="14"/>
      <c r="C196" s="65" t="s">
        <v>487</v>
      </c>
      <c r="D196" s="65"/>
      <c r="E196" s="16" t="s">
        <v>488</v>
      </c>
      <c r="F196" s="34">
        <v>6814612</v>
      </c>
      <c r="G196" s="34">
        <v>0</v>
      </c>
      <c r="H196" s="77">
        <f t="shared" si="5"/>
        <v>6814612</v>
      </c>
      <c r="I196" s="79">
        <v>0</v>
      </c>
      <c r="J196" s="79">
        <v>0</v>
      </c>
      <c r="K196" s="78">
        <f t="shared" si="7"/>
        <v>0</v>
      </c>
    </row>
    <row r="197" spans="1:11" s="13" customFormat="1" ht="15.75" x14ac:dyDescent="0.2">
      <c r="A197" s="65"/>
      <c r="B197" s="14"/>
      <c r="C197" s="65" t="s">
        <v>489</v>
      </c>
      <c r="D197" s="65"/>
      <c r="E197" s="16" t="s">
        <v>490</v>
      </c>
      <c r="F197" s="34">
        <v>101100</v>
      </c>
      <c r="G197" s="34">
        <v>0</v>
      </c>
      <c r="H197" s="77">
        <f t="shared" si="5"/>
        <v>101100</v>
      </c>
      <c r="I197" s="79">
        <v>0</v>
      </c>
      <c r="J197" s="79">
        <v>0</v>
      </c>
      <c r="K197" s="78">
        <f t="shared" si="7"/>
        <v>0</v>
      </c>
    </row>
    <row r="198" spans="1:11" s="13" customFormat="1" ht="33.75" customHeight="1" x14ac:dyDescent="0.2">
      <c r="A198" s="65"/>
      <c r="B198" s="14"/>
      <c r="C198" s="65" t="s">
        <v>354</v>
      </c>
      <c r="D198" s="65"/>
      <c r="E198" s="48" t="s">
        <v>584</v>
      </c>
      <c r="F198" s="34">
        <v>6510956</v>
      </c>
      <c r="G198" s="34">
        <v>21626362</v>
      </c>
      <c r="H198" s="77">
        <f t="shared" si="5"/>
        <v>28137318</v>
      </c>
      <c r="I198" s="79">
        <v>0</v>
      </c>
      <c r="J198" s="79">
        <v>0</v>
      </c>
      <c r="K198" s="78">
        <f t="shared" si="7"/>
        <v>0</v>
      </c>
    </row>
    <row r="199" spans="1:11" s="13" customFormat="1" ht="30" x14ac:dyDescent="0.2">
      <c r="A199" s="65"/>
      <c r="B199" s="14"/>
      <c r="C199" s="65" t="s">
        <v>355</v>
      </c>
      <c r="D199" s="65"/>
      <c r="E199" s="16" t="s">
        <v>491</v>
      </c>
      <c r="F199" s="34">
        <v>275415476</v>
      </c>
      <c r="G199" s="34">
        <v>7636708</v>
      </c>
      <c r="H199" s="77">
        <f t="shared" si="5"/>
        <v>283052184</v>
      </c>
      <c r="I199" s="79">
        <v>0</v>
      </c>
      <c r="J199" s="79">
        <v>0</v>
      </c>
      <c r="K199" s="78">
        <f t="shared" si="7"/>
        <v>0</v>
      </c>
    </row>
    <row r="200" spans="1:11" s="13" customFormat="1" ht="15.75" x14ac:dyDescent="0.2">
      <c r="A200" s="65"/>
      <c r="B200" s="14"/>
      <c r="C200" s="65" t="s">
        <v>356</v>
      </c>
      <c r="D200" s="65"/>
      <c r="E200" s="16" t="s">
        <v>492</v>
      </c>
      <c r="F200" s="34">
        <v>1293495</v>
      </c>
      <c r="G200" s="34">
        <v>599600076</v>
      </c>
      <c r="H200" s="77">
        <f t="shared" si="5"/>
        <v>600893571</v>
      </c>
      <c r="I200" s="79">
        <v>0</v>
      </c>
      <c r="J200" s="79">
        <v>0</v>
      </c>
      <c r="K200" s="78">
        <f t="shared" si="7"/>
        <v>0</v>
      </c>
    </row>
    <row r="201" spans="1:11" s="13" customFormat="1" ht="15.75" x14ac:dyDescent="0.2">
      <c r="A201" s="65"/>
      <c r="B201" s="14"/>
      <c r="C201" s="65" t="s">
        <v>357</v>
      </c>
      <c r="D201" s="65"/>
      <c r="E201" s="16" t="s">
        <v>362</v>
      </c>
      <c r="F201" s="34">
        <v>12798016</v>
      </c>
      <c r="G201" s="34">
        <v>0</v>
      </c>
      <c r="H201" s="77">
        <f t="shared" si="5"/>
        <v>12798016</v>
      </c>
      <c r="I201" s="79">
        <v>0</v>
      </c>
      <c r="J201" s="79">
        <v>0</v>
      </c>
      <c r="K201" s="78">
        <f t="shared" si="7"/>
        <v>0</v>
      </c>
    </row>
    <row r="202" spans="1:11" s="13" customFormat="1" ht="30" x14ac:dyDescent="0.2">
      <c r="A202" s="65"/>
      <c r="B202" s="14"/>
      <c r="C202" s="65" t="s">
        <v>358</v>
      </c>
      <c r="D202" s="65"/>
      <c r="E202" s="16" t="s">
        <v>493</v>
      </c>
      <c r="F202" s="34">
        <v>13142722</v>
      </c>
      <c r="G202" s="34">
        <v>212592230</v>
      </c>
      <c r="H202" s="77">
        <f t="shared" si="5"/>
        <v>225734952</v>
      </c>
      <c r="I202" s="79">
        <v>0</v>
      </c>
      <c r="J202" s="79">
        <v>0</v>
      </c>
      <c r="K202" s="78">
        <f t="shared" si="7"/>
        <v>0</v>
      </c>
    </row>
    <row r="203" spans="1:11" s="13" customFormat="1" ht="15.75" x14ac:dyDescent="0.2">
      <c r="A203" s="65"/>
      <c r="B203" s="14"/>
      <c r="C203" s="65" t="s">
        <v>359</v>
      </c>
      <c r="D203" s="65"/>
      <c r="E203" s="16" t="s">
        <v>494</v>
      </c>
      <c r="F203" s="34">
        <v>24562308</v>
      </c>
      <c r="G203" s="34">
        <v>248718385</v>
      </c>
      <c r="H203" s="77">
        <f t="shared" si="5"/>
        <v>273280693</v>
      </c>
      <c r="I203" s="79">
        <v>0</v>
      </c>
      <c r="J203" s="79">
        <v>0</v>
      </c>
      <c r="K203" s="78">
        <f t="shared" si="7"/>
        <v>0</v>
      </c>
    </row>
    <row r="204" spans="1:11" s="13" customFormat="1" ht="30" x14ac:dyDescent="0.2">
      <c r="A204" s="65"/>
      <c r="B204" s="14"/>
      <c r="C204" s="65" t="s">
        <v>360</v>
      </c>
      <c r="D204" s="65"/>
      <c r="E204" s="16" t="s">
        <v>363</v>
      </c>
      <c r="F204" s="34">
        <v>14917166</v>
      </c>
      <c r="G204" s="34">
        <v>494943225</v>
      </c>
      <c r="H204" s="77">
        <f t="shared" si="5"/>
        <v>509860391</v>
      </c>
      <c r="I204" s="79">
        <v>0</v>
      </c>
      <c r="J204" s="79">
        <v>0</v>
      </c>
      <c r="K204" s="78">
        <f t="shared" si="7"/>
        <v>0</v>
      </c>
    </row>
    <row r="205" spans="1:11" s="13" customFormat="1" ht="30" x14ac:dyDescent="0.2">
      <c r="A205" s="65"/>
      <c r="B205" s="14"/>
      <c r="C205" s="65" t="s">
        <v>495</v>
      </c>
      <c r="D205" s="65"/>
      <c r="E205" s="16" t="s">
        <v>496</v>
      </c>
      <c r="F205" s="34">
        <v>6948170</v>
      </c>
      <c r="G205" s="34">
        <v>463037830</v>
      </c>
      <c r="H205" s="77">
        <f t="shared" si="5"/>
        <v>469986000</v>
      </c>
      <c r="I205" s="79">
        <v>0</v>
      </c>
      <c r="J205" s="79">
        <v>0</v>
      </c>
      <c r="K205" s="78">
        <f t="shared" si="7"/>
        <v>0</v>
      </c>
    </row>
    <row r="206" spans="1:11" s="13" customFormat="1" ht="15.75" x14ac:dyDescent="0.2">
      <c r="A206" s="65"/>
      <c r="B206" s="14"/>
      <c r="C206" s="65" t="s">
        <v>497</v>
      </c>
      <c r="D206" s="65"/>
      <c r="E206" s="16" t="s">
        <v>498</v>
      </c>
      <c r="F206" s="34">
        <v>1953133</v>
      </c>
      <c r="G206" s="34">
        <v>32046867</v>
      </c>
      <c r="H206" s="77">
        <f t="shared" si="5"/>
        <v>34000000</v>
      </c>
      <c r="I206" s="79">
        <v>0</v>
      </c>
      <c r="J206" s="79">
        <v>0</v>
      </c>
      <c r="K206" s="78">
        <f t="shared" si="7"/>
        <v>0</v>
      </c>
    </row>
    <row r="207" spans="1:11" s="13" customFormat="1" ht="33.75" customHeight="1" x14ac:dyDescent="0.2">
      <c r="A207" s="65"/>
      <c r="B207" s="14"/>
      <c r="C207" s="65" t="s">
        <v>499</v>
      </c>
      <c r="D207" s="65"/>
      <c r="E207" s="16" t="s">
        <v>500</v>
      </c>
      <c r="F207" s="34">
        <v>9382122</v>
      </c>
      <c r="G207" s="34">
        <v>401617878</v>
      </c>
      <c r="H207" s="77">
        <f t="shared" si="5"/>
        <v>411000000</v>
      </c>
      <c r="I207" s="79">
        <v>0</v>
      </c>
      <c r="J207" s="79">
        <v>0</v>
      </c>
      <c r="K207" s="78">
        <f t="shared" si="7"/>
        <v>0</v>
      </c>
    </row>
    <row r="208" spans="1:11" s="13" customFormat="1" ht="33.75" customHeight="1" x14ac:dyDescent="0.2">
      <c r="A208" s="65"/>
      <c r="B208" s="14"/>
      <c r="C208" s="65" t="s">
        <v>501</v>
      </c>
      <c r="D208" s="65"/>
      <c r="E208" s="16" t="s">
        <v>502</v>
      </c>
      <c r="F208" s="34">
        <v>30238700</v>
      </c>
      <c r="G208" s="34">
        <v>0</v>
      </c>
      <c r="H208" s="77">
        <f t="shared" si="5"/>
        <v>30238700</v>
      </c>
      <c r="I208" s="79">
        <v>0</v>
      </c>
      <c r="J208" s="79">
        <v>0</v>
      </c>
      <c r="K208" s="78">
        <f t="shared" si="7"/>
        <v>0</v>
      </c>
    </row>
    <row r="209" spans="1:11" s="13" customFormat="1" ht="15.75" x14ac:dyDescent="0.2">
      <c r="A209" s="65"/>
      <c r="B209" s="14"/>
      <c r="C209" s="65" t="s">
        <v>361</v>
      </c>
      <c r="D209" s="65"/>
      <c r="E209" s="16" t="s">
        <v>364</v>
      </c>
      <c r="F209" s="34">
        <v>166779826</v>
      </c>
      <c r="G209" s="34">
        <v>0</v>
      </c>
      <c r="H209" s="77">
        <f t="shared" si="5"/>
        <v>166779826</v>
      </c>
      <c r="I209" s="79">
        <v>0</v>
      </c>
      <c r="J209" s="79">
        <v>0</v>
      </c>
      <c r="K209" s="78">
        <f t="shared" si="7"/>
        <v>0</v>
      </c>
    </row>
    <row r="210" spans="1:11" s="13" customFormat="1" ht="15.75" x14ac:dyDescent="0.2">
      <c r="A210" s="65"/>
      <c r="B210" s="14"/>
      <c r="C210" s="65" t="s">
        <v>503</v>
      </c>
      <c r="D210" s="65"/>
      <c r="E210" s="16" t="s">
        <v>504</v>
      </c>
      <c r="F210" s="34">
        <v>46123855</v>
      </c>
      <c r="G210" s="34">
        <v>0</v>
      </c>
      <c r="H210" s="77">
        <f t="shared" si="5"/>
        <v>46123855</v>
      </c>
      <c r="I210" s="79">
        <v>0</v>
      </c>
      <c r="J210" s="79">
        <v>0</v>
      </c>
      <c r="K210" s="78">
        <f t="shared" si="7"/>
        <v>0</v>
      </c>
    </row>
    <row r="211" spans="1:11" s="6" customFormat="1" ht="39" customHeight="1" x14ac:dyDescent="0.2">
      <c r="A211" s="9" t="s">
        <v>22</v>
      </c>
      <c r="B211" s="127" t="s">
        <v>46</v>
      </c>
      <c r="C211" s="127"/>
      <c r="D211" s="127"/>
      <c r="E211" s="127"/>
      <c r="F211" s="31">
        <f>F212</f>
        <v>2250000</v>
      </c>
      <c r="G211" s="31">
        <f>G212</f>
        <v>0</v>
      </c>
      <c r="H211" s="77">
        <f t="shared" si="5"/>
        <v>2250000</v>
      </c>
      <c r="I211" s="80">
        <f>I212</f>
        <v>0</v>
      </c>
      <c r="J211" s="80">
        <f>J212</f>
        <v>0</v>
      </c>
      <c r="K211" s="78">
        <f t="shared" si="7"/>
        <v>0</v>
      </c>
    </row>
    <row r="212" spans="1:11" s="6" customFormat="1" ht="28.5" customHeight="1" x14ac:dyDescent="0.2">
      <c r="A212" s="14"/>
      <c r="B212" s="10" t="s">
        <v>371</v>
      </c>
      <c r="C212" s="10"/>
      <c r="D212" s="10"/>
      <c r="E212" s="39" t="s">
        <v>14</v>
      </c>
      <c r="F212" s="36">
        <f>SUM(F213:F213)</f>
        <v>2250000</v>
      </c>
      <c r="G212" s="36">
        <f>SUM(G213:G213)</f>
        <v>0</v>
      </c>
      <c r="H212" s="77">
        <f t="shared" si="5"/>
        <v>2250000</v>
      </c>
      <c r="I212" s="32">
        <f>SUM(I213:I213)</f>
        <v>0</v>
      </c>
      <c r="J212" s="32">
        <f>SUM(J213:J213)</f>
        <v>0</v>
      </c>
      <c r="K212" s="78">
        <f t="shared" si="7"/>
        <v>0</v>
      </c>
    </row>
    <row r="213" spans="1:11" s="26" customFormat="1" ht="28.5" customHeight="1" x14ac:dyDescent="0.2">
      <c r="A213" s="24"/>
      <c r="B213" s="25"/>
      <c r="C213" s="29" t="s">
        <v>505</v>
      </c>
      <c r="D213" s="27"/>
      <c r="E213" s="28" t="s">
        <v>506</v>
      </c>
      <c r="F213" s="38">
        <v>2250000</v>
      </c>
      <c r="G213" s="38">
        <v>0</v>
      </c>
      <c r="H213" s="77">
        <f t="shared" si="5"/>
        <v>2250000</v>
      </c>
      <c r="I213" s="81">
        <v>0</v>
      </c>
      <c r="J213" s="81">
        <v>0</v>
      </c>
      <c r="K213" s="78">
        <f t="shared" si="7"/>
        <v>0</v>
      </c>
    </row>
    <row r="214" spans="1:11" s="13" customFormat="1" ht="33" customHeight="1" x14ac:dyDescent="0.2">
      <c r="A214" s="9" t="s">
        <v>23</v>
      </c>
      <c r="B214" s="132" t="s">
        <v>24</v>
      </c>
      <c r="C214" s="132"/>
      <c r="D214" s="132"/>
      <c r="E214" s="133"/>
      <c r="F214" s="40">
        <f>F215+F218</f>
        <v>6869270</v>
      </c>
      <c r="G214" s="40">
        <f>G215+G218</f>
        <v>7000000</v>
      </c>
      <c r="H214" s="77">
        <f t="shared" si="5"/>
        <v>13869270</v>
      </c>
      <c r="I214" s="82">
        <f>I215+I218</f>
        <v>0</v>
      </c>
      <c r="J214" s="82">
        <f>J215+J218</f>
        <v>26000000</v>
      </c>
      <c r="K214" s="82">
        <f>SUM(K215,K218)</f>
        <v>26000000</v>
      </c>
    </row>
    <row r="215" spans="1:11" s="13" customFormat="1" ht="15.75" x14ac:dyDescent="0.2">
      <c r="A215" s="7"/>
      <c r="B215" s="14" t="s">
        <v>115</v>
      </c>
      <c r="C215" s="14"/>
      <c r="D215" s="14"/>
      <c r="E215" s="17" t="s">
        <v>14</v>
      </c>
      <c r="F215" s="32">
        <f>SUM(F216:F217)</f>
        <v>556670</v>
      </c>
      <c r="G215" s="32">
        <f>SUM(G216:G217)</f>
        <v>0</v>
      </c>
      <c r="H215" s="77">
        <f t="shared" si="5"/>
        <v>556670</v>
      </c>
      <c r="I215" s="61">
        <f>SUM(I216:I217)</f>
        <v>0</v>
      </c>
      <c r="J215" s="61">
        <f>SUM(J216:J217)</f>
        <v>0</v>
      </c>
      <c r="K215" s="78">
        <f>SUM(I215:J215)</f>
        <v>0</v>
      </c>
    </row>
    <row r="216" spans="1:11" s="13" customFormat="1" ht="15.75" x14ac:dyDescent="0.2">
      <c r="A216" s="7"/>
      <c r="B216" s="14"/>
      <c r="C216" s="65" t="s">
        <v>119</v>
      </c>
      <c r="D216" s="65"/>
      <c r="E216" s="18" t="s">
        <v>117</v>
      </c>
      <c r="F216" s="33">
        <v>537670</v>
      </c>
      <c r="G216" s="33">
        <v>0</v>
      </c>
      <c r="H216" s="77">
        <f t="shared" si="5"/>
        <v>537670</v>
      </c>
      <c r="I216" s="33">
        <v>0</v>
      </c>
      <c r="J216" s="33">
        <v>0</v>
      </c>
      <c r="K216" s="78">
        <f t="shared" ref="K216:K217" si="8">SUM(I216:J216)</f>
        <v>0</v>
      </c>
    </row>
    <row r="217" spans="1:11" s="13" customFormat="1" ht="15.75" x14ac:dyDescent="0.2">
      <c r="A217" s="7"/>
      <c r="B217" s="65"/>
      <c r="C217" s="65" t="s">
        <v>120</v>
      </c>
      <c r="D217" s="65"/>
      <c r="E217" s="18" t="s">
        <v>118</v>
      </c>
      <c r="F217" s="33">
        <v>19000</v>
      </c>
      <c r="G217" s="33">
        <v>0</v>
      </c>
      <c r="H217" s="77">
        <f t="shared" si="5"/>
        <v>19000</v>
      </c>
      <c r="I217" s="33">
        <v>0</v>
      </c>
      <c r="J217" s="83">
        <v>0</v>
      </c>
      <c r="K217" s="78">
        <f t="shared" si="8"/>
        <v>0</v>
      </c>
    </row>
    <row r="218" spans="1:11" s="13" customFormat="1" ht="15.75" x14ac:dyDescent="0.2">
      <c r="A218" s="7"/>
      <c r="B218" s="14" t="s">
        <v>116</v>
      </c>
      <c r="C218" s="65"/>
      <c r="D218" s="65"/>
      <c r="E218" s="17" t="s">
        <v>49</v>
      </c>
      <c r="F218" s="32">
        <f>SUM(F219:F220)</f>
        <v>6312600</v>
      </c>
      <c r="G218" s="32">
        <f>SUM(G219:G220)</f>
        <v>7000000</v>
      </c>
      <c r="H218" s="77">
        <f t="shared" si="5"/>
        <v>13312600</v>
      </c>
      <c r="I218" s="61">
        <f>SUM(I219:I222)</f>
        <v>0</v>
      </c>
      <c r="J218" s="61">
        <f>SUM(J219:J222)</f>
        <v>26000000</v>
      </c>
      <c r="K218" s="78">
        <f>SUM(I218:J218)</f>
        <v>26000000</v>
      </c>
    </row>
    <row r="219" spans="1:11" s="13" customFormat="1" ht="15.75" x14ac:dyDescent="0.2">
      <c r="A219" s="99"/>
      <c r="B219" s="98"/>
      <c r="C219" s="71" t="s">
        <v>121</v>
      </c>
      <c r="D219" s="71"/>
      <c r="E219" s="100" t="s">
        <v>122</v>
      </c>
      <c r="F219" s="101">
        <v>6312600</v>
      </c>
      <c r="G219" s="101">
        <v>0</v>
      </c>
      <c r="H219" s="102">
        <f t="shared" si="5"/>
        <v>6312600</v>
      </c>
      <c r="I219" s="101">
        <v>0</v>
      </c>
      <c r="J219" s="101">
        <v>0</v>
      </c>
      <c r="K219" s="103">
        <f>SUM(I219:J219)</f>
        <v>0</v>
      </c>
    </row>
    <row r="220" spans="1:11" s="13" customFormat="1" ht="30" x14ac:dyDescent="0.2">
      <c r="A220" s="7"/>
      <c r="B220" s="14"/>
      <c r="C220" s="97" t="s">
        <v>507</v>
      </c>
      <c r="D220" s="97"/>
      <c r="E220" s="16" t="s">
        <v>508</v>
      </c>
      <c r="F220" s="33">
        <v>0</v>
      </c>
      <c r="G220" s="33">
        <v>7000000</v>
      </c>
      <c r="H220" s="77">
        <f t="shared" si="5"/>
        <v>7000000</v>
      </c>
      <c r="I220" s="33">
        <v>0</v>
      </c>
      <c r="J220" s="33">
        <v>0</v>
      </c>
      <c r="K220" s="84">
        <f>SUM(I220:J220)</f>
        <v>0</v>
      </c>
    </row>
    <row r="221" spans="1:11" s="13" customFormat="1" ht="18.75" customHeight="1" x14ac:dyDescent="0.2">
      <c r="A221" s="7"/>
      <c r="B221" s="14"/>
      <c r="C221" s="97" t="s">
        <v>606</v>
      </c>
      <c r="D221" s="97"/>
      <c r="E221" s="16" t="s">
        <v>607</v>
      </c>
      <c r="F221" s="33">
        <v>0</v>
      </c>
      <c r="G221" s="33">
        <v>0</v>
      </c>
      <c r="H221" s="77">
        <f t="shared" si="5"/>
        <v>0</v>
      </c>
      <c r="I221" s="33">
        <v>0</v>
      </c>
      <c r="J221" s="33">
        <v>20000000</v>
      </c>
      <c r="K221" s="84">
        <f>SUM(I221:J221)</f>
        <v>20000000</v>
      </c>
    </row>
    <row r="222" spans="1:11" s="13" customFormat="1" ht="18.75" customHeight="1" x14ac:dyDescent="0.2">
      <c r="A222" s="7"/>
      <c r="B222" s="14"/>
      <c r="C222" s="97" t="s">
        <v>608</v>
      </c>
      <c r="D222" s="97"/>
      <c r="E222" s="16" t="s">
        <v>609</v>
      </c>
      <c r="F222" s="33">
        <v>0</v>
      </c>
      <c r="G222" s="33">
        <v>0</v>
      </c>
      <c r="H222" s="77">
        <f t="shared" si="5"/>
        <v>0</v>
      </c>
      <c r="I222" s="33">
        <v>0</v>
      </c>
      <c r="J222" s="33">
        <v>6000000</v>
      </c>
      <c r="K222" s="84">
        <f>SUM(I222:J222)</f>
        <v>6000000</v>
      </c>
    </row>
    <row r="223" spans="1:11" s="13" customFormat="1" ht="30.75" customHeight="1" x14ac:dyDescent="0.2">
      <c r="A223" s="9" t="s">
        <v>25</v>
      </c>
      <c r="B223" s="127" t="s">
        <v>26</v>
      </c>
      <c r="C223" s="127"/>
      <c r="D223" s="127"/>
      <c r="E223" s="135"/>
      <c r="F223" s="31">
        <f>F224+F231</f>
        <v>33353261</v>
      </c>
      <c r="G223" s="31">
        <f>G224+G231</f>
        <v>24012000</v>
      </c>
      <c r="H223" s="77">
        <f t="shared" si="5"/>
        <v>57365261</v>
      </c>
      <c r="I223" s="80">
        <f>I224+I231</f>
        <v>715277</v>
      </c>
      <c r="J223" s="80">
        <f>SUM(J225:J232)</f>
        <v>0</v>
      </c>
      <c r="K223" s="84">
        <f t="shared" ref="K223:K292" si="9">SUM(I223:J223)</f>
        <v>715277</v>
      </c>
    </row>
    <row r="224" spans="1:11" s="13" customFormat="1" ht="24.75" customHeight="1" x14ac:dyDescent="0.2">
      <c r="A224" s="14"/>
      <c r="B224" s="10" t="s">
        <v>372</v>
      </c>
      <c r="C224" s="10"/>
      <c r="D224" s="10"/>
      <c r="E224" s="39" t="s">
        <v>14</v>
      </c>
      <c r="F224" s="36">
        <f>SUM(F225:F230)</f>
        <v>2296088</v>
      </c>
      <c r="G224" s="36">
        <f>SUM(G225:G230)</f>
        <v>24012000</v>
      </c>
      <c r="H224" s="77">
        <f t="shared" si="5"/>
        <v>26308088</v>
      </c>
      <c r="I224" s="32">
        <f>SUM(I225:I230)</f>
        <v>715277</v>
      </c>
      <c r="J224" s="32">
        <f>SUM(J225:J230)</f>
        <v>0</v>
      </c>
      <c r="K224" s="84">
        <f t="shared" si="9"/>
        <v>715277</v>
      </c>
    </row>
    <row r="225" spans="1:11" s="13" customFormat="1" ht="15.75" x14ac:dyDescent="0.2">
      <c r="A225" s="65"/>
      <c r="B225" s="14"/>
      <c r="C225" s="65"/>
      <c r="D225" s="65" t="s">
        <v>79</v>
      </c>
      <c r="E225" s="23" t="s">
        <v>80</v>
      </c>
      <c r="F225" s="33">
        <v>677000</v>
      </c>
      <c r="G225" s="33">
        <v>0</v>
      </c>
      <c r="H225" s="77">
        <f t="shared" si="5"/>
        <v>677000</v>
      </c>
      <c r="I225" s="33">
        <v>0</v>
      </c>
      <c r="J225" s="33">
        <v>0</v>
      </c>
      <c r="K225" s="84">
        <f t="shared" si="9"/>
        <v>0</v>
      </c>
    </row>
    <row r="226" spans="1:11" s="13" customFormat="1" ht="15.75" x14ac:dyDescent="0.2">
      <c r="A226" s="65"/>
      <c r="B226" s="65"/>
      <c r="C226" s="14"/>
      <c r="D226" s="65" t="s">
        <v>84</v>
      </c>
      <c r="E226" s="16" t="s">
        <v>81</v>
      </c>
      <c r="F226" s="33">
        <v>10088</v>
      </c>
      <c r="G226" s="33">
        <v>0</v>
      </c>
      <c r="H226" s="77">
        <f t="shared" si="5"/>
        <v>10088</v>
      </c>
      <c r="I226" s="33">
        <v>0</v>
      </c>
      <c r="J226" s="33">
        <v>0</v>
      </c>
      <c r="K226" s="84">
        <f t="shared" si="9"/>
        <v>0</v>
      </c>
    </row>
    <row r="227" spans="1:11" s="13" customFormat="1" ht="15.75" x14ac:dyDescent="0.2">
      <c r="A227" s="65"/>
      <c r="B227" s="65"/>
      <c r="C227" s="65"/>
      <c r="D227" s="65" t="s">
        <v>85</v>
      </c>
      <c r="E227" s="16" t="s">
        <v>82</v>
      </c>
      <c r="F227" s="33">
        <v>1545000</v>
      </c>
      <c r="G227" s="33">
        <v>0</v>
      </c>
      <c r="H227" s="77">
        <f t="shared" si="5"/>
        <v>1545000</v>
      </c>
      <c r="I227" s="33">
        <v>0</v>
      </c>
      <c r="J227" s="83">
        <v>0</v>
      </c>
      <c r="K227" s="84">
        <f t="shared" si="9"/>
        <v>0</v>
      </c>
    </row>
    <row r="228" spans="1:11" s="13" customFormat="1" ht="15.75" x14ac:dyDescent="0.2">
      <c r="A228" s="65"/>
      <c r="B228" s="65"/>
      <c r="C228" s="65"/>
      <c r="D228" s="65" t="s">
        <v>589</v>
      </c>
      <c r="E228" s="16" t="s">
        <v>590</v>
      </c>
      <c r="F228" s="33">
        <v>0</v>
      </c>
      <c r="G228" s="33">
        <v>0</v>
      </c>
      <c r="H228" s="77">
        <f t="shared" si="5"/>
        <v>0</v>
      </c>
      <c r="I228" s="33">
        <v>715277</v>
      </c>
      <c r="J228" s="83">
        <v>0</v>
      </c>
      <c r="K228" s="84">
        <f>I228</f>
        <v>715277</v>
      </c>
    </row>
    <row r="229" spans="1:11" s="13" customFormat="1" ht="15.75" x14ac:dyDescent="0.2">
      <c r="A229" s="65"/>
      <c r="B229" s="65"/>
      <c r="C229" s="65" t="s">
        <v>86</v>
      </c>
      <c r="D229" s="65"/>
      <c r="E229" s="16" t="s">
        <v>83</v>
      </c>
      <c r="F229" s="33">
        <v>64000</v>
      </c>
      <c r="G229" s="33">
        <v>0</v>
      </c>
      <c r="H229" s="77">
        <f t="shared" si="5"/>
        <v>64000</v>
      </c>
      <c r="I229" s="33">
        <v>0</v>
      </c>
      <c r="J229" s="83">
        <v>0</v>
      </c>
      <c r="K229" s="84">
        <f t="shared" si="9"/>
        <v>0</v>
      </c>
    </row>
    <row r="230" spans="1:11" s="13" customFormat="1" ht="15.75" x14ac:dyDescent="0.2">
      <c r="A230" s="65"/>
      <c r="B230" s="65"/>
      <c r="C230" s="65" t="s">
        <v>367</v>
      </c>
      <c r="D230" s="65"/>
      <c r="E230" s="16" t="s">
        <v>509</v>
      </c>
      <c r="F230" s="33">
        <v>0</v>
      </c>
      <c r="G230" s="33">
        <v>24012000</v>
      </c>
      <c r="H230" s="77">
        <f t="shared" si="5"/>
        <v>24012000</v>
      </c>
      <c r="I230" s="33">
        <v>0</v>
      </c>
      <c r="J230" s="83">
        <v>0</v>
      </c>
      <c r="K230" s="84">
        <f t="shared" si="9"/>
        <v>0</v>
      </c>
    </row>
    <row r="231" spans="1:11" s="13" customFormat="1" ht="21" customHeight="1" x14ac:dyDescent="0.2">
      <c r="A231" s="65"/>
      <c r="B231" s="14" t="s">
        <v>373</v>
      </c>
      <c r="C231" s="65"/>
      <c r="D231" s="65"/>
      <c r="E231" s="15" t="s">
        <v>49</v>
      </c>
      <c r="F231" s="32">
        <f>SUM(F232:F232)</f>
        <v>31057173</v>
      </c>
      <c r="G231" s="32">
        <f>SUM(G232:G232)</f>
        <v>0</v>
      </c>
      <c r="H231" s="77">
        <f t="shared" si="5"/>
        <v>31057173</v>
      </c>
      <c r="I231" s="32">
        <f>SUM(I232:I232)</f>
        <v>0</v>
      </c>
      <c r="J231" s="32">
        <f>SUM(J232:J232)</f>
        <v>0</v>
      </c>
      <c r="K231" s="84">
        <f t="shared" si="9"/>
        <v>0</v>
      </c>
    </row>
    <row r="232" spans="1:11" s="13" customFormat="1" ht="15.75" x14ac:dyDescent="0.2">
      <c r="A232" s="65"/>
      <c r="B232" s="65"/>
      <c r="C232" s="65" t="s">
        <v>87</v>
      </c>
      <c r="D232" s="65"/>
      <c r="E232" s="16" t="s">
        <v>510</v>
      </c>
      <c r="F232" s="33">
        <v>31057173</v>
      </c>
      <c r="G232" s="33">
        <v>0</v>
      </c>
      <c r="H232" s="77">
        <f t="shared" si="5"/>
        <v>31057173</v>
      </c>
      <c r="I232" s="33">
        <v>0</v>
      </c>
      <c r="J232" s="83">
        <v>0</v>
      </c>
      <c r="K232" s="84">
        <f t="shared" si="9"/>
        <v>0</v>
      </c>
    </row>
    <row r="233" spans="1:11" s="13" customFormat="1" ht="32.25" customHeight="1" x14ac:dyDescent="0.2">
      <c r="A233" s="8" t="s">
        <v>27</v>
      </c>
      <c r="B233" s="134" t="s">
        <v>41</v>
      </c>
      <c r="C233" s="134"/>
      <c r="D233" s="134"/>
      <c r="E233" s="134"/>
      <c r="F233" s="41">
        <f>F234</f>
        <v>500000</v>
      </c>
      <c r="G233" s="41">
        <f>G234</f>
        <v>368877</v>
      </c>
      <c r="H233" s="85">
        <f t="shared" si="5"/>
        <v>868877</v>
      </c>
      <c r="I233" s="41">
        <f>I234</f>
        <v>0</v>
      </c>
      <c r="J233" s="41">
        <f>J234</f>
        <v>0</v>
      </c>
      <c r="K233" s="84">
        <f t="shared" si="9"/>
        <v>0</v>
      </c>
    </row>
    <row r="234" spans="1:11" s="13" customFormat="1" ht="24" customHeight="1" x14ac:dyDescent="0.2">
      <c r="A234" s="7"/>
      <c r="B234" s="7" t="s">
        <v>374</v>
      </c>
      <c r="C234" s="7"/>
      <c r="D234" s="7"/>
      <c r="E234" s="7" t="s">
        <v>14</v>
      </c>
      <c r="F234" s="36">
        <v>500000</v>
      </c>
      <c r="G234" s="36">
        <v>368877</v>
      </c>
      <c r="H234" s="85">
        <f t="shared" si="5"/>
        <v>868877</v>
      </c>
      <c r="I234" s="36">
        <v>0</v>
      </c>
      <c r="J234" s="86">
        <v>0</v>
      </c>
      <c r="K234" s="84">
        <f t="shared" si="9"/>
        <v>0</v>
      </c>
    </row>
    <row r="235" spans="1:11" s="13" customFormat="1" ht="33" customHeight="1" x14ac:dyDescent="0.2">
      <c r="A235" s="8" t="s">
        <v>28</v>
      </c>
      <c r="B235" s="128" t="s">
        <v>29</v>
      </c>
      <c r="C235" s="128"/>
      <c r="D235" s="128"/>
      <c r="E235" s="128"/>
      <c r="F235" s="40">
        <f>F236</f>
        <v>37253180</v>
      </c>
      <c r="G235" s="40">
        <f>G236</f>
        <v>0</v>
      </c>
      <c r="H235" s="77">
        <f t="shared" si="5"/>
        <v>37253180</v>
      </c>
      <c r="I235" s="87">
        <f>I236</f>
        <v>0</v>
      </c>
      <c r="J235" s="87">
        <f>J236</f>
        <v>3197500</v>
      </c>
      <c r="K235" s="84">
        <f t="shared" si="9"/>
        <v>3197500</v>
      </c>
    </row>
    <row r="236" spans="1:11" s="13" customFormat="1" ht="15.75" x14ac:dyDescent="0.2">
      <c r="A236" s="65"/>
      <c r="B236" s="14" t="s">
        <v>71</v>
      </c>
      <c r="C236" s="14"/>
      <c r="D236" s="14"/>
      <c r="E236" s="15" t="s">
        <v>14</v>
      </c>
      <c r="F236" s="32">
        <f>SUM(F237:F247)</f>
        <v>37253180</v>
      </c>
      <c r="G236" s="32">
        <f>SUM(G237:G247)</f>
        <v>0</v>
      </c>
      <c r="H236" s="77">
        <f t="shared" si="5"/>
        <v>37253180</v>
      </c>
      <c r="I236" s="61">
        <f>SUM(I237:I247)</f>
        <v>0</v>
      </c>
      <c r="J236" s="61">
        <f>SUM(J237:J247)</f>
        <v>3197500</v>
      </c>
      <c r="K236" s="84">
        <f t="shared" si="9"/>
        <v>3197500</v>
      </c>
    </row>
    <row r="237" spans="1:11" s="13" customFormat="1" ht="30" customHeight="1" x14ac:dyDescent="0.2">
      <c r="A237" s="65"/>
      <c r="B237" s="14"/>
      <c r="C237" s="65" t="s">
        <v>72</v>
      </c>
      <c r="D237" s="65"/>
      <c r="E237" s="16" t="s">
        <v>73</v>
      </c>
      <c r="F237" s="33">
        <v>635850</v>
      </c>
      <c r="G237" s="33">
        <v>0</v>
      </c>
      <c r="H237" s="77">
        <f t="shared" si="5"/>
        <v>635850</v>
      </c>
      <c r="I237" s="60">
        <v>0</v>
      </c>
      <c r="J237" s="60">
        <v>0</v>
      </c>
      <c r="K237" s="84">
        <f t="shared" si="9"/>
        <v>0</v>
      </c>
    </row>
    <row r="238" spans="1:11" s="13" customFormat="1" ht="15.75" x14ac:dyDescent="0.2">
      <c r="A238" s="65"/>
      <c r="B238" s="14"/>
      <c r="C238" s="65" t="s">
        <v>74</v>
      </c>
      <c r="D238" s="65"/>
      <c r="E238" s="16" t="s">
        <v>511</v>
      </c>
      <c r="F238" s="33">
        <v>1121920</v>
      </c>
      <c r="G238" s="33">
        <v>0</v>
      </c>
      <c r="H238" s="77">
        <f t="shared" si="5"/>
        <v>1121920</v>
      </c>
      <c r="I238" s="60">
        <v>0</v>
      </c>
      <c r="J238" s="60">
        <v>0</v>
      </c>
      <c r="K238" s="84">
        <f t="shared" si="9"/>
        <v>0</v>
      </c>
    </row>
    <row r="239" spans="1:11" s="13" customFormat="1" ht="15.75" x14ac:dyDescent="0.2">
      <c r="A239" s="65"/>
      <c r="B239" s="14"/>
      <c r="C239" s="65" t="s">
        <v>512</v>
      </c>
      <c r="D239" s="65"/>
      <c r="E239" s="16" t="s">
        <v>513</v>
      </c>
      <c r="F239" s="33">
        <v>345000</v>
      </c>
      <c r="G239" s="33">
        <v>0</v>
      </c>
      <c r="H239" s="77">
        <f t="shared" si="5"/>
        <v>345000</v>
      </c>
      <c r="I239" s="60">
        <v>0</v>
      </c>
      <c r="J239" s="60">
        <v>0</v>
      </c>
      <c r="K239" s="84">
        <f t="shared" si="9"/>
        <v>0</v>
      </c>
    </row>
    <row r="240" spans="1:11" s="13" customFormat="1" ht="15.75" x14ac:dyDescent="0.2">
      <c r="A240" s="65"/>
      <c r="B240" s="14"/>
      <c r="C240" s="65" t="s">
        <v>514</v>
      </c>
      <c r="D240" s="65"/>
      <c r="E240" s="16" t="s">
        <v>515</v>
      </c>
      <c r="F240" s="33">
        <v>115945</v>
      </c>
      <c r="G240" s="33">
        <v>0</v>
      </c>
      <c r="H240" s="77">
        <f t="shared" si="5"/>
        <v>115945</v>
      </c>
      <c r="I240" s="60">
        <v>0</v>
      </c>
      <c r="J240" s="60">
        <v>0</v>
      </c>
      <c r="K240" s="84">
        <f t="shared" si="9"/>
        <v>0</v>
      </c>
    </row>
    <row r="241" spans="1:11" s="13" customFormat="1" ht="15.75" x14ac:dyDescent="0.2">
      <c r="A241" s="65"/>
      <c r="B241" s="14"/>
      <c r="C241" s="65" t="s">
        <v>516</v>
      </c>
      <c r="D241" s="65"/>
      <c r="E241" s="23" t="s">
        <v>517</v>
      </c>
      <c r="F241" s="33">
        <v>1351825</v>
      </c>
      <c r="G241" s="33">
        <v>0</v>
      </c>
      <c r="H241" s="77">
        <f t="shared" si="5"/>
        <v>1351825</v>
      </c>
      <c r="I241" s="60">
        <v>0</v>
      </c>
      <c r="J241" s="60">
        <v>0</v>
      </c>
      <c r="K241" s="84">
        <f t="shared" si="9"/>
        <v>0</v>
      </c>
    </row>
    <row r="242" spans="1:11" s="13" customFormat="1" ht="15.75" x14ac:dyDescent="0.2">
      <c r="A242" s="65"/>
      <c r="B242" s="14"/>
      <c r="C242" s="65" t="s">
        <v>75</v>
      </c>
      <c r="D242" s="65"/>
      <c r="E242" s="23" t="s">
        <v>518</v>
      </c>
      <c r="F242" s="33">
        <v>571500</v>
      </c>
      <c r="G242" s="33">
        <v>0</v>
      </c>
      <c r="H242" s="77">
        <f t="shared" si="5"/>
        <v>571500</v>
      </c>
      <c r="I242" s="60">
        <v>0</v>
      </c>
      <c r="J242" s="60">
        <v>297500</v>
      </c>
      <c r="K242" s="84">
        <f t="shared" si="9"/>
        <v>297500</v>
      </c>
    </row>
    <row r="243" spans="1:11" s="13" customFormat="1" ht="15.75" x14ac:dyDescent="0.2">
      <c r="A243" s="65"/>
      <c r="B243" s="14"/>
      <c r="C243" s="65" t="s">
        <v>76</v>
      </c>
      <c r="D243" s="65"/>
      <c r="E243" s="18" t="s">
        <v>519</v>
      </c>
      <c r="F243" s="33">
        <v>421140</v>
      </c>
      <c r="G243" s="33">
        <v>0</v>
      </c>
      <c r="H243" s="77">
        <f t="shared" ref="H243:H318" si="10">F243+G243</f>
        <v>421140</v>
      </c>
      <c r="I243" s="60">
        <v>0</v>
      </c>
      <c r="J243" s="60">
        <v>0</v>
      </c>
      <c r="K243" s="84">
        <f t="shared" si="9"/>
        <v>0</v>
      </c>
    </row>
    <row r="244" spans="1:11" s="13" customFormat="1" ht="15.75" x14ac:dyDescent="0.2">
      <c r="A244" s="105"/>
      <c r="B244" s="14"/>
      <c r="C244" s="105"/>
      <c r="D244" s="105" t="s">
        <v>610</v>
      </c>
      <c r="E244" s="18" t="s">
        <v>611</v>
      </c>
      <c r="F244" s="33">
        <v>0</v>
      </c>
      <c r="G244" s="33">
        <v>0</v>
      </c>
      <c r="H244" s="77">
        <f t="shared" si="10"/>
        <v>0</v>
      </c>
      <c r="I244" s="60">
        <v>0</v>
      </c>
      <c r="J244" s="60">
        <v>900000</v>
      </c>
      <c r="K244" s="84">
        <f t="shared" si="9"/>
        <v>900000</v>
      </c>
    </row>
    <row r="245" spans="1:11" s="13" customFormat="1" ht="15.75" x14ac:dyDescent="0.2">
      <c r="A245" s="97"/>
      <c r="B245" s="14"/>
      <c r="C245" s="97"/>
      <c r="D245" s="97" t="s">
        <v>604</v>
      </c>
      <c r="E245" s="18" t="s">
        <v>605</v>
      </c>
      <c r="F245" s="33">
        <v>0</v>
      </c>
      <c r="G245" s="33">
        <v>0</v>
      </c>
      <c r="H245" s="77">
        <f t="shared" si="10"/>
        <v>0</v>
      </c>
      <c r="I245" s="60">
        <v>0</v>
      </c>
      <c r="J245" s="60">
        <v>2000000</v>
      </c>
      <c r="K245" s="84">
        <f t="shared" si="9"/>
        <v>2000000</v>
      </c>
    </row>
    <row r="246" spans="1:11" s="13" customFormat="1" ht="15.75" x14ac:dyDescent="0.2">
      <c r="A246" s="71"/>
      <c r="B246" s="98"/>
      <c r="C246" s="71"/>
      <c r="D246" s="71" t="s">
        <v>520</v>
      </c>
      <c r="E246" s="100" t="s">
        <v>521</v>
      </c>
      <c r="F246" s="101">
        <v>190000</v>
      </c>
      <c r="G246" s="101">
        <v>0</v>
      </c>
      <c r="H246" s="102">
        <f t="shared" si="10"/>
        <v>190000</v>
      </c>
      <c r="I246" s="104">
        <v>0</v>
      </c>
      <c r="J246" s="104">
        <v>0</v>
      </c>
      <c r="K246" s="103">
        <f t="shared" si="9"/>
        <v>0</v>
      </c>
    </row>
    <row r="247" spans="1:11" s="13" customFormat="1" ht="15.75" x14ac:dyDescent="0.2">
      <c r="A247" s="97"/>
      <c r="B247" s="14"/>
      <c r="C247" s="97" t="s">
        <v>586</v>
      </c>
      <c r="D247" s="97"/>
      <c r="E247" s="16" t="s">
        <v>522</v>
      </c>
      <c r="F247" s="33">
        <v>32500000</v>
      </c>
      <c r="G247" s="33">
        <v>0</v>
      </c>
      <c r="H247" s="77">
        <f t="shared" si="10"/>
        <v>32500000</v>
      </c>
      <c r="I247" s="60">
        <v>0</v>
      </c>
      <c r="J247" s="60">
        <v>0</v>
      </c>
      <c r="K247" s="84">
        <f t="shared" si="9"/>
        <v>0</v>
      </c>
    </row>
    <row r="248" spans="1:11" s="13" customFormat="1" ht="35.25" customHeight="1" x14ac:dyDescent="0.2">
      <c r="A248" s="8" t="s">
        <v>47</v>
      </c>
      <c r="B248" s="128" t="s">
        <v>77</v>
      </c>
      <c r="C248" s="128"/>
      <c r="D248" s="128"/>
      <c r="E248" s="129"/>
      <c r="F248" s="40">
        <f>F249</f>
        <v>500000</v>
      </c>
      <c r="G248" s="40">
        <f>G249</f>
        <v>0</v>
      </c>
      <c r="H248" s="77">
        <f t="shared" si="10"/>
        <v>500000</v>
      </c>
      <c r="I248" s="87">
        <f>I249</f>
        <v>0</v>
      </c>
      <c r="J248" s="87">
        <f>J249</f>
        <v>20000000</v>
      </c>
      <c r="K248" s="84">
        <f t="shared" si="9"/>
        <v>20000000</v>
      </c>
    </row>
    <row r="249" spans="1:11" s="13" customFormat="1" ht="19.5" customHeight="1" x14ac:dyDescent="0.2">
      <c r="A249" s="65"/>
      <c r="B249" s="14" t="s">
        <v>48</v>
      </c>
      <c r="C249" s="65"/>
      <c r="D249" s="65"/>
      <c r="E249" s="17" t="s">
        <v>49</v>
      </c>
      <c r="F249" s="32">
        <f>SUM(F251:F251)</f>
        <v>500000</v>
      </c>
      <c r="G249" s="32">
        <f>SUM(G251:G251)</f>
        <v>0</v>
      </c>
      <c r="H249" s="77">
        <f t="shared" si="10"/>
        <v>500000</v>
      </c>
      <c r="I249" s="61">
        <f>SUM(I250:I251)</f>
        <v>0</v>
      </c>
      <c r="J249" s="61">
        <f>SUM(J250:J251)</f>
        <v>20000000</v>
      </c>
      <c r="K249" s="84">
        <f t="shared" si="9"/>
        <v>20000000</v>
      </c>
    </row>
    <row r="250" spans="1:11" s="13" customFormat="1" ht="25.5" customHeight="1" x14ac:dyDescent="0.2">
      <c r="A250" s="106"/>
      <c r="B250" s="14"/>
      <c r="C250" s="106"/>
      <c r="D250" s="106" t="s">
        <v>612</v>
      </c>
      <c r="E250" s="23" t="s">
        <v>613</v>
      </c>
      <c r="F250" s="33">
        <v>0</v>
      </c>
      <c r="G250" s="33">
        <v>0</v>
      </c>
      <c r="H250" s="77">
        <f t="shared" si="10"/>
        <v>0</v>
      </c>
      <c r="I250" s="60">
        <v>0</v>
      </c>
      <c r="J250" s="60">
        <v>20000000</v>
      </c>
      <c r="K250" s="84">
        <f t="shared" si="9"/>
        <v>20000000</v>
      </c>
    </row>
    <row r="251" spans="1:11" s="13" customFormat="1" ht="30" x14ac:dyDescent="0.2">
      <c r="A251" s="65"/>
      <c r="B251" s="14"/>
      <c r="C251" s="65"/>
      <c r="D251" s="65" t="s">
        <v>523</v>
      </c>
      <c r="E251" s="16" t="s">
        <v>524</v>
      </c>
      <c r="F251" s="33">
        <v>500000</v>
      </c>
      <c r="G251" s="33">
        <v>0</v>
      </c>
      <c r="H251" s="77">
        <f t="shared" si="10"/>
        <v>500000</v>
      </c>
      <c r="I251" s="60">
        <v>0</v>
      </c>
      <c r="J251" s="60">
        <v>0</v>
      </c>
      <c r="K251" s="84">
        <f t="shared" si="9"/>
        <v>0</v>
      </c>
    </row>
    <row r="252" spans="1:11" s="13" customFormat="1" ht="36" customHeight="1" x14ac:dyDescent="0.2">
      <c r="A252" s="8" t="s">
        <v>30</v>
      </c>
      <c r="B252" s="128" t="s">
        <v>31</v>
      </c>
      <c r="C252" s="128"/>
      <c r="D252" s="128"/>
      <c r="E252" s="129"/>
      <c r="F252" s="40">
        <f>F253</f>
        <v>4416500</v>
      </c>
      <c r="G252" s="40">
        <f>G253</f>
        <v>76867959</v>
      </c>
      <c r="H252" s="77">
        <f t="shared" si="10"/>
        <v>81284459</v>
      </c>
      <c r="I252" s="87">
        <f>I253</f>
        <v>0</v>
      </c>
      <c r="J252" s="87">
        <f>J253</f>
        <v>0</v>
      </c>
      <c r="K252" s="84">
        <f t="shared" si="9"/>
        <v>0</v>
      </c>
    </row>
    <row r="253" spans="1:11" s="13" customFormat="1" ht="22.5" customHeight="1" x14ac:dyDescent="0.2">
      <c r="A253" s="65"/>
      <c r="B253" s="14" t="s">
        <v>32</v>
      </c>
      <c r="C253" s="14"/>
      <c r="D253" s="14"/>
      <c r="E253" s="17" t="s">
        <v>14</v>
      </c>
      <c r="F253" s="32">
        <v>4416500</v>
      </c>
      <c r="G253" s="61">
        <v>76867959</v>
      </c>
      <c r="H253" s="77">
        <f t="shared" si="10"/>
        <v>81284459</v>
      </c>
      <c r="I253" s="61">
        <v>0</v>
      </c>
      <c r="J253" s="61">
        <f>SUM(J264:J269)</f>
        <v>0</v>
      </c>
      <c r="K253" s="84">
        <f t="shared" si="9"/>
        <v>0</v>
      </c>
    </row>
    <row r="254" spans="1:11" s="13" customFormat="1" ht="22.5" customHeight="1" x14ac:dyDescent="0.2">
      <c r="A254" s="8" t="s">
        <v>525</v>
      </c>
      <c r="B254" s="129" t="s">
        <v>527</v>
      </c>
      <c r="C254" s="130"/>
      <c r="D254" s="130"/>
      <c r="E254" s="131"/>
      <c r="F254" s="40">
        <f>SUM(F255)</f>
        <v>200000</v>
      </c>
      <c r="G254" s="40">
        <f>SUM(G255)</f>
        <v>0</v>
      </c>
      <c r="H254" s="77">
        <f t="shared" ref="H254" si="11">F254+G254</f>
        <v>200000</v>
      </c>
      <c r="I254" s="87">
        <f>SUM(I255)</f>
        <v>0</v>
      </c>
      <c r="J254" s="87">
        <f>SUM(J255)</f>
        <v>0</v>
      </c>
      <c r="K254" s="84">
        <f>SUM(I254:J254)</f>
        <v>0</v>
      </c>
    </row>
    <row r="255" spans="1:11" s="13" customFormat="1" ht="22.5" customHeight="1" x14ac:dyDescent="0.2">
      <c r="A255" s="65"/>
      <c r="B255" s="14" t="s">
        <v>526</v>
      </c>
      <c r="C255" s="14"/>
      <c r="D255" s="14"/>
      <c r="E255" s="17" t="s">
        <v>14</v>
      </c>
      <c r="F255" s="36">
        <v>200000</v>
      </c>
      <c r="G255" s="36">
        <v>0</v>
      </c>
      <c r="H255" s="78">
        <f>SUM(F255:G255)</f>
        <v>200000</v>
      </c>
      <c r="I255" s="88">
        <v>0</v>
      </c>
      <c r="J255" s="88">
        <v>0</v>
      </c>
      <c r="K255" s="84">
        <f>SUM(I255:J255)</f>
        <v>0</v>
      </c>
    </row>
    <row r="256" spans="1:11" s="13" customFormat="1" ht="36.75" customHeight="1" x14ac:dyDescent="0.2">
      <c r="A256" s="8" t="s">
        <v>528</v>
      </c>
      <c r="B256" s="128" t="s">
        <v>529</v>
      </c>
      <c r="C256" s="128"/>
      <c r="D256" s="128"/>
      <c r="E256" s="128"/>
      <c r="F256" s="40">
        <f>F257</f>
        <v>25422867</v>
      </c>
      <c r="G256" s="40">
        <f>G257</f>
        <v>0</v>
      </c>
      <c r="H256" s="77">
        <f t="shared" ref="H256" si="12">F256+G256</f>
        <v>25422867</v>
      </c>
      <c r="I256" s="87">
        <f>SUM(I257)</f>
        <v>0</v>
      </c>
      <c r="J256" s="87">
        <f>J257</f>
        <v>0</v>
      </c>
      <c r="K256" s="84">
        <f t="shared" ref="K256" si="13">SUM(I256:J256)</f>
        <v>0</v>
      </c>
    </row>
    <row r="257" spans="1:11" s="13" customFormat="1" ht="22.5" customHeight="1" x14ac:dyDescent="0.2">
      <c r="A257" s="65"/>
      <c r="B257" s="14" t="s">
        <v>530</v>
      </c>
      <c r="C257" s="14"/>
      <c r="D257" s="14"/>
      <c r="E257" s="15" t="s">
        <v>14</v>
      </c>
      <c r="F257" s="36">
        <v>25422867</v>
      </c>
      <c r="G257" s="36"/>
      <c r="H257" s="78">
        <f>SUM(F257:G257)</f>
        <v>25422867</v>
      </c>
      <c r="I257" s="88">
        <v>0</v>
      </c>
      <c r="J257" s="88">
        <v>0</v>
      </c>
      <c r="K257" s="84">
        <f>SUM(I257:J257)</f>
        <v>0</v>
      </c>
    </row>
    <row r="258" spans="1:11" s="13" customFormat="1" ht="30" customHeight="1" x14ac:dyDescent="0.2">
      <c r="A258" s="8" t="s">
        <v>33</v>
      </c>
      <c r="B258" s="128" t="s">
        <v>375</v>
      </c>
      <c r="C258" s="128"/>
      <c r="D258" s="128"/>
      <c r="E258" s="129"/>
      <c r="F258" s="40">
        <f>F259</f>
        <v>25846555</v>
      </c>
      <c r="G258" s="40">
        <f>G259</f>
        <v>0</v>
      </c>
      <c r="H258" s="77">
        <f t="shared" si="10"/>
        <v>25846555</v>
      </c>
      <c r="I258" s="87">
        <f>I259</f>
        <v>0</v>
      </c>
      <c r="J258" s="87">
        <f>J259</f>
        <v>0</v>
      </c>
      <c r="K258" s="84">
        <f t="shared" si="9"/>
        <v>0</v>
      </c>
    </row>
    <row r="259" spans="1:11" s="13" customFormat="1" ht="15.75" x14ac:dyDescent="0.2">
      <c r="A259" s="141"/>
      <c r="B259" s="14" t="s">
        <v>50</v>
      </c>
      <c r="C259" s="14"/>
      <c r="D259" s="14"/>
      <c r="E259" s="17" t="s">
        <v>14</v>
      </c>
      <c r="F259" s="32">
        <f>SUM(F260:F263)</f>
        <v>25846555</v>
      </c>
      <c r="G259" s="32">
        <f>SUM(G260:G263)</f>
        <v>0</v>
      </c>
      <c r="H259" s="77">
        <f t="shared" si="10"/>
        <v>25846555</v>
      </c>
      <c r="I259" s="61">
        <f>SUM(I260:I263)</f>
        <v>0</v>
      </c>
      <c r="J259" s="61">
        <f>SUM(J260:J263)</f>
        <v>0</v>
      </c>
      <c r="K259" s="84">
        <f t="shared" si="9"/>
        <v>0</v>
      </c>
    </row>
    <row r="260" spans="1:11" s="13" customFormat="1" ht="21" customHeight="1" x14ac:dyDescent="0.2">
      <c r="A260" s="141"/>
      <c r="B260" s="14"/>
      <c r="C260" s="65" t="s">
        <v>51</v>
      </c>
      <c r="D260" s="65"/>
      <c r="E260" s="18" t="s">
        <v>52</v>
      </c>
      <c r="F260" s="33">
        <v>4542639</v>
      </c>
      <c r="G260" s="33">
        <v>0</v>
      </c>
      <c r="H260" s="77">
        <f t="shared" si="10"/>
        <v>4542639</v>
      </c>
      <c r="I260" s="60">
        <v>0</v>
      </c>
      <c r="J260" s="60">
        <v>0</v>
      </c>
      <c r="K260" s="84">
        <f t="shared" si="9"/>
        <v>0</v>
      </c>
    </row>
    <row r="261" spans="1:11" s="13" customFormat="1" ht="15.75" x14ac:dyDescent="0.2">
      <c r="A261" s="141"/>
      <c r="B261" s="14"/>
      <c r="C261" s="65" t="s">
        <v>53</v>
      </c>
      <c r="D261" s="65"/>
      <c r="E261" s="18" t="s">
        <v>54</v>
      </c>
      <c r="F261" s="33">
        <v>2210255</v>
      </c>
      <c r="G261" s="33">
        <v>0</v>
      </c>
      <c r="H261" s="77">
        <f t="shared" si="10"/>
        <v>2210255</v>
      </c>
      <c r="I261" s="60">
        <v>0</v>
      </c>
      <c r="J261" s="60">
        <v>0</v>
      </c>
      <c r="K261" s="84">
        <f t="shared" si="9"/>
        <v>0</v>
      </c>
    </row>
    <row r="262" spans="1:11" s="13" customFormat="1" ht="15.75" x14ac:dyDescent="0.2">
      <c r="A262" s="141"/>
      <c r="B262" s="14"/>
      <c r="C262" s="65" t="s">
        <v>531</v>
      </c>
      <c r="D262" s="65"/>
      <c r="E262" s="19" t="s">
        <v>532</v>
      </c>
      <c r="F262" s="35">
        <v>950</v>
      </c>
      <c r="G262" s="35">
        <v>0</v>
      </c>
      <c r="H262" s="77">
        <f t="shared" si="10"/>
        <v>950</v>
      </c>
      <c r="I262" s="60">
        <v>0</v>
      </c>
      <c r="J262" s="60">
        <v>0</v>
      </c>
      <c r="K262" s="84">
        <f t="shared" si="9"/>
        <v>0</v>
      </c>
    </row>
    <row r="263" spans="1:11" s="13" customFormat="1" ht="15.75" x14ac:dyDescent="0.2">
      <c r="A263" s="141"/>
      <c r="B263" s="14"/>
      <c r="C263" s="65" t="s">
        <v>533</v>
      </c>
      <c r="D263" s="65"/>
      <c r="E263" s="19" t="s">
        <v>78</v>
      </c>
      <c r="F263" s="35">
        <v>19092711</v>
      </c>
      <c r="G263" s="35">
        <v>0</v>
      </c>
      <c r="H263" s="77">
        <f t="shared" si="10"/>
        <v>19092711</v>
      </c>
      <c r="I263" s="60">
        <v>0</v>
      </c>
      <c r="J263" s="60">
        <v>0</v>
      </c>
      <c r="K263" s="84">
        <f t="shared" si="9"/>
        <v>0</v>
      </c>
    </row>
    <row r="264" spans="1:11" s="13" customFormat="1" ht="29.25" customHeight="1" x14ac:dyDescent="0.2">
      <c r="A264" s="8" t="s">
        <v>34</v>
      </c>
      <c r="B264" s="127" t="s">
        <v>35</v>
      </c>
      <c r="C264" s="127"/>
      <c r="D264" s="127"/>
      <c r="E264" s="135"/>
      <c r="F264" s="31">
        <f>F265</f>
        <v>34421471</v>
      </c>
      <c r="G264" s="31">
        <f>G265</f>
        <v>0</v>
      </c>
      <c r="H264" s="77">
        <f t="shared" si="10"/>
        <v>34421471</v>
      </c>
      <c r="I264" s="77">
        <f>I265</f>
        <v>0</v>
      </c>
      <c r="J264" s="77">
        <f>J265</f>
        <v>0</v>
      </c>
      <c r="K264" s="84">
        <f t="shared" si="9"/>
        <v>0</v>
      </c>
    </row>
    <row r="265" spans="1:11" s="13" customFormat="1" ht="15.75" x14ac:dyDescent="0.2">
      <c r="A265" s="65"/>
      <c r="B265" s="14" t="s">
        <v>55</v>
      </c>
      <c r="C265" s="65"/>
      <c r="D265" s="65"/>
      <c r="E265" s="17" t="s">
        <v>49</v>
      </c>
      <c r="F265" s="32">
        <f>SUM(F266:F273)</f>
        <v>34421471</v>
      </c>
      <c r="G265" s="32">
        <f>SUM(G266:G273)</f>
        <v>0</v>
      </c>
      <c r="H265" s="77">
        <f t="shared" si="10"/>
        <v>34421471</v>
      </c>
      <c r="I265" s="61">
        <f>SUM(I266:I273)</f>
        <v>0</v>
      </c>
      <c r="J265" s="61">
        <f>SUM(J266:J273)</f>
        <v>0</v>
      </c>
      <c r="K265" s="84">
        <f t="shared" si="9"/>
        <v>0</v>
      </c>
    </row>
    <row r="266" spans="1:11" s="13" customFormat="1" ht="15.75" x14ac:dyDescent="0.2">
      <c r="A266" s="65"/>
      <c r="B266" s="14"/>
      <c r="C266" s="65" t="s">
        <v>56</v>
      </c>
      <c r="D266" s="65"/>
      <c r="E266" s="23" t="s">
        <v>534</v>
      </c>
      <c r="F266" s="33">
        <v>3547830</v>
      </c>
      <c r="G266" s="33">
        <v>0</v>
      </c>
      <c r="H266" s="77">
        <f t="shared" si="10"/>
        <v>3547830</v>
      </c>
      <c r="I266" s="60">
        <v>0</v>
      </c>
      <c r="J266" s="60">
        <v>0</v>
      </c>
      <c r="K266" s="84">
        <f t="shared" si="9"/>
        <v>0</v>
      </c>
    </row>
    <row r="267" spans="1:11" s="13" customFormat="1" ht="15.75" x14ac:dyDescent="0.2">
      <c r="A267" s="65"/>
      <c r="B267" s="14"/>
      <c r="C267" s="65" t="s">
        <v>57</v>
      </c>
      <c r="D267" s="65"/>
      <c r="E267" s="16" t="s">
        <v>535</v>
      </c>
      <c r="F267" s="33">
        <v>4124457</v>
      </c>
      <c r="G267" s="33">
        <v>0</v>
      </c>
      <c r="H267" s="77">
        <f t="shared" si="10"/>
        <v>4124457</v>
      </c>
      <c r="I267" s="60">
        <v>0</v>
      </c>
      <c r="J267" s="60">
        <v>0</v>
      </c>
      <c r="K267" s="84">
        <f t="shared" si="9"/>
        <v>0</v>
      </c>
    </row>
    <row r="268" spans="1:11" s="13" customFormat="1" ht="15.75" x14ac:dyDescent="0.2">
      <c r="A268" s="65"/>
      <c r="B268" s="14"/>
      <c r="C268" s="65" t="s">
        <v>58</v>
      </c>
      <c r="D268" s="65"/>
      <c r="E268" s="16" t="s">
        <v>59</v>
      </c>
      <c r="F268" s="33">
        <v>9558399</v>
      </c>
      <c r="G268" s="33">
        <v>0</v>
      </c>
      <c r="H268" s="77">
        <f t="shared" si="10"/>
        <v>9558399</v>
      </c>
      <c r="I268" s="60">
        <v>0</v>
      </c>
      <c r="J268" s="60">
        <v>0</v>
      </c>
      <c r="K268" s="84">
        <f t="shared" si="9"/>
        <v>0</v>
      </c>
    </row>
    <row r="269" spans="1:11" s="13" customFormat="1" ht="15.75" x14ac:dyDescent="0.2">
      <c r="A269" s="65"/>
      <c r="B269" s="14"/>
      <c r="C269" s="65" t="s">
        <v>60</v>
      </c>
      <c r="D269" s="65"/>
      <c r="E269" s="16" t="s">
        <v>61</v>
      </c>
      <c r="F269" s="33">
        <v>1854901</v>
      </c>
      <c r="G269" s="33">
        <v>0</v>
      </c>
      <c r="H269" s="77">
        <f t="shared" si="10"/>
        <v>1854901</v>
      </c>
      <c r="I269" s="60">
        <v>0</v>
      </c>
      <c r="J269" s="60">
        <v>0</v>
      </c>
      <c r="K269" s="84">
        <f t="shared" si="9"/>
        <v>0</v>
      </c>
    </row>
    <row r="270" spans="1:11" s="13" customFormat="1" ht="15.75" x14ac:dyDescent="0.2">
      <c r="A270" s="65"/>
      <c r="B270" s="14"/>
      <c r="C270" s="65" t="s">
        <v>62</v>
      </c>
      <c r="D270" s="65"/>
      <c r="E270" s="16" t="s">
        <v>63</v>
      </c>
      <c r="F270" s="33">
        <v>12111800</v>
      </c>
      <c r="G270" s="33">
        <v>0</v>
      </c>
      <c r="H270" s="77">
        <f t="shared" si="10"/>
        <v>12111800</v>
      </c>
      <c r="I270" s="60">
        <v>0</v>
      </c>
      <c r="J270" s="60">
        <v>0</v>
      </c>
      <c r="K270" s="84">
        <f t="shared" si="9"/>
        <v>0</v>
      </c>
    </row>
    <row r="271" spans="1:11" s="13" customFormat="1" ht="15.75" x14ac:dyDescent="0.2">
      <c r="A271" s="65"/>
      <c r="B271" s="14"/>
      <c r="C271" s="65" t="s">
        <v>64</v>
      </c>
      <c r="D271" s="65"/>
      <c r="E271" s="16" t="s">
        <v>65</v>
      </c>
      <c r="F271" s="33">
        <v>1891964</v>
      </c>
      <c r="G271" s="33">
        <v>0</v>
      </c>
      <c r="H271" s="77">
        <f t="shared" si="10"/>
        <v>1891964</v>
      </c>
      <c r="I271" s="60">
        <v>0</v>
      </c>
      <c r="J271" s="60">
        <v>0</v>
      </c>
      <c r="K271" s="84">
        <f t="shared" si="9"/>
        <v>0</v>
      </c>
    </row>
    <row r="272" spans="1:11" s="13" customFormat="1" ht="15.75" x14ac:dyDescent="0.2">
      <c r="A272" s="65"/>
      <c r="B272" s="14"/>
      <c r="C272" s="65" t="s">
        <v>66</v>
      </c>
      <c r="D272" s="65"/>
      <c r="E272" s="23" t="s">
        <v>67</v>
      </c>
      <c r="F272" s="33">
        <v>282120</v>
      </c>
      <c r="G272" s="33">
        <v>0</v>
      </c>
      <c r="H272" s="77">
        <f t="shared" si="10"/>
        <v>282120</v>
      </c>
      <c r="I272" s="60">
        <v>0</v>
      </c>
      <c r="J272" s="60">
        <v>0</v>
      </c>
      <c r="K272" s="84">
        <f t="shared" si="9"/>
        <v>0</v>
      </c>
    </row>
    <row r="273" spans="1:11" s="13" customFormat="1" ht="15.75" x14ac:dyDescent="0.2">
      <c r="A273" s="65"/>
      <c r="B273" s="14"/>
      <c r="C273" s="65" t="s">
        <v>68</v>
      </c>
      <c r="D273" s="65"/>
      <c r="E273" s="23" t="s">
        <v>536</v>
      </c>
      <c r="F273" s="33">
        <v>1050000</v>
      </c>
      <c r="G273" s="33">
        <v>0</v>
      </c>
      <c r="H273" s="77">
        <f t="shared" si="10"/>
        <v>1050000</v>
      </c>
      <c r="I273" s="60">
        <v>0</v>
      </c>
      <c r="J273" s="60">
        <v>0</v>
      </c>
      <c r="K273" s="84">
        <f t="shared" si="9"/>
        <v>0</v>
      </c>
    </row>
    <row r="274" spans="1:11" s="13" customFormat="1" ht="29.25" customHeight="1" x14ac:dyDescent="0.2">
      <c r="A274" s="8" t="s">
        <v>194</v>
      </c>
      <c r="B274" s="127" t="s">
        <v>344</v>
      </c>
      <c r="C274" s="127"/>
      <c r="D274" s="127"/>
      <c r="E274" s="135"/>
      <c r="F274" s="42">
        <f>F275</f>
        <v>291446792</v>
      </c>
      <c r="G274" s="42">
        <f>G275</f>
        <v>83023308</v>
      </c>
      <c r="H274" s="77">
        <f t="shared" si="10"/>
        <v>374470100</v>
      </c>
      <c r="I274" s="77">
        <f>I275</f>
        <v>0</v>
      </c>
      <c r="J274" s="77">
        <f>J275</f>
        <v>20000000</v>
      </c>
      <c r="K274" s="84">
        <f t="shared" si="9"/>
        <v>20000000</v>
      </c>
    </row>
    <row r="275" spans="1:11" s="13" customFormat="1" ht="15.75" x14ac:dyDescent="0.2">
      <c r="A275" s="65"/>
      <c r="B275" s="14" t="s">
        <v>343</v>
      </c>
      <c r="C275" s="65"/>
      <c r="D275" s="65"/>
      <c r="E275" s="17" t="s">
        <v>14</v>
      </c>
      <c r="F275" s="43">
        <f>SUM(F276:F291)</f>
        <v>291446792</v>
      </c>
      <c r="G275" s="43">
        <f>SUM(G276:G291)</f>
        <v>83023308</v>
      </c>
      <c r="H275" s="77">
        <f t="shared" si="10"/>
        <v>374470100</v>
      </c>
      <c r="I275" s="61">
        <f>SUM(I276:I291)</f>
        <v>0</v>
      </c>
      <c r="J275" s="61">
        <f>SUM(J276:J291)</f>
        <v>20000000</v>
      </c>
      <c r="K275" s="84">
        <f t="shared" si="9"/>
        <v>20000000</v>
      </c>
    </row>
    <row r="276" spans="1:11" s="13" customFormat="1" ht="15.75" x14ac:dyDescent="0.2">
      <c r="A276" s="65"/>
      <c r="B276" s="14"/>
      <c r="C276" s="65" t="s">
        <v>345</v>
      </c>
      <c r="D276" s="65"/>
      <c r="E276" s="23" t="s">
        <v>346</v>
      </c>
      <c r="F276" s="69">
        <v>249050672</v>
      </c>
      <c r="G276" s="69">
        <v>3998535</v>
      </c>
      <c r="H276" s="77">
        <f>SUM(F276:G276)</f>
        <v>253049207</v>
      </c>
      <c r="I276" s="60">
        <v>0</v>
      </c>
      <c r="J276" s="60">
        <v>20000000</v>
      </c>
      <c r="K276" s="84">
        <f>SUM(I276:J276)</f>
        <v>20000000</v>
      </c>
    </row>
    <row r="277" spans="1:11" s="13" customFormat="1" ht="15.75" x14ac:dyDescent="0.2">
      <c r="A277" s="65"/>
      <c r="B277" s="14"/>
      <c r="C277" s="65" t="s">
        <v>348</v>
      </c>
      <c r="D277" s="65"/>
      <c r="E277" s="23" t="s">
        <v>347</v>
      </c>
      <c r="F277" s="69">
        <v>99695</v>
      </c>
      <c r="G277" s="69">
        <v>2062</v>
      </c>
      <c r="H277" s="77">
        <f t="shared" ref="H277:H291" si="14">SUM(F277:G277)</f>
        <v>101757</v>
      </c>
      <c r="I277" s="60">
        <v>0</v>
      </c>
      <c r="J277" s="60">
        <v>0</v>
      </c>
      <c r="K277" s="84">
        <f t="shared" ref="K277:K291" si="15">SUM(I277:J277)</f>
        <v>0</v>
      </c>
    </row>
    <row r="278" spans="1:11" s="13" customFormat="1" ht="15.75" x14ac:dyDescent="0.2">
      <c r="A278" s="65"/>
      <c r="B278" s="14"/>
      <c r="C278" s="65" t="s">
        <v>349</v>
      </c>
      <c r="D278" s="65"/>
      <c r="E278" s="23" t="s">
        <v>350</v>
      </c>
      <c r="F278" s="69">
        <v>3446782</v>
      </c>
      <c r="G278" s="69">
        <v>8750747</v>
      </c>
      <c r="H278" s="77">
        <f t="shared" si="14"/>
        <v>12197529</v>
      </c>
      <c r="I278" s="60">
        <v>0</v>
      </c>
      <c r="J278" s="60">
        <v>0</v>
      </c>
      <c r="K278" s="84">
        <f t="shared" si="15"/>
        <v>0</v>
      </c>
    </row>
    <row r="279" spans="1:11" s="13" customFormat="1" ht="30" x14ac:dyDescent="0.2">
      <c r="A279" s="65"/>
      <c r="B279" s="14"/>
      <c r="C279" s="65" t="s">
        <v>537</v>
      </c>
      <c r="D279" s="65"/>
      <c r="E279" s="23" t="s">
        <v>538</v>
      </c>
      <c r="F279" s="69">
        <v>5390515</v>
      </c>
      <c r="G279" s="69">
        <v>10399785</v>
      </c>
      <c r="H279" s="77">
        <f t="shared" si="14"/>
        <v>15790300</v>
      </c>
      <c r="I279" s="60">
        <v>0</v>
      </c>
      <c r="J279" s="60">
        <v>0</v>
      </c>
      <c r="K279" s="84">
        <f t="shared" si="15"/>
        <v>0</v>
      </c>
    </row>
    <row r="280" spans="1:11" s="13" customFormat="1" ht="30" x14ac:dyDescent="0.2">
      <c r="A280" s="65"/>
      <c r="B280" s="14"/>
      <c r="C280" s="65" t="s">
        <v>539</v>
      </c>
      <c r="D280" s="65"/>
      <c r="E280" s="23" t="s">
        <v>540</v>
      </c>
      <c r="F280" s="69">
        <v>1393444</v>
      </c>
      <c r="G280" s="69">
        <v>1159097</v>
      </c>
      <c r="H280" s="77">
        <f t="shared" si="14"/>
        <v>2552541</v>
      </c>
      <c r="I280" s="60">
        <v>0</v>
      </c>
      <c r="J280" s="60">
        <v>0</v>
      </c>
      <c r="K280" s="84">
        <f t="shared" si="15"/>
        <v>0</v>
      </c>
    </row>
    <row r="281" spans="1:11" s="13" customFormat="1" ht="30" x14ac:dyDescent="0.2">
      <c r="A281" s="65"/>
      <c r="B281" s="14"/>
      <c r="C281" s="65" t="s">
        <v>541</v>
      </c>
      <c r="D281" s="65"/>
      <c r="E281" s="23" t="s">
        <v>542</v>
      </c>
      <c r="F281" s="69">
        <v>344043</v>
      </c>
      <c r="G281" s="69">
        <v>317123</v>
      </c>
      <c r="H281" s="77">
        <f t="shared" si="14"/>
        <v>661166</v>
      </c>
      <c r="I281" s="60">
        <v>0</v>
      </c>
      <c r="J281" s="60">
        <v>0</v>
      </c>
      <c r="K281" s="84">
        <f t="shared" si="15"/>
        <v>0</v>
      </c>
    </row>
    <row r="282" spans="1:11" s="13" customFormat="1" ht="30" x14ac:dyDescent="0.2">
      <c r="A282" s="65"/>
      <c r="B282" s="14"/>
      <c r="C282" s="65" t="s">
        <v>543</v>
      </c>
      <c r="D282" s="65"/>
      <c r="E282" s="23" t="s">
        <v>544</v>
      </c>
      <c r="F282" s="69">
        <v>294894</v>
      </c>
      <c r="G282" s="69">
        <v>285737</v>
      </c>
      <c r="H282" s="77">
        <f t="shared" si="14"/>
        <v>580631</v>
      </c>
      <c r="I282" s="60">
        <v>0</v>
      </c>
      <c r="J282" s="60">
        <v>0</v>
      </c>
      <c r="K282" s="84">
        <f t="shared" si="15"/>
        <v>0</v>
      </c>
    </row>
    <row r="283" spans="1:11" s="13" customFormat="1" ht="30" x14ac:dyDescent="0.2">
      <c r="A283" s="65"/>
      <c r="B283" s="14"/>
      <c r="C283" s="65" t="s">
        <v>545</v>
      </c>
      <c r="D283" s="65"/>
      <c r="E283" s="23" t="s">
        <v>546</v>
      </c>
      <c r="F283" s="69">
        <v>5212398</v>
      </c>
      <c r="G283" s="69">
        <v>3187367</v>
      </c>
      <c r="H283" s="77">
        <f t="shared" si="14"/>
        <v>8399765</v>
      </c>
      <c r="I283" s="60">
        <v>0</v>
      </c>
      <c r="J283" s="60">
        <v>0</v>
      </c>
      <c r="K283" s="84">
        <f t="shared" si="15"/>
        <v>0</v>
      </c>
    </row>
    <row r="284" spans="1:11" s="13" customFormat="1" ht="30" x14ac:dyDescent="0.2">
      <c r="A284" s="65"/>
      <c r="B284" s="14"/>
      <c r="C284" s="65" t="s">
        <v>547</v>
      </c>
      <c r="D284" s="65"/>
      <c r="E284" s="23" t="s">
        <v>548</v>
      </c>
      <c r="F284" s="69">
        <v>5799582</v>
      </c>
      <c r="G284" s="69">
        <v>13436353</v>
      </c>
      <c r="H284" s="77">
        <f t="shared" si="14"/>
        <v>19235935</v>
      </c>
      <c r="I284" s="60">
        <v>0</v>
      </c>
      <c r="J284" s="60">
        <v>0</v>
      </c>
      <c r="K284" s="84">
        <f t="shared" si="15"/>
        <v>0</v>
      </c>
    </row>
    <row r="285" spans="1:11" s="13" customFormat="1" ht="30" x14ac:dyDescent="0.2">
      <c r="A285" s="65"/>
      <c r="B285" s="14"/>
      <c r="C285" s="65" t="s">
        <v>549</v>
      </c>
      <c r="D285" s="65"/>
      <c r="E285" s="23" t="s">
        <v>550</v>
      </c>
      <c r="F285" s="69">
        <v>4475163</v>
      </c>
      <c r="G285" s="69">
        <v>7834954</v>
      </c>
      <c r="H285" s="77">
        <f t="shared" si="14"/>
        <v>12310117</v>
      </c>
      <c r="I285" s="60">
        <v>0</v>
      </c>
      <c r="J285" s="60">
        <v>0</v>
      </c>
      <c r="K285" s="84">
        <f t="shared" si="15"/>
        <v>0</v>
      </c>
    </row>
    <row r="286" spans="1:11" s="13" customFormat="1" ht="30" x14ac:dyDescent="0.2">
      <c r="A286" s="65"/>
      <c r="B286" s="14"/>
      <c r="C286" s="65" t="s">
        <v>551</v>
      </c>
      <c r="D286" s="65"/>
      <c r="E286" s="23" t="s">
        <v>552</v>
      </c>
      <c r="F286" s="69">
        <v>3550754</v>
      </c>
      <c r="G286" s="69">
        <v>292780</v>
      </c>
      <c r="H286" s="77">
        <f t="shared" si="14"/>
        <v>3843534</v>
      </c>
      <c r="I286" s="60">
        <v>0</v>
      </c>
      <c r="J286" s="60">
        <v>0</v>
      </c>
      <c r="K286" s="84">
        <f t="shared" si="15"/>
        <v>0</v>
      </c>
    </row>
    <row r="287" spans="1:11" s="13" customFormat="1" ht="15.75" x14ac:dyDescent="0.2">
      <c r="A287" s="65"/>
      <c r="B287" s="14"/>
      <c r="C287" s="65" t="s">
        <v>553</v>
      </c>
      <c r="D287" s="65"/>
      <c r="E287" s="23" t="s">
        <v>554</v>
      </c>
      <c r="F287" s="69">
        <v>6172200</v>
      </c>
      <c r="G287" s="69">
        <v>4831036</v>
      </c>
      <c r="H287" s="77">
        <f t="shared" si="14"/>
        <v>11003236</v>
      </c>
      <c r="I287" s="60">
        <v>0</v>
      </c>
      <c r="J287" s="60">
        <v>0</v>
      </c>
      <c r="K287" s="84">
        <f t="shared" si="15"/>
        <v>0</v>
      </c>
    </row>
    <row r="288" spans="1:11" s="13" customFormat="1" ht="15.75" x14ac:dyDescent="0.2">
      <c r="A288" s="65"/>
      <c r="B288" s="14"/>
      <c r="C288" s="65" t="s">
        <v>555</v>
      </c>
      <c r="D288" s="65"/>
      <c r="E288" s="23" t="s">
        <v>556</v>
      </c>
      <c r="F288" s="69">
        <v>6172200</v>
      </c>
      <c r="G288" s="69">
        <v>4986592</v>
      </c>
      <c r="H288" s="77">
        <f t="shared" si="14"/>
        <v>11158792</v>
      </c>
      <c r="I288" s="60">
        <v>0</v>
      </c>
      <c r="J288" s="60">
        <v>0</v>
      </c>
      <c r="K288" s="84">
        <f t="shared" si="15"/>
        <v>0</v>
      </c>
    </row>
    <row r="289" spans="1:11" s="13" customFormat="1" ht="15.75" x14ac:dyDescent="0.2">
      <c r="A289" s="65"/>
      <c r="B289" s="14"/>
      <c r="C289" s="65" t="s">
        <v>557</v>
      </c>
      <c r="D289" s="65"/>
      <c r="E289" s="23" t="s">
        <v>585</v>
      </c>
      <c r="F289" s="69">
        <v>0</v>
      </c>
      <c r="G289" s="69">
        <v>1000000</v>
      </c>
      <c r="H289" s="77">
        <f t="shared" si="14"/>
        <v>1000000</v>
      </c>
      <c r="I289" s="60">
        <v>0</v>
      </c>
      <c r="J289" s="60">
        <v>0</v>
      </c>
      <c r="K289" s="84">
        <f t="shared" si="15"/>
        <v>0</v>
      </c>
    </row>
    <row r="290" spans="1:11" s="13" customFormat="1" ht="30" x14ac:dyDescent="0.2">
      <c r="A290" s="65"/>
      <c r="B290" s="14"/>
      <c r="C290" s="65" t="s">
        <v>558</v>
      </c>
      <c r="D290" s="65"/>
      <c r="E290" s="23" t="s">
        <v>559</v>
      </c>
      <c r="F290" s="69">
        <v>44450</v>
      </c>
      <c r="G290" s="69">
        <v>0</v>
      </c>
      <c r="H290" s="77">
        <f t="shared" si="14"/>
        <v>44450</v>
      </c>
      <c r="I290" s="60">
        <v>0</v>
      </c>
      <c r="J290" s="60">
        <v>0</v>
      </c>
      <c r="K290" s="84">
        <f t="shared" si="15"/>
        <v>0</v>
      </c>
    </row>
    <row r="291" spans="1:11" s="13" customFormat="1" ht="15.75" x14ac:dyDescent="0.2">
      <c r="A291" s="65"/>
      <c r="B291" s="14"/>
      <c r="C291" s="65" t="s">
        <v>560</v>
      </c>
      <c r="D291" s="65"/>
      <c r="E291" s="23" t="s">
        <v>561</v>
      </c>
      <c r="F291" s="69">
        <v>0</v>
      </c>
      <c r="G291" s="69">
        <v>22541140</v>
      </c>
      <c r="H291" s="77">
        <f t="shared" si="14"/>
        <v>22541140</v>
      </c>
      <c r="I291" s="60">
        <v>0</v>
      </c>
      <c r="J291" s="60">
        <v>0</v>
      </c>
      <c r="K291" s="84">
        <f t="shared" si="15"/>
        <v>0</v>
      </c>
    </row>
    <row r="292" spans="1:11" s="13" customFormat="1" ht="35.25" customHeight="1" x14ac:dyDescent="0.2">
      <c r="A292" s="8" t="s">
        <v>36</v>
      </c>
      <c r="B292" s="127" t="s">
        <v>37</v>
      </c>
      <c r="C292" s="127"/>
      <c r="D292" s="127"/>
      <c r="E292" s="135"/>
      <c r="F292" s="42">
        <f>F293</f>
        <v>5049893996</v>
      </c>
      <c r="G292" s="42">
        <f t="shared" ref="G292:J292" si="16">G293</f>
        <v>453231462</v>
      </c>
      <c r="H292" s="85">
        <f t="shared" si="10"/>
        <v>5503125458</v>
      </c>
      <c r="I292" s="85">
        <f t="shared" si="16"/>
        <v>0</v>
      </c>
      <c r="J292" s="85">
        <f t="shared" si="16"/>
        <v>0</v>
      </c>
      <c r="K292" s="41">
        <f t="shared" si="9"/>
        <v>0</v>
      </c>
    </row>
    <row r="293" spans="1:11" s="13" customFormat="1" ht="15.75" x14ac:dyDescent="0.2">
      <c r="A293" s="142"/>
      <c r="B293" s="14" t="s">
        <v>100</v>
      </c>
      <c r="C293" s="14"/>
      <c r="D293" s="14"/>
      <c r="E293" s="17" t="s">
        <v>14</v>
      </c>
      <c r="F293" s="43">
        <f>SUM(F294:F309)</f>
        <v>5049893996</v>
      </c>
      <c r="G293" s="43">
        <f>SUM(G294:G309)</f>
        <v>453231462</v>
      </c>
      <c r="H293" s="85">
        <f t="shared" si="10"/>
        <v>5503125458</v>
      </c>
      <c r="I293" s="89">
        <f>SUM(I294:I309)</f>
        <v>0</v>
      </c>
      <c r="J293" s="89">
        <f>SUM(J294:J309)</f>
        <v>0</v>
      </c>
      <c r="K293" s="41">
        <f t="shared" ref="K293:K318" si="17">SUM(I293:J293)</f>
        <v>0</v>
      </c>
    </row>
    <row r="294" spans="1:11" s="13" customFormat="1" ht="15.75" x14ac:dyDescent="0.2">
      <c r="A294" s="143"/>
      <c r="B294" s="14"/>
      <c r="C294" s="65" t="s">
        <v>88</v>
      </c>
      <c r="D294" s="65"/>
      <c r="E294" s="20" t="s">
        <v>102</v>
      </c>
      <c r="F294" s="44">
        <v>2639301</v>
      </c>
      <c r="G294" s="44">
        <v>8168474</v>
      </c>
      <c r="H294" s="85">
        <f t="shared" si="10"/>
        <v>10807775</v>
      </c>
      <c r="I294" s="90">
        <v>0</v>
      </c>
      <c r="J294" s="90">
        <v>0</v>
      </c>
      <c r="K294" s="41">
        <f t="shared" si="17"/>
        <v>0</v>
      </c>
    </row>
    <row r="295" spans="1:11" s="13" customFormat="1" ht="15.75" x14ac:dyDescent="0.2">
      <c r="A295" s="143"/>
      <c r="B295" s="14"/>
      <c r="C295" s="65" t="s">
        <v>89</v>
      </c>
      <c r="D295" s="65"/>
      <c r="E295" s="20" t="s">
        <v>103</v>
      </c>
      <c r="F295" s="44">
        <v>5736895</v>
      </c>
      <c r="G295" s="44">
        <v>34050</v>
      </c>
      <c r="H295" s="85">
        <f t="shared" si="10"/>
        <v>5770945</v>
      </c>
      <c r="I295" s="90">
        <v>0</v>
      </c>
      <c r="J295" s="90">
        <v>0</v>
      </c>
      <c r="K295" s="41">
        <f t="shared" si="17"/>
        <v>0</v>
      </c>
    </row>
    <row r="296" spans="1:11" s="13" customFormat="1" ht="15.75" x14ac:dyDescent="0.2">
      <c r="A296" s="143"/>
      <c r="B296" s="14"/>
      <c r="C296" s="65" t="s">
        <v>90</v>
      </c>
      <c r="D296" s="65"/>
      <c r="E296" s="20" t="s">
        <v>104</v>
      </c>
      <c r="F296" s="44">
        <v>11322628</v>
      </c>
      <c r="G296" s="44">
        <v>0</v>
      </c>
      <c r="H296" s="85">
        <f t="shared" si="10"/>
        <v>11322628</v>
      </c>
      <c r="I296" s="90">
        <v>0</v>
      </c>
      <c r="J296" s="90">
        <v>0</v>
      </c>
      <c r="K296" s="41">
        <f t="shared" si="17"/>
        <v>0</v>
      </c>
    </row>
    <row r="297" spans="1:11" s="13" customFormat="1" ht="15.75" x14ac:dyDescent="0.2">
      <c r="A297" s="143"/>
      <c r="B297" s="14"/>
      <c r="C297" s="65" t="s">
        <v>91</v>
      </c>
      <c r="D297" s="65"/>
      <c r="E297" s="20" t="s">
        <v>105</v>
      </c>
      <c r="F297" s="44">
        <v>1802210</v>
      </c>
      <c r="G297" s="44">
        <v>0</v>
      </c>
      <c r="H297" s="85">
        <f t="shared" si="10"/>
        <v>1802210</v>
      </c>
      <c r="I297" s="90">
        <v>0</v>
      </c>
      <c r="J297" s="90">
        <v>0</v>
      </c>
      <c r="K297" s="41">
        <f t="shared" si="17"/>
        <v>0</v>
      </c>
    </row>
    <row r="298" spans="1:11" s="13" customFormat="1" ht="15.75" x14ac:dyDescent="0.2">
      <c r="A298" s="143"/>
      <c r="B298" s="14"/>
      <c r="C298" s="65" t="s">
        <v>92</v>
      </c>
      <c r="D298" s="65"/>
      <c r="E298" s="20" t="s">
        <v>106</v>
      </c>
      <c r="F298" s="44">
        <v>14148748</v>
      </c>
      <c r="G298" s="44">
        <v>853201</v>
      </c>
      <c r="H298" s="85">
        <f t="shared" si="10"/>
        <v>15001949</v>
      </c>
      <c r="I298" s="90">
        <v>0</v>
      </c>
      <c r="J298" s="90">
        <v>0</v>
      </c>
      <c r="K298" s="41">
        <f t="shared" si="17"/>
        <v>0</v>
      </c>
    </row>
    <row r="299" spans="1:11" s="13" customFormat="1" ht="15.75" x14ac:dyDescent="0.2">
      <c r="A299" s="143"/>
      <c r="B299" s="14"/>
      <c r="C299" s="65" t="s">
        <v>93</v>
      </c>
      <c r="D299" s="65"/>
      <c r="E299" s="20" t="s">
        <v>107</v>
      </c>
      <c r="F299" s="44">
        <v>14500000</v>
      </c>
      <c r="G299" s="44">
        <v>0</v>
      </c>
      <c r="H299" s="85">
        <f t="shared" si="10"/>
        <v>14500000</v>
      </c>
      <c r="I299" s="90">
        <v>0</v>
      </c>
      <c r="J299" s="90">
        <v>0</v>
      </c>
      <c r="K299" s="41">
        <f t="shared" si="17"/>
        <v>0</v>
      </c>
    </row>
    <row r="300" spans="1:11" s="13" customFormat="1" ht="15.75" x14ac:dyDescent="0.2">
      <c r="A300" s="143"/>
      <c r="B300" s="14"/>
      <c r="C300" s="65" t="s">
        <v>94</v>
      </c>
      <c r="D300" s="65"/>
      <c r="E300" s="20" t="s">
        <v>108</v>
      </c>
      <c r="F300" s="44">
        <v>3199560</v>
      </c>
      <c r="G300" s="44">
        <v>340322</v>
      </c>
      <c r="H300" s="85">
        <f t="shared" si="10"/>
        <v>3539882</v>
      </c>
      <c r="I300" s="90">
        <v>0</v>
      </c>
      <c r="J300" s="90">
        <v>0</v>
      </c>
      <c r="K300" s="41">
        <f t="shared" si="17"/>
        <v>0</v>
      </c>
    </row>
    <row r="301" spans="1:11" s="13" customFormat="1" ht="15.75" x14ac:dyDescent="0.2">
      <c r="A301" s="143"/>
      <c r="B301" s="14"/>
      <c r="C301" s="65" t="s">
        <v>95</v>
      </c>
      <c r="D301" s="65"/>
      <c r="E301" s="20" t="s">
        <v>109</v>
      </c>
      <c r="F301" s="44">
        <v>574944708</v>
      </c>
      <c r="G301" s="44">
        <v>39866918</v>
      </c>
      <c r="H301" s="85">
        <f t="shared" si="10"/>
        <v>614811626</v>
      </c>
      <c r="I301" s="90">
        <v>0</v>
      </c>
      <c r="J301" s="90">
        <v>0</v>
      </c>
      <c r="K301" s="41">
        <f t="shared" si="17"/>
        <v>0</v>
      </c>
    </row>
    <row r="302" spans="1:11" s="13" customFormat="1" ht="15.75" x14ac:dyDescent="0.2">
      <c r="A302" s="143"/>
      <c r="B302" s="14"/>
      <c r="C302" s="65" t="s">
        <v>96</v>
      </c>
      <c r="D302" s="65"/>
      <c r="E302" s="20" t="s">
        <v>110</v>
      </c>
      <c r="F302" s="44">
        <v>2312550</v>
      </c>
      <c r="G302" s="44">
        <v>5341410</v>
      </c>
      <c r="H302" s="85">
        <f t="shared" si="10"/>
        <v>7653960</v>
      </c>
      <c r="I302" s="90">
        <v>0</v>
      </c>
      <c r="J302" s="90">
        <v>0</v>
      </c>
      <c r="K302" s="41">
        <f t="shared" si="17"/>
        <v>0</v>
      </c>
    </row>
    <row r="303" spans="1:11" s="13" customFormat="1" ht="30" x14ac:dyDescent="0.2">
      <c r="A303" s="143"/>
      <c r="B303" s="14"/>
      <c r="C303" s="65" t="s">
        <v>97</v>
      </c>
      <c r="D303" s="65"/>
      <c r="E303" s="20" t="s">
        <v>111</v>
      </c>
      <c r="F303" s="44">
        <v>2536578</v>
      </c>
      <c r="G303" s="44">
        <v>0</v>
      </c>
      <c r="H303" s="85">
        <f t="shared" si="10"/>
        <v>2536578</v>
      </c>
      <c r="I303" s="90">
        <v>0</v>
      </c>
      <c r="J303" s="90">
        <v>0</v>
      </c>
      <c r="K303" s="41">
        <f t="shared" si="17"/>
        <v>0</v>
      </c>
    </row>
    <row r="304" spans="1:11" s="13" customFormat="1" ht="15.75" x14ac:dyDescent="0.2">
      <c r="A304" s="143"/>
      <c r="B304" s="14"/>
      <c r="C304" s="65" t="s">
        <v>98</v>
      </c>
      <c r="D304" s="65"/>
      <c r="E304" s="20" t="s">
        <v>112</v>
      </c>
      <c r="F304" s="44">
        <v>11057919</v>
      </c>
      <c r="G304" s="44">
        <v>0</v>
      </c>
      <c r="H304" s="85">
        <f t="shared" si="10"/>
        <v>11057919</v>
      </c>
      <c r="I304" s="90">
        <v>0</v>
      </c>
      <c r="J304" s="90">
        <v>0</v>
      </c>
      <c r="K304" s="41">
        <f t="shared" si="17"/>
        <v>0</v>
      </c>
    </row>
    <row r="305" spans="1:11" s="13" customFormat="1" ht="15.75" x14ac:dyDescent="0.2">
      <c r="A305" s="143"/>
      <c r="B305" s="14"/>
      <c r="C305" s="65" t="s">
        <v>562</v>
      </c>
      <c r="D305" s="65"/>
      <c r="E305" s="20" t="s">
        <v>563</v>
      </c>
      <c r="F305" s="44">
        <v>13011100</v>
      </c>
      <c r="G305" s="44">
        <v>0</v>
      </c>
      <c r="H305" s="85">
        <f t="shared" si="10"/>
        <v>13011100</v>
      </c>
      <c r="I305" s="90">
        <v>0</v>
      </c>
      <c r="J305" s="90">
        <v>0</v>
      </c>
      <c r="K305" s="41">
        <f t="shared" si="17"/>
        <v>0</v>
      </c>
    </row>
    <row r="306" spans="1:11" s="13" customFormat="1" ht="15.75" x14ac:dyDescent="0.2">
      <c r="A306" s="143"/>
      <c r="B306" s="14"/>
      <c r="C306" s="65" t="s">
        <v>564</v>
      </c>
      <c r="D306" s="65"/>
      <c r="E306" s="20" t="s">
        <v>565</v>
      </c>
      <c r="F306" s="44">
        <v>663392</v>
      </c>
      <c r="G306" s="44">
        <v>0</v>
      </c>
      <c r="H306" s="85">
        <f t="shared" si="10"/>
        <v>663392</v>
      </c>
      <c r="I306" s="90">
        <v>0</v>
      </c>
      <c r="J306" s="90">
        <v>0</v>
      </c>
      <c r="K306" s="41">
        <f t="shared" si="17"/>
        <v>0</v>
      </c>
    </row>
    <row r="307" spans="1:11" s="13" customFormat="1" ht="15.75" x14ac:dyDescent="0.2">
      <c r="A307" s="143"/>
      <c r="B307" s="14"/>
      <c r="C307" s="65" t="s">
        <v>99</v>
      </c>
      <c r="D307" s="65"/>
      <c r="E307" s="20" t="s">
        <v>113</v>
      </c>
      <c r="F307" s="44">
        <v>0</v>
      </c>
      <c r="G307" s="44">
        <v>373243</v>
      </c>
      <c r="H307" s="85">
        <f t="shared" si="10"/>
        <v>373243</v>
      </c>
      <c r="I307" s="90">
        <v>0</v>
      </c>
      <c r="J307" s="90">
        <v>0</v>
      </c>
      <c r="K307" s="41">
        <f t="shared" si="17"/>
        <v>0</v>
      </c>
    </row>
    <row r="308" spans="1:11" s="13" customFormat="1" ht="15.75" x14ac:dyDescent="0.2">
      <c r="A308" s="143"/>
      <c r="B308" s="14"/>
      <c r="C308" s="65" t="s">
        <v>101</v>
      </c>
      <c r="D308" s="65"/>
      <c r="E308" s="20" t="s">
        <v>114</v>
      </c>
      <c r="F308" s="45">
        <v>6199880</v>
      </c>
      <c r="G308" s="45">
        <v>0</v>
      </c>
      <c r="H308" s="85">
        <f t="shared" si="10"/>
        <v>6199880</v>
      </c>
      <c r="I308" s="90">
        <v>0</v>
      </c>
      <c r="J308" s="90">
        <v>0</v>
      </c>
      <c r="K308" s="41">
        <f t="shared" si="17"/>
        <v>0</v>
      </c>
    </row>
    <row r="309" spans="1:11" s="13" customFormat="1" ht="30" x14ac:dyDescent="0.2">
      <c r="A309" s="143"/>
      <c r="B309" s="66"/>
      <c r="C309" s="71" t="s">
        <v>566</v>
      </c>
      <c r="D309" s="71"/>
      <c r="E309" s="72" t="s">
        <v>567</v>
      </c>
      <c r="F309" s="44">
        <v>4385818527</v>
      </c>
      <c r="G309" s="44">
        <v>398253844</v>
      </c>
      <c r="H309" s="85">
        <f t="shared" si="10"/>
        <v>4784072371</v>
      </c>
      <c r="I309" s="90">
        <v>0</v>
      </c>
      <c r="J309" s="90">
        <v>0</v>
      </c>
      <c r="K309" s="41">
        <f t="shared" si="17"/>
        <v>0</v>
      </c>
    </row>
    <row r="310" spans="1:11" s="13" customFormat="1" ht="30" customHeight="1" x14ac:dyDescent="0.2">
      <c r="A310" s="8" t="s">
        <v>593</v>
      </c>
      <c r="B310" s="127" t="s">
        <v>594</v>
      </c>
      <c r="C310" s="127"/>
      <c r="D310" s="127"/>
      <c r="E310" s="135"/>
      <c r="F310" s="42">
        <f t="shared" ref="F310:K310" si="18">F311</f>
        <v>0</v>
      </c>
      <c r="G310" s="42">
        <f t="shared" si="18"/>
        <v>0</v>
      </c>
      <c r="H310" s="85">
        <f t="shared" si="18"/>
        <v>0</v>
      </c>
      <c r="I310" s="85">
        <f t="shared" si="18"/>
        <v>0</v>
      </c>
      <c r="J310" s="85">
        <f t="shared" si="18"/>
        <v>206735954</v>
      </c>
      <c r="K310" s="41">
        <f t="shared" si="18"/>
        <v>206735954</v>
      </c>
    </row>
    <row r="311" spans="1:11" s="13" customFormat="1" ht="27.75" customHeight="1" x14ac:dyDescent="0.2">
      <c r="A311" s="70"/>
      <c r="B311" s="14" t="s">
        <v>597</v>
      </c>
      <c r="C311" s="65"/>
      <c r="D311" s="65"/>
      <c r="E311" s="74" t="s">
        <v>14</v>
      </c>
      <c r="F311" s="63">
        <v>0</v>
      </c>
      <c r="G311" s="63">
        <v>0</v>
      </c>
      <c r="H311" s="85">
        <f>F311+G311</f>
        <v>0</v>
      </c>
      <c r="I311" s="89">
        <v>0</v>
      </c>
      <c r="J311" s="89">
        <v>206735954</v>
      </c>
      <c r="K311" s="41">
        <f>I311+J311</f>
        <v>206735954</v>
      </c>
    </row>
    <row r="312" spans="1:11" s="13" customFormat="1" ht="26.25" customHeight="1" x14ac:dyDescent="0.2">
      <c r="A312" s="8" t="s">
        <v>595</v>
      </c>
      <c r="B312" s="127" t="s">
        <v>596</v>
      </c>
      <c r="C312" s="127"/>
      <c r="D312" s="127"/>
      <c r="E312" s="135"/>
      <c r="F312" s="42">
        <f>F313</f>
        <v>0</v>
      </c>
      <c r="G312" s="42">
        <f>G313</f>
        <v>0</v>
      </c>
      <c r="H312" s="85">
        <f t="shared" ref="H312:H313" si="19">F312+G312</f>
        <v>0</v>
      </c>
      <c r="I312" s="85">
        <f>I313</f>
        <v>0</v>
      </c>
      <c r="J312" s="85">
        <f>J313</f>
        <v>89000000</v>
      </c>
      <c r="K312" s="41">
        <f>I312+J312</f>
        <v>89000000</v>
      </c>
    </row>
    <row r="313" spans="1:11" s="13" customFormat="1" ht="25.5" customHeight="1" x14ac:dyDescent="0.2">
      <c r="A313" s="70"/>
      <c r="B313" s="14" t="s">
        <v>598</v>
      </c>
      <c r="C313" s="65"/>
      <c r="D313" s="65"/>
      <c r="E313" s="74" t="s">
        <v>14</v>
      </c>
      <c r="F313" s="63">
        <f>SUM(F314:F314)</f>
        <v>0</v>
      </c>
      <c r="G313" s="63">
        <f>SUM(G314:G314)</f>
        <v>0</v>
      </c>
      <c r="H313" s="85">
        <f t="shared" si="19"/>
        <v>0</v>
      </c>
      <c r="I313" s="89">
        <f>SUM(I314:I314)</f>
        <v>0</v>
      </c>
      <c r="J313" s="89">
        <f>SUM(J314:J314)</f>
        <v>89000000</v>
      </c>
      <c r="K313" s="41">
        <f t="shared" ref="K313:K314" si="20">I313+J313</f>
        <v>89000000</v>
      </c>
    </row>
    <row r="314" spans="1:11" s="13" customFormat="1" ht="15.75" x14ac:dyDescent="0.2">
      <c r="A314" s="70"/>
      <c r="B314" s="14"/>
      <c r="C314" s="65" t="s">
        <v>599</v>
      </c>
      <c r="D314" s="65"/>
      <c r="E314" s="73" t="s">
        <v>600</v>
      </c>
      <c r="F314" s="44">
        <v>0</v>
      </c>
      <c r="G314" s="44">
        <v>0</v>
      </c>
      <c r="H314" s="85">
        <f>F314+G314</f>
        <v>0</v>
      </c>
      <c r="I314" s="90">
        <v>0</v>
      </c>
      <c r="J314" s="90">
        <v>89000000</v>
      </c>
      <c r="K314" s="41">
        <f t="shared" si="20"/>
        <v>89000000</v>
      </c>
    </row>
    <row r="315" spans="1:11" ht="30" customHeight="1" x14ac:dyDescent="0.2">
      <c r="A315" s="136" t="s">
        <v>601</v>
      </c>
      <c r="B315" s="137"/>
      <c r="C315" s="137"/>
      <c r="D315" s="137"/>
      <c r="E315" s="137"/>
      <c r="F315" s="91">
        <f>F316+F317+F318</f>
        <v>19457970241</v>
      </c>
      <c r="G315" s="91">
        <f>G316+G317+G318</f>
        <v>30951290873.169998</v>
      </c>
      <c r="H315" s="77">
        <f t="shared" si="10"/>
        <v>50409261114.169998</v>
      </c>
      <c r="I315" s="92">
        <f>I316+I317+I318</f>
        <v>715277</v>
      </c>
      <c r="J315" s="92">
        <f>J316+J317+J318</f>
        <v>424933454</v>
      </c>
      <c r="K315" s="84">
        <f t="shared" si="17"/>
        <v>425648731</v>
      </c>
    </row>
    <row r="316" spans="1:11" ht="19.7" customHeight="1" x14ac:dyDescent="0.2">
      <c r="A316" s="138" t="s">
        <v>38</v>
      </c>
      <c r="B316" s="139"/>
      <c r="C316" s="139"/>
      <c r="D316" s="139"/>
      <c r="E316" s="140"/>
      <c r="F316" s="93">
        <f>+F14+F46+F180+F188+F212+F215+F224+F234+F236+F253+F255+F257+F259+F275+F293+F311+F313</f>
        <v>5816953757</v>
      </c>
      <c r="G316" s="93">
        <f>+G14+G46+G180+G188+G212+G215+G224+G234+G236+G253+G255+G257+G259+G275+G293+G311+G313</f>
        <v>1279607044</v>
      </c>
      <c r="H316" s="77">
        <f>F316+G316</f>
        <v>7096560801</v>
      </c>
      <c r="I316" s="93">
        <f>+I14+I46+I180+I188+I212+I215+I224+I234+I236+I253+I255+I257+I259+I275+I293+I311+I313</f>
        <v>715277</v>
      </c>
      <c r="J316" s="93">
        <f>+J14+J46+J180+J188+J212+J215+J224+J234+J236+J253+J255+J257+J259+J275+J293+J311+J313</f>
        <v>318933454</v>
      </c>
      <c r="K316" s="84">
        <f t="shared" si="17"/>
        <v>319648731</v>
      </c>
    </row>
    <row r="317" spans="1:11" ht="19.7" customHeight="1" x14ac:dyDescent="0.2">
      <c r="A317" s="138" t="s">
        <v>39</v>
      </c>
      <c r="B317" s="139"/>
      <c r="C317" s="139"/>
      <c r="D317" s="139"/>
      <c r="E317" s="140"/>
      <c r="F317" s="93">
        <f>F12+F35+F59+F68+F190+F193+F218+F231+F249+F265</f>
        <v>13641016484</v>
      </c>
      <c r="G317" s="93">
        <f>G12+G35+G59+G68+G190+G193+G218+G231+G249+G265</f>
        <v>29671683829.169998</v>
      </c>
      <c r="H317" s="77">
        <f t="shared" si="10"/>
        <v>43312700313.169998</v>
      </c>
      <c r="I317" s="93">
        <f>I12+I35+I59+I68+I190+I193+I218+I231+I249+I265</f>
        <v>0</v>
      </c>
      <c r="J317" s="93">
        <f>J12+J35+J59+J68+J190+J193+J218+J231+J249+J265</f>
        <v>106000000</v>
      </c>
      <c r="K317" s="84">
        <f t="shared" si="17"/>
        <v>106000000</v>
      </c>
    </row>
    <row r="318" spans="1:11" ht="19.7" customHeight="1" x14ac:dyDescent="0.2">
      <c r="A318" s="138" t="s">
        <v>40</v>
      </c>
      <c r="B318" s="139"/>
      <c r="C318" s="139"/>
      <c r="D318" s="139"/>
      <c r="E318" s="140"/>
      <c r="F318" s="93">
        <v>0</v>
      </c>
      <c r="G318" s="93">
        <v>0</v>
      </c>
      <c r="H318" s="77">
        <f t="shared" si="10"/>
        <v>0</v>
      </c>
      <c r="I318" s="94">
        <v>0</v>
      </c>
      <c r="J318" s="94">
        <v>0</v>
      </c>
      <c r="K318" s="84">
        <f t="shared" si="17"/>
        <v>0</v>
      </c>
    </row>
    <row r="319" spans="1:11" ht="24" customHeight="1" x14ac:dyDescent="0.2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</row>
    <row r="320" spans="1:11" ht="24.75" customHeight="1" x14ac:dyDescent="0.2">
      <c r="A320" s="111" t="s">
        <v>588</v>
      </c>
      <c r="B320" s="112"/>
      <c r="C320" s="112"/>
      <c r="D320" s="112"/>
      <c r="E320" s="113"/>
      <c r="F320" s="44">
        <v>0</v>
      </c>
      <c r="G320" s="58">
        <v>2900000000</v>
      </c>
      <c r="H320" s="59">
        <f>F320+G320</f>
        <v>2900000000</v>
      </c>
      <c r="I320" s="58">
        <v>0</v>
      </c>
      <c r="J320" s="58">
        <v>0</v>
      </c>
      <c r="K320" s="59">
        <f>I320+J320</f>
        <v>0</v>
      </c>
    </row>
    <row r="321" spans="1:11" ht="24" customHeight="1" x14ac:dyDescent="0.2">
      <c r="A321" s="111" t="s">
        <v>587</v>
      </c>
      <c r="B321" s="112"/>
      <c r="C321" s="112"/>
      <c r="D321" s="112"/>
      <c r="E321" s="113"/>
      <c r="F321" s="44">
        <v>0</v>
      </c>
      <c r="G321" s="58">
        <v>223989365</v>
      </c>
      <c r="H321" s="59">
        <f t="shared" ref="H321" si="21">F321+G321</f>
        <v>223989365</v>
      </c>
      <c r="I321" s="58">
        <v>0</v>
      </c>
      <c r="J321" s="58">
        <v>0</v>
      </c>
      <c r="K321" s="59">
        <f t="shared" ref="K321" si="22">I321+J321</f>
        <v>0</v>
      </c>
    </row>
    <row r="322" spans="1:11" ht="33.75" customHeight="1" x14ac:dyDescent="0.2">
      <c r="A322" s="107" t="s">
        <v>601</v>
      </c>
      <c r="B322" s="107"/>
      <c r="C322" s="107"/>
      <c r="D322" s="107"/>
      <c r="E322" s="107"/>
      <c r="F322" s="91">
        <f>F320+F321</f>
        <v>0</v>
      </c>
      <c r="G322" s="91">
        <f>G320+G321</f>
        <v>3123989365</v>
      </c>
      <c r="H322" s="91">
        <f t="shared" ref="H322:K322" si="23">H320+H321</f>
        <v>3123989365</v>
      </c>
      <c r="I322" s="91">
        <f t="shared" si="23"/>
        <v>0</v>
      </c>
      <c r="J322" s="91">
        <f t="shared" si="23"/>
        <v>0</v>
      </c>
      <c r="K322" s="91">
        <f t="shared" si="23"/>
        <v>0</v>
      </c>
    </row>
    <row r="323" spans="1:11" ht="26.25" customHeight="1" x14ac:dyDescent="0.2"/>
    <row r="324" spans="1:11" ht="45.75" customHeight="1" x14ac:dyDescent="0.2">
      <c r="A324" s="107" t="s">
        <v>602</v>
      </c>
      <c r="B324" s="107"/>
      <c r="C324" s="107"/>
      <c r="D324" s="107"/>
      <c r="E324" s="107"/>
      <c r="F324" s="46">
        <f t="shared" ref="F324:K324" si="24">F315+F322</f>
        <v>19457970241</v>
      </c>
      <c r="G324" s="46">
        <f t="shared" si="24"/>
        <v>34075280238.169998</v>
      </c>
      <c r="H324" s="96">
        <f t="shared" si="24"/>
        <v>53533250479.169998</v>
      </c>
      <c r="I324" s="46">
        <f t="shared" si="24"/>
        <v>715277</v>
      </c>
      <c r="J324" s="46">
        <f t="shared" si="24"/>
        <v>424933454</v>
      </c>
      <c r="K324" s="96">
        <f t="shared" si="24"/>
        <v>425648731</v>
      </c>
    </row>
    <row r="325" spans="1:11" ht="43.5" customHeight="1" x14ac:dyDescent="0.2">
      <c r="A325" s="107" t="s">
        <v>603</v>
      </c>
      <c r="B325" s="107"/>
      <c r="C325" s="107"/>
      <c r="D325" s="107"/>
      <c r="E325" s="107"/>
      <c r="F325" s="108">
        <f>H324+K324</f>
        <v>53958899210.169998</v>
      </c>
      <c r="G325" s="109"/>
      <c r="H325" s="109"/>
      <c r="I325" s="109"/>
      <c r="J325" s="109"/>
      <c r="K325" s="110"/>
    </row>
    <row r="326" spans="1:11" ht="18" x14ac:dyDescent="0.25">
      <c r="E326" s="49"/>
      <c r="F326" s="64"/>
      <c r="I326" s="75"/>
      <c r="J326" s="75"/>
      <c r="K326" s="53">
        <v>425648731</v>
      </c>
    </row>
    <row r="327" spans="1:11" ht="18" x14ac:dyDescent="0.25">
      <c r="E327" s="49"/>
      <c r="F327" s="52"/>
      <c r="I327" s="75"/>
      <c r="J327" s="75"/>
    </row>
    <row r="328" spans="1:11" ht="18" x14ac:dyDescent="0.25">
      <c r="E328" s="49"/>
      <c r="F328" s="52"/>
      <c r="I328" s="76"/>
      <c r="J328" s="76"/>
    </row>
    <row r="329" spans="1:11" ht="18" x14ac:dyDescent="0.25">
      <c r="E329" s="49"/>
      <c r="F329" s="52"/>
    </row>
    <row r="330" spans="1:11" ht="18" x14ac:dyDescent="0.25">
      <c r="E330" s="67"/>
      <c r="F330" s="68"/>
    </row>
    <row r="331" spans="1:11" ht="18" x14ac:dyDescent="0.25">
      <c r="E331" s="49"/>
      <c r="F331" s="52"/>
      <c r="J331" s="62"/>
    </row>
    <row r="332" spans="1:11" ht="18" x14ac:dyDescent="0.25">
      <c r="E332" s="50"/>
      <c r="F332" s="54"/>
    </row>
    <row r="333" spans="1:11" ht="18" x14ac:dyDescent="0.25">
      <c r="E333" s="50"/>
      <c r="F333" s="54"/>
    </row>
    <row r="334" spans="1:11" ht="18" x14ac:dyDescent="0.25">
      <c r="E334" s="50"/>
      <c r="F334" s="54"/>
    </row>
    <row r="335" spans="1:11" ht="18" x14ac:dyDescent="0.25">
      <c r="E335" s="50"/>
      <c r="F335" s="57"/>
    </row>
    <row r="336" spans="1:11" ht="18" x14ac:dyDescent="0.25">
      <c r="E336" s="50"/>
      <c r="F336" s="57"/>
    </row>
    <row r="337" spans="5:9" ht="18" x14ac:dyDescent="0.25">
      <c r="E337" s="50"/>
      <c r="F337" s="57"/>
    </row>
    <row r="338" spans="5:9" ht="18" x14ac:dyDescent="0.25">
      <c r="E338" s="50"/>
      <c r="F338" s="54"/>
      <c r="I338" s="55"/>
    </row>
    <row r="339" spans="5:9" ht="18" x14ac:dyDescent="0.25">
      <c r="E339" s="49"/>
      <c r="F339" s="52"/>
    </row>
    <row r="340" spans="5:9" ht="18" x14ac:dyDescent="0.25">
      <c r="E340" s="50"/>
      <c r="F340" s="54"/>
    </row>
    <row r="341" spans="5:9" ht="18" x14ac:dyDescent="0.25">
      <c r="E341" s="49"/>
      <c r="F341" s="52"/>
    </row>
    <row r="342" spans="5:9" ht="18" x14ac:dyDescent="0.25">
      <c r="E342" s="51"/>
      <c r="F342" s="52"/>
    </row>
    <row r="343" spans="5:9" x14ac:dyDescent="0.2">
      <c r="F343" s="53"/>
    </row>
  </sheetData>
  <sheetProtection selectLockedCells="1" selectUnlockedCells="1"/>
  <mergeCells count="43">
    <mergeCell ref="A315:E315"/>
    <mergeCell ref="A316:E316"/>
    <mergeCell ref="A317:E317"/>
    <mergeCell ref="A318:E318"/>
    <mergeCell ref="A259:A263"/>
    <mergeCell ref="B264:E264"/>
    <mergeCell ref="B274:E274"/>
    <mergeCell ref="B292:E292"/>
    <mergeCell ref="A293:A309"/>
    <mergeCell ref="B310:E310"/>
    <mergeCell ref="B312:E312"/>
    <mergeCell ref="B258:E258"/>
    <mergeCell ref="B254:E254"/>
    <mergeCell ref="B256:E256"/>
    <mergeCell ref="B187:E187"/>
    <mergeCell ref="B192:E192"/>
    <mergeCell ref="B211:E211"/>
    <mergeCell ref="B214:E214"/>
    <mergeCell ref="B233:E233"/>
    <mergeCell ref="B235:E235"/>
    <mergeCell ref="B248:E248"/>
    <mergeCell ref="B252:E252"/>
    <mergeCell ref="B223:E223"/>
    <mergeCell ref="B11:E11"/>
    <mergeCell ref="B13:E13"/>
    <mergeCell ref="B45:E45"/>
    <mergeCell ref="B67:E67"/>
    <mergeCell ref="B179:E179"/>
    <mergeCell ref="B1:K1"/>
    <mergeCell ref="A3:K3"/>
    <mergeCell ref="A7:A10"/>
    <mergeCell ref="B7:B10"/>
    <mergeCell ref="C7:C10"/>
    <mergeCell ref="D7:D10"/>
    <mergeCell ref="E7:E10"/>
    <mergeCell ref="F7:H9"/>
    <mergeCell ref="I7:K9"/>
    <mergeCell ref="A325:E325"/>
    <mergeCell ref="F325:K325"/>
    <mergeCell ref="A320:E320"/>
    <mergeCell ref="A321:E321"/>
    <mergeCell ref="A322:E322"/>
    <mergeCell ref="A324:E324"/>
  </mergeCells>
  <printOptions horizontalCentered="1"/>
  <pageMargins left="0.25" right="0.25" top="0.75" bottom="0.75" header="0.3" footer="0.3"/>
  <pageSetup paperSize="9" scale="35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10. melléklet</vt:lpstr>
      <vt:lpstr>'10. melléklet'!Nyomtatási_cím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Battyányi Tamás Dr.</dc:creator>
  <cp:lastModifiedBy>Szilágyi Béla</cp:lastModifiedBy>
  <cp:lastPrinted>2019-04-09T12:27:21Z</cp:lastPrinted>
  <dcterms:created xsi:type="dcterms:W3CDTF">2017-04-05T08:10:10Z</dcterms:created>
  <dcterms:modified xsi:type="dcterms:W3CDTF">2019-04-24T09:48:18Z</dcterms:modified>
</cp:coreProperties>
</file>